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390" windowWidth="11880" windowHeight="4635" tabRatio="743" firstSheet="4" activeTab="6"/>
  </bookViews>
  <sheets>
    <sheet name="CME VACIO" sheetId="4" state="hidden" r:id="rId1"/>
    <sheet name="1. TALLERES SEMINARIOS" sheetId="7" r:id="rId2"/>
    <sheet name="2. CONTRATACION DE PERSONAL" sheetId="8" r:id="rId3"/>
    <sheet name="3. EQUIPO DE OFICINA" sheetId="9" r:id="rId4"/>
    <sheet name="4. EQUIPO TECNOLÓGICOS" sheetId="10" r:id="rId5"/>
    <sheet name="5. ACTIVIDADES ESPECIALES" sheetId="12" r:id="rId6"/>
    <sheet name="PRESUPUESTO" sheetId="13" r:id="rId7"/>
    <sheet name="Docencia" sheetId="20" state="hidden" r:id="rId8"/>
    <sheet name="Investigación" sheetId="21" state="hidden" r:id="rId9"/>
    <sheet name="Vinculación Univ. Sociedad" sheetId="22" state="hidden" r:id="rId10"/>
    <sheet name="Gestión del Conocimiento" sheetId="23" state="hidden" r:id="rId11"/>
    <sheet name="Procesos Administrativos" sheetId="24" state="hidden" r:id="rId12"/>
    <sheet name="Sistema Nacional" sheetId="25" state="hidden" r:id="rId13"/>
    <sheet name="Gestión del Nivel de Educ-Sup" sheetId="26" r:id="rId14"/>
  </sheets>
  <definedNames>
    <definedName name="_xlnm._FilterDatabase" localSheetId="0" hidden="1">'CME VACIO'!$B$7:$AJ$18</definedName>
    <definedName name="_xlnm.Print_Area" localSheetId="0">'CME VACIO'!$A$1:$AK$32</definedName>
    <definedName name="_xlnm.Print_Titles" localSheetId="0">'CME VACIO'!$1:$9</definedName>
    <definedName name="_xlnm.Print_Titles" localSheetId="7">Docencia!#REF!</definedName>
    <definedName name="_xlnm.Print_Titles" localSheetId="8">Investigación!#REF!</definedName>
    <definedName name="_xlnm.Print_Titles" localSheetId="9">'Vinculación Univ. Sociedad'!#REF!</definedName>
  </definedNames>
  <calcPr calcId="145621" iterateDelta="1E-4"/>
</workbook>
</file>

<file path=xl/calcChain.xml><?xml version="1.0" encoding="utf-8"?>
<calcChain xmlns="http://schemas.openxmlformats.org/spreadsheetml/2006/main">
  <c r="O17" i="26" l="1"/>
  <c r="G13" i="8" l="1"/>
  <c r="G14" i="8"/>
  <c r="G23" i="7" l="1"/>
  <c r="G24" i="7"/>
  <c r="G25" i="7"/>
  <c r="G26" i="7"/>
  <c r="G27" i="7"/>
  <c r="G28" i="7"/>
  <c r="G29" i="7"/>
  <c r="G30" i="7"/>
  <c r="G31" i="7"/>
  <c r="O6" i="26"/>
  <c r="O7" i="26"/>
  <c r="O8" i="26"/>
  <c r="O9" i="26"/>
  <c r="O10" i="26"/>
  <c r="O11" i="26"/>
  <c r="O12" i="26"/>
  <c r="O5" i="26"/>
  <c r="O4" i="26"/>
  <c r="D20" i="7" l="1"/>
  <c r="M18" i="26"/>
  <c r="L18" i="26"/>
  <c r="K18" i="26"/>
  <c r="J18" i="26"/>
  <c r="I18" i="26"/>
  <c r="H18" i="26"/>
  <c r="G18" i="26"/>
  <c r="F18" i="26"/>
  <c r="O18" i="26" l="1"/>
  <c r="N18" i="26"/>
  <c r="H79" i="25"/>
  <c r="L79" i="25"/>
  <c r="G78" i="25"/>
  <c r="G79" i="25" s="1"/>
  <c r="H78" i="25"/>
  <c r="I78" i="25"/>
  <c r="I79" i="25" s="1"/>
  <c r="J78" i="25"/>
  <c r="J79" i="25" s="1"/>
  <c r="K78" i="25"/>
  <c r="K79" i="25" s="1"/>
  <c r="L78" i="25"/>
  <c r="M78" i="25"/>
  <c r="M79" i="25" s="1"/>
  <c r="F78" i="25"/>
  <c r="N7" i="24"/>
  <c r="O7" i="24"/>
  <c r="N8" i="24"/>
  <c r="O8" i="24"/>
  <c r="N9" i="24"/>
  <c r="O9" i="24"/>
  <c r="N10" i="24"/>
  <c r="O10" i="24"/>
  <c r="N11" i="24"/>
  <c r="O11" i="24"/>
  <c r="F12" i="24"/>
  <c r="G12" i="24"/>
  <c r="O12" i="24" s="1"/>
  <c r="H12" i="24"/>
  <c r="I12" i="24"/>
  <c r="J12" i="24"/>
  <c r="K12" i="24"/>
  <c r="L12" i="24"/>
  <c r="N12" i="24" s="1"/>
  <c r="M12" i="24"/>
  <c r="N14" i="24"/>
  <c r="O14" i="24"/>
  <c r="N15" i="24"/>
  <c r="O15" i="24"/>
  <c r="N16" i="24"/>
  <c r="O16" i="24"/>
  <c r="N17" i="24"/>
  <c r="O17" i="24"/>
  <c r="N18" i="24"/>
  <c r="O18" i="24"/>
  <c r="G16" i="25"/>
  <c r="H16" i="25"/>
  <c r="I16" i="25"/>
  <c r="J16" i="25"/>
  <c r="K16" i="25"/>
  <c r="L16" i="25"/>
  <c r="M16" i="25"/>
  <c r="F16" i="25"/>
  <c r="N16" i="25" s="1"/>
  <c r="N7" i="25"/>
  <c r="O7" i="25"/>
  <c r="N8" i="25"/>
  <c r="O8" i="25"/>
  <c r="N9" i="25"/>
  <c r="O9" i="25"/>
  <c r="N10" i="25"/>
  <c r="O10" i="25"/>
  <c r="N11" i="25"/>
  <c r="O11" i="25"/>
  <c r="N12" i="25"/>
  <c r="O12" i="25"/>
  <c r="N13" i="25"/>
  <c r="O13" i="25"/>
  <c r="N14" i="25"/>
  <c r="O14" i="25"/>
  <c r="N15" i="25"/>
  <c r="O15" i="25"/>
  <c r="O16" i="25"/>
  <c r="M19" i="24"/>
  <c r="L19" i="24"/>
  <c r="L20" i="24" s="1"/>
  <c r="K19" i="24"/>
  <c r="J19" i="24"/>
  <c r="J20" i="24" s="1"/>
  <c r="I19" i="24"/>
  <c r="H19" i="24"/>
  <c r="H20" i="24" s="1"/>
  <c r="G19" i="24"/>
  <c r="F19" i="24"/>
  <c r="N6" i="23"/>
  <c r="O6" i="23"/>
  <c r="N7" i="23"/>
  <c r="O7" i="23"/>
  <c r="N8" i="23"/>
  <c r="O8" i="23"/>
  <c r="N9" i="23"/>
  <c r="O9" i="23"/>
  <c r="N10" i="23"/>
  <c r="O10" i="23"/>
  <c r="N11" i="23"/>
  <c r="O11" i="23"/>
  <c r="N12" i="23"/>
  <c r="O12" i="23"/>
  <c r="N13" i="23"/>
  <c r="O13" i="23"/>
  <c r="N14" i="23"/>
  <c r="O14" i="23"/>
  <c r="N15" i="23"/>
  <c r="O15" i="23"/>
  <c r="N16" i="23"/>
  <c r="O16" i="23"/>
  <c r="L17" i="23"/>
  <c r="M17" i="23"/>
  <c r="G17" i="23"/>
  <c r="H17" i="23"/>
  <c r="I17" i="23"/>
  <c r="J17" i="23"/>
  <c r="K17" i="23"/>
  <c r="F17" i="23"/>
  <c r="N17" i="23" s="1"/>
  <c r="N8" i="22"/>
  <c r="O8" i="22"/>
  <c r="N9" i="22"/>
  <c r="O9" i="22"/>
  <c r="N10" i="22"/>
  <c r="O10" i="22"/>
  <c r="N11" i="22"/>
  <c r="O11" i="22"/>
  <c r="F19" i="21"/>
  <c r="G19" i="21"/>
  <c r="H19" i="21"/>
  <c r="I19" i="21"/>
  <c r="J19" i="21"/>
  <c r="K19" i="21"/>
  <c r="L19" i="21"/>
  <c r="M19" i="21"/>
  <c r="N7" i="21"/>
  <c r="O7" i="21"/>
  <c r="N8" i="21"/>
  <c r="O8" i="21"/>
  <c r="N9" i="21"/>
  <c r="O9" i="21"/>
  <c r="N10" i="21"/>
  <c r="O10" i="21"/>
  <c r="N11" i="21"/>
  <c r="O11" i="21"/>
  <c r="N12" i="21"/>
  <c r="O12" i="21"/>
  <c r="N13" i="21"/>
  <c r="O13" i="21"/>
  <c r="N14" i="21"/>
  <c r="O14" i="21"/>
  <c r="N15" i="21"/>
  <c r="O15" i="21"/>
  <c r="N16" i="21"/>
  <c r="O16" i="21"/>
  <c r="N17" i="21"/>
  <c r="O17" i="21"/>
  <c r="N18" i="21"/>
  <c r="O18" i="21"/>
  <c r="N34" i="20"/>
  <c r="O34" i="20"/>
  <c r="N35" i="20"/>
  <c r="O35" i="20"/>
  <c r="N36" i="20"/>
  <c r="O36" i="20"/>
  <c r="N37" i="20"/>
  <c r="O37" i="20"/>
  <c r="N38" i="20"/>
  <c r="O38" i="20"/>
  <c r="G39" i="20"/>
  <c r="H39" i="20"/>
  <c r="I39" i="20"/>
  <c r="J39" i="20"/>
  <c r="K39" i="20"/>
  <c r="L39" i="20"/>
  <c r="M39" i="20"/>
  <c r="F39" i="20"/>
  <c r="O39" i="20"/>
  <c r="N20" i="20"/>
  <c r="O20" i="20"/>
  <c r="N8" i="20"/>
  <c r="O8" i="20"/>
  <c r="N9" i="20"/>
  <c r="O9" i="20"/>
  <c r="N10" i="20"/>
  <c r="O10" i="20"/>
  <c r="N11" i="20"/>
  <c r="O11" i="20"/>
  <c r="N12" i="20"/>
  <c r="O12" i="20"/>
  <c r="N13" i="20"/>
  <c r="O13" i="20"/>
  <c r="N14" i="20"/>
  <c r="O14" i="20"/>
  <c r="O79" i="25" l="1"/>
  <c r="O17" i="23"/>
  <c r="I20" i="24"/>
  <c r="M20" i="24"/>
  <c r="K20" i="24"/>
  <c r="F79" i="25"/>
  <c r="N79" i="25" s="1"/>
  <c r="N78" i="25"/>
  <c r="O78" i="25"/>
  <c r="F20" i="24"/>
  <c r="N20" i="24" s="1"/>
  <c r="G20" i="24"/>
  <c r="O19" i="24"/>
  <c r="N19" i="24"/>
  <c r="N39" i="20"/>
  <c r="O20" i="24" l="1"/>
  <c r="M12" i="22"/>
  <c r="G12" i="22"/>
  <c r="H12" i="22"/>
  <c r="I12" i="22"/>
  <c r="J12" i="22"/>
  <c r="K12" i="22"/>
  <c r="L12" i="22"/>
  <c r="F12" i="22"/>
  <c r="N6" i="21" l="1"/>
  <c r="O6" i="21"/>
  <c r="M32" i="20"/>
  <c r="G32" i="20"/>
  <c r="H32" i="20"/>
  <c r="I32" i="20"/>
  <c r="J32" i="20"/>
  <c r="K32" i="20"/>
  <c r="L32" i="20"/>
  <c r="F32" i="20"/>
  <c r="N32" i="20" l="1"/>
  <c r="O32" i="20"/>
  <c r="O19" i="21"/>
  <c r="N12" i="22"/>
  <c r="O12" i="22"/>
  <c r="O7" i="22"/>
  <c r="N7" i="22"/>
  <c r="G17" i="20"/>
  <c r="O17" i="20" s="1"/>
  <c r="H17" i="20"/>
  <c r="I17" i="20"/>
  <c r="J17" i="20"/>
  <c r="K17" i="20"/>
  <c r="L17" i="20"/>
  <c r="M17" i="20"/>
  <c r="F17" i="20"/>
  <c r="N17" i="20" s="1"/>
  <c r="G23" i="20"/>
  <c r="G40" i="20" s="1"/>
  <c r="H23" i="20"/>
  <c r="H40" i="20" s="1"/>
  <c r="I23" i="20"/>
  <c r="I40" i="20" s="1"/>
  <c r="J23" i="20"/>
  <c r="J40" i="20" s="1"/>
  <c r="K23" i="20"/>
  <c r="K40" i="20" s="1"/>
  <c r="L23" i="20"/>
  <c r="L40" i="20" s="1"/>
  <c r="M23" i="20"/>
  <c r="M40" i="20" s="1"/>
  <c r="F23" i="20"/>
  <c r="F40" i="20" s="1"/>
  <c r="N29" i="20"/>
  <c r="O29" i="20"/>
  <c r="N31" i="20"/>
  <c r="O31" i="20"/>
  <c r="O25" i="20"/>
  <c r="N25" i="20"/>
  <c r="N21" i="20"/>
  <c r="O21" i="20"/>
  <c r="N22" i="20"/>
  <c r="O22" i="20"/>
  <c r="N23" i="20"/>
  <c r="O19" i="20"/>
  <c r="N19" i="20"/>
  <c r="N15" i="20"/>
  <c r="O15" i="20"/>
  <c r="N16" i="20"/>
  <c r="O16" i="20"/>
  <c r="O23" i="20" l="1"/>
  <c r="N40" i="20"/>
  <c r="O40" i="20"/>
  <c r="N19" i="21"/>
  <c r="F242" i="12"/>
  <c r="F241" i="12"/>
  <c r="F240" i="12"/>
  <c r="F239" i="12"/>
  <c r="F238" i="12"/>
  <c r="F237" i="12"/>
  <c r="F236" i="12"/>
  <c r="F235" i="12"/>
  <c r="F234" i="12"/>
  <c r="F233" i="12"/>
  <c r="F232" i="12"/>
  <c r="F231" i="12"/>
  <c r="F230" i="12"/>
  <c r="F229" i="12"/>
  <c r="E226" i="12"/>
  <c r="D147" i="13"/>
  <c r="D107" i="13" l="1"/>
  <c r="D312" i="13"/>
  <c r="D304" i="13"/>
  <c r="D302" i="13"/>
  <c r="D301" i="13"/>
  <c r="D300" i="13"/>
  <c r="D299" i="13"/>
  <c r="D298" i="13"/>
  <c r="D297" i="13"/>
  <c r="D294" i="13"/>
  <c r="D293" i="13"/>
  <c r="D292" i="13"/>
  <c r="D291" i="13"/>
  <c r="D290" i="13"/>
  <c r="D286" i="13"/>
  <c r="D284" i="13"/>
  <c r="D283" i="13"/>
  <c r="D281" i="13"/>
  <c r="D280" i="13"/>
  <c r="D279" i="13"/>
  <c r="D278" i="13"/>
  <c r="D277" i="13"/>
  <c r="D276" i="13"/>
  <c r="D275" i="13"/>
  <c r="D274" i="13"/>
  <c r="D273" i="13"/>
  <c r="D272" i="13"/>
  <c r="D271" i="13"/>
  <c r="D270" i="13"/>
  <c r="D268" i="13"/>
  <c r="D267" i="13"/>
  <c r="D266" i="13"/>
  <c r="D265" i="13"/>
  <c r="D264" i="13"/>
  <c r="D263" i="13"/>
  <c r="D262" i="13"/>
  <c r="D261" i="13"/>
  <c r="D260" i="13"/>
  <c r="D255" i="13"/>
  <c r="D251" i="13"/>
  <c r="D250" i="13"/>
  <c r="D248" i="13"/>
  <c r="D247" i="13"/>
  <c r="D246" i="13"/>
  <c r="D244" i="13"/>
  <c r="D243" i="13"/>
  <c r="D242" i="13"/>
  <c r="D241" i="13"/>
  <c r="D239" i="13"/>
  <c r="D238" i="13"/>
  <c r="D236" i="13"/>
  <c r="D235" i="13"/>
  <c r="D234" i="13"/>
  <c r="D231" i="13"/>
  <c r="D229" i="13"/>
  <c r="D228" i="13"/>
  <c r="D225" i="13"/>
  <c r="D224" i="13"/>
  <c r="D222" i="13"/>
  <c r="D218" i="13"/>
  <c r="D215" i="13"/>
  <c r="D213" i="13"/>
  <c r="D212" i="13"/>
  <c r="D211" i="13"/>
  <c r="D210" i="13"/>
  <c r="D208" i="13"/>
  <c r="D207" i="13"/>
  <c r="D206" i="13"/>
  <c r="D205" i="13"/>
  <c r="D203" i="13"/>
  <c r="D201" i="13"/>
  <c r="D200" i="13"/>
  <c r="D199" i="13"/>
  <c r="D198" i="13"/>
  <c r="D197" i="13"/>
  <c r="D196" i="13"/>
  <c r="D194" i="13"/>
  <c r="D193" i="13"/>
  <c r="D191" i="13"/>
  <c r="D190" i="13"/>
  <c r="D189" i="13"/>
  <c r="D188" i="13"/>
  <c r="D187" i="13"/>
  <c r="D186" i="13"/>
  <c r="D184" i="13"/>
  <c r="D183" i="13"/>
  <c r="D182" i="13"/>
  <c r="D181" i="13"/>
  <c r="D180" i="13"/>
  <c r="D179" i="13"/>
  <c r="D178" i="13"/>
  <c r="D177" i="13"/>
  <c r="D176" i="13"/>
  <c r="D174" i="13"/>
  <c r="D173" i="13"/>
  <c r="D172" i="13"/>
  <c r="D171" i="13"/>
  <c r="D170" i="13"/>
  <c r="D169" i="13"/>
  <c r="D168" i="13"/>
  <c r="D166" i="13"/>
  <c r="D164" i="13"/>
  <c r="D163" i="13"/>
  <c r="D161" i="13"/>
  <c r="D160" i="13"/>
  <c r="D159" i="13"/>
  <c r="D157" i="13"/>
  <c r="D156" i="13"/>
  <c r="D155" i="13"/>
  <c r="D153" i="13"/>
  <c r="D151" i="13"/>
  <c r="D150" i="13"/>
  <c r="D148" i="13"/>
  <c r="D146" i="13"/>
  <c r="D145" i="13"/>
  <c r="D144" i="13"/>
  <c r="D143" i="13"/>
  <c r="D139" i="13"/>
  <c r="D137" i="13"/>
  <c r="D136" i="13"/>
  <c r="D134" i="13"/>
  <c r="D133" i="13"/>
  <c r="D131" i="13"/>
  <c r="D130" i="13"/>
  <c r="D129" i="13"/>
  <c r="D122" i="13"/>
  <c r="D121" i="13"/>
  <c r="D119" i="13"/>
  <c r="D118" i="13"/>
  <c r="D116" i="13"/>
  <c r="D115" i="13"/>
  <c r="D112" i="13"/>
  <c r="D110" i="13"/>
  <c r="D109" i="13"/>
  <c r="D108" i="13"/>
  <c r="D105" i="13"/>
  <c r="D104" i="13"/>
  <c r="D103" i="13"/>
  <c r="D102" i="13"/>
  <c r="D101" i="13"/>
  <c r="D100" i="13"/>
  <c r="D99" i="13"/>
  <c r="D98" i="13"/>
  <c r="D97" i="13"/>
  <c r="D96" i="13"/>
  <c r="D95" i="13"/>
  <c r="D94" i="13"/>
  <c r="D92" i="13"/>
  <c r="D89" i="13"/>
  <c r="D88" i="13"/>
  <c r="D87" i="13"/>
  <c r="D86" i="13"/>
  <c r="D85" i="13"/>
  <c r="D84" i="13"/>
  <c r="D83" i="13"/>
  <c r="D82" i="13"/>
  <c r="D81" i="13"/>
  <c r="D80" i="13"/>
  <c r="D77" i="13"/>
  <c r="D76" i="13"/>
  <c r="D75" i="13"/>
  <c r="D74" i="13"/>
  <c r="D73" i="13"/>
  <c r="D72" i="13"/>
  <c r="D70" i="13"/>
  <c r="D69" i="13"/>
  <c r="D66" i="13"/>
  <c r="D65" i="13"/>
  <c r="D64" i="13"/>
  <c r="D63" i="13"/>
  <c r="D61" i="13"/>
  <c r="D59" i="13"/>
  <c r="D58" i="13"/>
  <c r="D57" i="13"/>
  <c r="D56" i="13"/>
  <c r="D54" i="13"/>
  <c r="D53" i="13"/>
  <c r="D52" i="13"/>
  <c r="D51" i="13"/>
  <c r="D50" i="13"/>
  <c r="D49" i="13"/>
  <c r="D48" i="13"/>
  <c r="D47" i="13"/>
  <c r="D46" i="13"/>
  <c r="D45" i="13"/>
  <c r="D44" i="13"/>
  <c r="D42" i="13"/>
  <c r="D41" i="13"/>
  <c r="D40" i="13"/>
  <c r="D39" i="13"/>
  <c r="D38" i="13"/>
  <c r="D37" i="13"/>
  <c r="D36" i="13"/>
  <c r="D35" i="13"/>
  <c r="D34" i="13"/>
  <c r="D33" i="13"/>
  <c r="D32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6" i="13"/>
  <c r="D15" i="13"/>
  <c r="D14" i="13"/>
  <c r="D13" i="13"/>
  <c r="D12" i="13"/>
  <c r="D11" i="13"/>
  <c r="F219" i="12"/>
  <c r="F218" i="12"/>
  <c r="F217" i="12"/>
  <c r="F216" i="12"/>
  <c r="F215" i="12"/>
  <c r="F214" i="12"/>
  <c r="F213" i="12"/>
  <c r="F212" i="12"/>
  <c r="F211" i="12"/>
  <c r="F210" i="12"/>
  <c r="F209" i="12"/>
  <c r="F208" i="12"/>
  <c r="F207" i="12"/>
  <c r="F206" i="12"/>
  <c r="E203" i="12" s="1"/>
  <c r="F197" i="12"/>
  <c r="F196" i="12"/>
  <c r="F195" i="12"/>
  <c r="F194" i="12"/>
  <c r="F193" i="12"/>
  <c r="F192" i="12"/>
  <c r="F191" i="12"/>
  <c r="F190" i="12"/>
  <c r="F189" i="12"/>
  <c r="F188" i="12"/>
  <c r="F187" i="12"/>
  <c r="F186" i="12"/>
  <c r="F185" i="12"/>
  <c r="F184" i="12"/>
  <c r="E181" i="12" s="1"/>
  <c r="F175" i="12"/>
  <c r="F174" i="12"/>
  <c r="F173" i="12"/>
  <c r="F172" i="12"/>
  <c r="F171" i="12"/>
  <c r="F170" i="12"/>
  <c r="F169" i="12"/>
  <c r="F168" i="12"/>
  <c r="F167" i="12"/>
  <c r="F166" i="12"/>
  <c r="F165" i="12"/>
  <c r="F164" i="12"/>
  <c r="F163" i="12"/>
  <c r="F162" i="12"/>
  <c r="E159" i="12"/>
  <c r="F153" i="12"/>
  <c r="F152" i="12"/>
  <c r="F151" i="12"/>
  <c r="F150" i="12"/>
  <c r="F149" i="12"/>
  <c r="F148" i="12"/>
  <c r="F147" i="12"/>
  <c r="F146" i="12"/>
  <c r="F145" i="12"/>
  <c r="F144" i="12"/>
  <c r="F143" i="12"/>
  <c r="F142" i="12"/>
  <c r="E137" i="12" s="1"/>
  <c r="F141" i="12"/>
  <c r="F140" i="12"/>
  <c r="F131" i="12"/>
  <c r="F130" i="12"/>
  <c r="F129" i="12"/>
  <c r="F128" i="12"/>
  <c r="F127" i="12"/>
  <c r="F126" i="12"/>
  <c r="F125" i="12"/>
  <c r="F124" i="12"/>
  <c r="F123" i="12"/>
  <c r="F122" i="12"/>
  <c r="F121" i="12"/>
  <c r="F120" i="12"/>
  <c r="F119" i="12"/>
  <c r="F118" i="12"/>
  <c r="E115" i="12" s="1"/>
  <c r="F109" i="12"/>
  <c r="F108" i="12"/>
  <c r="F107" i="12"/>
  <c r="F106" i="12"/>
  <c r="F105" i="12"/>
  <c r="F104" i="12"/>
  <c r="F103" i="12"/>
  <c r="F102" i="12"/>
  <c r="F101" i="12"/>
  <c r="F100" i="12"/>
  <c r="F99" i="12"/>
  <c r="F98" i="12"/>
  <c r="F97" i="12"/>
  <c r="F96" i="12"/>
  <c r="E93" i="12" s="1"/>
  <c r="F87" i="12"/>
  <c r="F86" i="12"/>
  <c r="F85" i="12"/>
  <c r="F84" i="12"/>
  <c r="F83" i="12"/>
  <c r="F82" i="12"/>
  <c r="F81" i="12"/>
  <c r="F80" i="12"/>
  <c r="F79" i="12"/>
  <c r="F78" i="12"/>
  <c r="F77" i="12"/>
  <c r="F76" i="12"/>
  <c r="F75" i="12"/>
  <c r="F74" i="12"/>
  <c r="E71" i="12"/>
  <c r="F65" i="12"/>
  <c r="F64" i="12"/>
  <c r="F63" i="12"/>
  <c r="F62" i="12"/>
  <c r="F61" i="12"/>
  <c r="F60" i="12"/>
  <c r="F59" i="12"/>
  <c r="F58" i="12"/>
  <c r="F57" i="12"/>
  <c r="F56" i="12"/>
  <c r="D43" i="13" s="1"/>
  <c r="F55" i="12"/>
  <c r="D62" i="13" s="1"/>
  <c r="F54" i="12"/>
  <c r="E49" i="12" s="1"/>
  <c r="F53" i="12"/>
  <c r="F52" i="12"/>
  <c r="F43" i="12"/>
  <c r="F42" i="12"/>
  <c r="D79" i="13" s="1"/>
  <c r="F41" i="12"/>
  <c r="D93" i="13" s="1"/>
  <c r="F40" i="12"/>
  <c r="F39" i="12"/>
  <c r="F38" i="12"/>
  <c r="D288" i="13" s="1"/>
  <c r="D287" i="13" s="1"/>
  <c r="F37" i="12"/>
  <c r="D313" i="13" s="1"/>
  <c r="F36" i="12"/>
  <c r="D309" i="13" s="1"/>
  <c r="D308" i="13" s="1"/>
  <c r="F35" i="12"/>
  <c r="D307" i="13" s="1"/>
  <c r="D306" i="13" s="1"/>
  <c r="D305" i="13" s="1"/>
  <c r="F34" i="12"/>
  <c r="D303" i="13" s="1"/>
  <c r="F33" i="12"/>
  <c r="D295" i="13" s="1"/>
  <c r="F32" i="12"/>
  <c r="D285" i="13" s="1"/>
  <c r="F31" i="12"/>
  <c r="D269" i="13" s="1"/>
  <c r="F30" i="12"/>
  <c r="D257" i="13" s="1"/>
  <c r="D256" i="13" s="1"/>
  <c r="F219" i="10"/>
  <c r="F218" i="10"/>
  <c r="F217" i="10"/>
  <c r="F216" i="10"/>
  <c r="F215" i="10"/>
  <c r="F214" i="10"/>
  <c r="F213" i="10"/>
  <c r="F212" i="10"/>
  <c r="F211" i="10"/>
  <c r="F210" i="10"/>
  <c r="F209" i="10"/>
  <c r="F208" i="10"/>
  <c r="F207" i="10"/>
  <c r="F206" i="10"/>
  <c r="E203" i="10"/>
  <c r="F197" i="10"/>
  <c r="F196" i="10"/>
  <c r="F195" i="10"/>
  <c r="F194" i="10"/>
  <c r="F193" i="10"/>
  <c r="F192" i="10"/>
  <c r="F191" i="10"/>
  <c r="F190" i="10"/>
  <c r="F189" i="10"/>
  <c r="F188" i="10"/>
  <c r="F187" i="10"/>
  <c r="F186" i="10"/>
  <c r="E181" i="10" s="1"/>
  <c r="F185" i="10"/>
  <c r="F184" i="10"/>
  <c r="F175" i="10"/>
  <c r="F174" i="10"/>
  <c r="F173" i="10"/>
  <c r="F172" i="10"/>
  <c r="F171" i="10"/>
  <c r="F170" i="10"/>
  <c r="F169" i="10"/>
  <c r="F168" i="10"/>
  <c r="F167" i="10"/>
  <c r="F166" i="10"/>
  <c r="F165" i="10"/>
  <c r="F164" i="10"/>
  <c r="F163" i="10"/>
  <c r="E159" i="10" s="1"/>
  <c r="F162" i="10"/>
  <c r="F153" i="10"/>
  <c r="F152" i="10"/>
  <c r="F151" i="10"/>
  <c r="F150" i="10"/>
  <c r="F149" i="10"/>
  <c r="F148" i="10"/>
  <c r="F147" i="10"/>
  <c r="F146" i="10"/>
  <c r="F145" i="10"/>
  <c r="F144" i="10"/>
  <c r="F143" i="10"/>
  <c r="F142" i="10"/>
  <c r="F141" i="10"/>
  <c r="F140" i="10"/>
  <c r="E137" i="10" s="1"/>
  <c r="F131" i="10"/>
  <c r="F130" i="10"/>
  <c r="F129" i="10"/>
  <c r="F128" i="10"/>
  <c r="F127" i="10"/>
  <c r="F126" i="10"/>
  <c r="F125" i="10"/>
  <c r="F124" i="10"/>
  <c r="F123" i="10"/>
  <c r="F122" i="10"/>
  <c r="F121" i="10"/>
  <c r="F120" i="10"/>
  <c r="F119" i="10"/>
  <c r="F118" i="10"/>
  <c r="E115" i="10"/>
  <c r="F109" i="10"/>
  <c r="F108" i="10"/>
  <c r="F107" i="10"/>
  <c r="F106" i="10"/>
  <c r="F105" i="10"/>
  <c r="F104" i="10"/>
  <c r="F103" i="10"/>
  <c r="F102" i="10"/>
  <c r="F101" i="10"/>
  <c r="F100" i="10"/>
  <c r="F99" i="10"/>
  <c r="F98" i="10"/>
  <c r="E93" i="10" s="1"/>
  <c r="F97" i="10"/>
  <c r="F96" i="10"/>
  <c r="F87" i="10"/>
  <c r="F86" i="10"/>
  <c r="F85" i="10"/>
  <c r="F84" i="10"/>
  <c r="F83" i="10"/>
  <c r="F82" i="10"/>
  <c r="F81" i="10"/>
  <c r="F80" i="10"/>
  <c r="F79" i="10"/>
  <c r="F78" i="10"/>
  <c r="F77" i="10"/>
  <c r="F76" i="10"/>
  <c r="F75" i="10"/>
  <c r="E71" i="10" s="1"/>
  <c r="F74" i="10"/>
  <c r="F65" i="10"/>
  <c r="F64" i="10"/>
  <c r="F63" i="10"/>
  <c r="F62" i="10"/>
  <c r="F61" i="10"/>
  <c r="F60" i="10"/>
  <c r="F59" i="10"/>
  <c r="F58" i="10"/>
  <c r="F57" i="10"/>
  <c r="F56" i="10"/>
  <c r="F55" i="10"/>
  <c r="F54" i="10"/>
  <c r="F53" i="10"/>
  <c r="F52" i="10"/>
  <c r="E49" i="10" s="1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E27" i="10"/>
  <c r="F179" i="9"/>
  <c r="F178" i="9"/>
  <c r="F177" i="9"/>
  <c r="F176" i="9"/>
  <c r="F175" i="9"/>
  <c r="F174" i="9"/>
  <c r="F173" i="9"/>
  <c r="F172" i="9"/>
  <c r="D167" i="9" s="1"/>
  <c r="F171" i="9"/>
  <c r="F170" i="9"/>
  <c r="F161" i="9"/>
  <c r="F160" i="9"/>
  <c r="F159" i="9"/>
  <c r="F158" i="9"/>
  <c r="F157" i="9"/>
  <c r="F156" i="9"/>
  <c r="F155" i="9"/>
  <c r="F154" i="9"/>
  <c r="F153" i="9"/>
  <c r="D149" i="9" s="1"/>
  <c r="F152" i="9"/>
  <c r="F143" i="9"/>
  <c r="F142" i="9"/>
  <c r="F141" i="9"/>
  <c r="F140" i="9"/>
  <c r="F139" i="9"/>
  <c r="F138" i="9"/>
  <c r="F137" i="9"/>
  <c r="F136" i="9"/>
  <c r="F135" i="9"/>
  <c r="F134" i="9"/>
  <c r="F125" i="9"/>
  <c r="F124" i="9"/>
  <c r="F123" i="9"/>
  <c r="F122" i="9"/>
  <c r="F121" i="9"/>
  <c r="F120" i="9"/>
  <c r="F119" i="9"/>
  <c r="F118" i="9"/>
  <c r="D113" i="9" s="1"/>
  <c r="F117" i="9"/>
  <c r="F116" i="9"/>
  <c r="F107" i="9"/>
  <c r="F106" i="9"/>
  <c r="F105" i="9"/>
  <c r="F104" i="9"/>
  <c r="F103" i="9"/>
  <c r="F102" i="9"/>
  <c r="F101" i="9"/>
  <c r="F100" i="9"/>
  <c r="F99" i="9"/>
  <c r="D95" i="9" s="1"/>
  <c r="F98" i="9"/>
  <c r="F89" i="9"/>
  <c r="F88" i="9"/>
  <c r="F87" i="9"/>
  <c r="F86" i="9"/>
  <c r="F85" i="9"/>
  <c r="F84" i="9"/>
  <c r="F83" i="9"/>
  <c r="F82" i="9"/>
  <c r="F81" i="9"/>
  <c r="F80" i="9"/>
  <c r="F71" i="9"/>
  <c r="F70" i="9"/>
  <c r="F69" i="9"/>
  <c r="F68" i="9"/>
  <c r="F67" i="9"/>
  <c r="F66" i="9"/>
  <c r="F65" i="9"/>
  <c r="F64" i="9"/>
  <c r="D59" i="9" s="1"/>
  <c r="F63" i="9"/>
  <c r="F62" i="9"/>
  <c r="F53" i="9"/>
  <c r="F52" i="9"/>
  <c r="F51" i="9"/>
  <c r="F50" i="9"/>
  <c r="F49" i="9"/>
  <c r="F48" i="9"/>
  <c r="F47" i="9"/>
  <c r="F46" i="9"/>
  <c r="F45" i="9"/>
  <c r="D41" i="9" s="1"/>
  <c r="F44" i="9"/>
  <c r="F35" i="9"/>
  <c r="F34" i="9"/>
  <c r="F33" i="9"/>
  <c r="F32" i="9"/>
  <c r="F31" i="9"/>
  <c r="F30" i="9"/>
  <c r="F29" i="9"/>
  <c r="F28" i="9"/>
  <c r="F27" i="9"/>
  <c r="F26" i="9"/>
  <c r="D23" i="9" s="1"/>
  <c r="F219" i="8"/>
  <c r="G219" i="8" s="1"/>
  <c r="F218" i="8"/>
  <c r="G218" i="8" s="1"/>
  <c r="G217" i="8"/>
  <c r="G215" i="8"/>
  <c r="G214" i="8"/>
  <c r="G213" i="8"/>
  <c r="G211" i="8"/>
  <c r="G210" i="8"/>
  <c r="G209" i="8"/>
  <c r="G207" i="8"/>
  <c r="G206" i="8"/>
  <c r="G205" i="8"/>
  <c r="F195" i="8"/>
  <c r="G195" i="8" s="1"/>
  <c r="F194" i="8"/>
  <c r="G194" i="8" s="1"/>
  <c r="G193" i="8"/>
  <c r="G191" i="8"/>
  <c r="G190" i="8"/>
  <c r="G189" i="8"/>
  <c r="G187" i="8"/>
  <c r="G186" i="8"/>
  <c r="G185" i="8"/>
  <c r="G183" i="8"/>
  <c r="G182" i="8"/>
  <c r="G181" i="8"/>
  <c r="F171" i="8"/>
  <c r="G171" i="8" s="1"/>
  <c r="F170" i="8"/>
  <c r="G170" i="8" s="1"/>
  <c r="G169" i="8"/>
  <c r="G167" i="8"/>
  <c r="G166" i="8"/>
  <c r="G165" i="8"/>
  <c r="G163" i="8"/>
  <c r="G162" i="8"/>
  <c r="G161" i="8"/>
  <c r="G159" i="8"/>
  <c r="G158" i="8"/>
  <c r="G157" i="8"/>
  <c r="F147" i="8"/>
  <c r="G147" i="8" s="1"/>
  <c r="G146" i="8"/>
  <c r="G145" i="8"/>
  <c r="G143" i="8"/>
  <c r="G142" i="8"/>
  <c r="G141" i="8"/>
  <c r="G139" i="8"/>
  <c r="G138" i="8"/>
  <c r="G137" i="8"/>
  <c r="G135" i="8"/>
  <c r="G134" i="8"/>
  <c r="G133" i="8"/>
  <c r="F123" i="8"/>
  <c r="G123" i="8" s="1"/>
  <c r="F122" i="8"/>
  <c r="G122" i="8" s="1"/>
  <c r="G121" i="8"/>
  <c r="G119" i="8"/>
  <c r="G118" i="8"/>
  <c r="G117" i="8"/>
  <c r="F115" i="8"/>
  <c r="G115" i="8" s="1"/>
  <c r="F114" i="8"/>
  <c r="G114" i="8" s="1"/>
  <c r="G113" i="8"/>
  <c r="F111" i="8"/>
  <c r="G111" i="8" s="1"/>
  <c r="F110" i="8"/>
  <c r="G110" i="8" s="1"/>
  <c r="G109" i="8"/>
  <c r="F99" i="8"/>
  <c r="G99" i="8" s="1"/>
  <c r="F98" i="8"/>
  <c r="G98" i="8" s="1"/>
  <c r="G97" i="8"/>
  <c r="G95" i="8"/>
  <c r="G94" i="8"/>
  <c r="G93" i="8"/>
  <c r="F91" i="8"/>
  <c r="G91" i="8" s="1"/>
  <c r="F90" i="8"/>
  <c r="G90" i="8" s="1"/>
  <c r="G89" i="8"/>
  <c r="F87" i="8"/>
  <c r="G87" i="8" s="1"/>
  <c r="F86" i="8"/>
  <c r="G86" i="8" s="1"/>
  <c r="G85" i="8"/>
  <c r="F74" i="8"/>
  <c r="G74" i="8" s="1"/>
  <c r="F73" i="8"/>
  <c r="G73" i="8" s="1"/>
  <c r="G72" i="8"/>
  <c r="G70" i="8"/>
  <c r="G69" i="8"/>
  <c r="G68" i="8"/>
  <c r="F66" i="8"/>
  <c r="G66" i="8" s="1"/>
  <c r="F65" i="8"/>
  <c r="G65" i="8" s="1"/>
  <c r="G64" i="8"/>
  <c r="F62" i="8"/>
  <c r="G62" i="8" s="1"/>
  <c r="F61" i="8"/>
  <c r="G61" i="8" s="1"/>
  <c r="G60" i="8"/>
  <c r="F50" i="8"/>
  <c r="G50" i="8" s="1"/>
  <c r="F49" i="8"/>
  <c r="G49" i="8" s="1"/>
  <c r="G48" i="8"/>
  <c r="G46" i="8"/>
  <c r="G45" i="8"/>
  <c r="G44" i="8"/>
  <c r="F42" i="8"/>
  <c r="G42" i="8" s="1"/>
  <c r="F41" i="8"/>
  <c r="G41" i="8" s="1"/>
  <c r="G40" i="8"/>
  <c r="F38" i="8"/>
  <c r="G38" i="8" s="1"/>
  <c r="F37" i="8"/>
  <c r="G37" i="8" s="1"/>
  <c r="G36" i="8"/>
  <c r="G24" i="8"/>
  <c r="G22" i="8"/>
  <c r="G21" i="8"/>
  <c r="G20" i="8"/>
  <c r="G16" i="8"/>
  <c r="G12" i="8"/>
  <c r="F11" i="12"/>
  <c r="D71" i="13" s="1"/>
  <c r="D81" i="8" l="1"/>
  <c r="D131" i="9"/>
  <c r="D201" i="8"/>
  <c r="E27" i="12"/>
  <c r="D311" i="13"/>
  <c r="D310" i="13" s="1"/>
  <c r="D259" i="13"/>
  <c r="D282" i="13"/>
  <c r="D60" i="13"/>
  <c r="D68" i="13"/>
  <c r="D91" i="13"/>
  <c r="D289" i="13"/>
  <c r="D296" i="13"/>
  <c r="D77" i="9"/>
  <c r="D177" i="8"/>
  <c r="D153" i="8"/>
  <c r="D129" i="8"/>
  <c r="D105" i="8"/>
  <c r="D56" i="8"/>
  <c r="D32" i="8"/>
  <c r="D8" i="8"/>
  <c r="D113" i="13"/>
  <c r="E230" i="7"/>
  <c r="G230" i="7" s="1"/>
  <c r="E229" i="7"/>
  <c r="G229" i="7" s="1"/>
  <c r="E228" i="7"/>
  <c r="G228" i="7" s="1"/>
  <c r="E227" i="7"/>
  <c r="G227" i="7" s="1"/>
  <c r="E226" i="7"/>
  <c r="G226" i="7" s="1"/>
  <c r="E225" i="7"/>
  <c r="G225" i="7" s="1"/>
  <c r="E224" i="7"/>
  <c r="G224" i="7" s="1"/>
  <c r="E223" i="7"/>
  <c r="G223" i="7" s="1"/>
  <c r="G222" i="7"/>
  <c r="E213" i="7"/>
  <c r="G213" i="7" s="1"/>
  <c r="E212" i="7"/>
  <c r="G212" i="7" s="1"/>
  <c r="E211" i="7"/>
  <c r="G211" i="7" s="1"/>
  <c r="E210" i="7"/>
  <c r="G210" i="7" s="1"/>
  <c r="E209" i="7"/>
  <c r="G209" i="7" s="1"/>
  <c r="E208" i="7"/>
  <c r="G208" i="7" s="1"/>
  <c r="E207" i="7"/>
  <c r="G207" i="7" s="1"/>
  <c r="E206" i="7"/>
  <c r="G206" i="7" s="1"/>
  <c r="G205" i="7"/>
  <c r="E196" i="7"/>
  <c r="G196" i="7" s="1"/>
  <c r="E195" i="7"/>
  <c r="G195" i="7" s="1"/>
  <c r="E194" i="7"/>
  <c r="G194" i="7" s="1"/>
  <c r="E193" i="7"/>
  <c r="G193" i="7" s="1"/>
  <c r="E192" i="7"/>
  <c r="G192" i="7" s="1"/>
  <c r="E191" i="7"/>
  <c r="G191" i="7" s="1"/>
  <c r="E190" i="7"/>
  <c r="G190" i="7" s="1"/>
  <c r="E189" i="7"/>
  <c r="G189" i="7" s="1"/>
  <c r="G188" i="7"/>
  <c r="E179" i="7"/>
  <c r="G179" i="7" s="1"/>
  <c r="E178" i="7"/>
  <c r="G178" i="7" s="1"/>
  <c r="E177" i="7"/>
  <c r="G177" i="7" s="1"/>
  <c r="E176" i="7"/>
  <c r="G176" i="7" s="1"/>
  <c r="E175" i="7"/>
  <c r="G175" i="7" s="1"/>
  <c r="E174" i="7"/>
  <c r="G174" i="7" s="1"/>
  <c r="E173" i="7"/>
  <c r="G173" i="7" s="1"/>
  <c r="E172" i="7"/>
  <c r="G172" i="7" s="1"/>
  <c r="G171" i="7"/>
  <c r="E162" i="7"/>
  <c r="G162" i="7" s="1"/>
  <c r="E161" i="7"/>
  <c r="G161" i="7" s="1"/>
  <c r="E160" i="7"/>
  <c r="G160" i="7" s="1"/>
  <c r="E159" i="7"/>
  <c r="G159" i="7" s="1"/>
  <c r="E158" i="7"/>
  <c r="G158" i="7" s="1"/>
  <c r="E157" i="7"/>
  <c r="G157" i="7" s="1"/>
  <c r="E156" i="7"/>
  <c r="G156" i="7" s="1"/>
  <c r="E155" i="7"/>
  <c r="G155" i="7" s="1"/>
  <c r="G154" i="7"/>
  <c r="E16" i="7"/>
  <c r="G16" i="7" s="1"/>
  <c r="E15" i="7"/>
  <c r="G15" i="7" s="1"/>
  <c r="G14" i="7"/>
  <c r="G13" i="7"/>
  <c r="E12" i="7"/>
  <c r="G12" i="7" s="1"/>
  <c r="E11" i="7"/>
  <c r="G11" i="7" s="1"/>
  <c r="E10" i="7"/>
  <c r="G10" i="7" s="1"/>
  <c r="E9" i="7"/>
  <c r="G9" i="7" s="1"/>
  <c r="G8" i="7"/>
  <c r="G128" i="7"/>
  <c r="E127" i="7"/>
  <c r="G126" i="7"/>
  <c r="G125" i="7"/>
  <c r="G124" i="7"/>
  <c r="D125" i="13" s="1"/>
  <c r="G123" i="7"/>
  <c r="G122" i="7"/>
  <c r="G121" i="7"/>
  <c r="D127" i="13" s="1"/>
  <c r="E112" i="7"/>
  <c r="G112" i="7" s="1"/>
  <c r="E111" i="7"/>
  <c r="G111" i="7" s="1"/>
  <c r="E110" i="7"/>
  <c r="G110" i="7" s="1"/>
  <c r="G109" i="7"/>
  <c r="E108" i="7"/>
  <c r="G108" i="7" s="1"/>
  <c r="E107" i="7"/>
  <c r="G107" i="7" s="1"/>
  <c r="G106" i="7"/>
  <c r="G105" i="7"/>
  <c r="G104" i="7"/>
  <c r="E96" i="7"/>
  <c r="G96" i="7" s="1"/>
  <c r="E95" i="7"/>
  <c r="G95" i="7" s="1"/>
  <c r="E94" i="7"/>
  <c r="G94" i="7" s="1"/>
  <c r="E93" i="7"/>
  <c r="G93" i="7" s="1"/>
  <c r="E92" i="7"/>
  <c r="G92" i="7" s="1"/>
  <c r="E91" i="7"/>
  <c r="G91" i="7" s="1"/>
  <c r="G90" i="7"/>
  <c r="E89" i="7"/>
  <c r="G89" i="7" s="1"/>
  <c r="D120" i="13" s="1"/>
  <c r="G88" i="7"/>
  <c r="E79" i="7"/>
  <c r="G79" i="7" s="1"/>
  <c r="E78" i="7"/>
  <c r="G78" i="7" s="1"/>
  <c r="E77" i="7"/>
  <c r="G77" i="7" s="1"/>
  <c r="G76" i="7"/>
  <c r="E75" i="7"/>
  <c r="G75" i="7" s="1"/>
  <c r="E74" i="7"/>
  <c r="G74" i="7" s="1"/>
  <c r="G73" i="7"/>
  <c r="E72" i="7"/>
  <c r="G72" i="7" s="1"/>
  <c r="G71" i="7"/>
  <c r="E64" i="7"/>
  <c r="G64" i="7" s="1"/>
  <c r="G63" i="7"/>
  <c r="G62" i="7"/>
  <c r="G61" i="7"/>
  <c r="G59" i="7"/>
  <c r="G58" i="7"/>
  <c r="E57" i="7"/>
  <c r="G56" i="7"/>
  <c r="G40" i="7"/>
  <c r="E41" i="7"/>
  <c r="G41" i="7" s="1"/>
  <c r="G42" i="7"/>
  <c r="E43" i="7"/>
  <c r="G43" i="7" s="1"/>
  <c r="E44" i="7"/>
  <c r="G44" i="7" s="1"/>
  <c r="E46" i="7"/>
  <c r="E47" i="7"/>
  <c r="G47" i="7" s="1"/>
  <c r="E48" i="7"/>
  <c r="G48" i="7" s="1"/>
  <c r="F21" i="12"/>
  <c r="F20" i="12"/>
  <c r="D254" i="13" s="1"/>
  <c r="F19" i="12"/>
  <c r="D249" i="13" s="1"/>
  <c r="D245" i="13" s="1"/>
  <c r="F18" i="12"/>
  <c r="D227" i="13" s="1"/>
  <c r="D226" i="13" s="1"/>
  <c r="F17" i="12"/>
  <c r="D223" i="13" s="1"/>
  <c r="D221" i="13" s="1"/>
  <c r="F16" i="12"/>
  <c r="D209" i="13" s="1"/>
  <c r="D204" i="13" s="1"/>
  <c r="F15" i="12"/>
  <c r="D202" i="13" s="1"/>
  <c r="D195" i="13" s="1"/>
  <c r="F14" i="12"/>
  <c r="D192" i="13" s="1"/>
  <c r="D185" i="13" s="1"/>
  <c r="F13" i="12"/>
  <c r="D175" i="13" s="1"/>
  <c r="D167" i="13" s="1"/>
  <c r="F12" i="12"/>
  <c r="D165" i="13" s="1"/>
  <c r="D162" i="13" s="1"/>
  <c r="F10" i="12"/>
  <c r="D152" i="13" s="1"/>
  <c r="D149" i="13" s="1"/>
  <c r="F9" i="12"/>
  <c r="D138" i="13" s="1"/>
  <c r="D135" i="13" s="1"/>
  <c r="F8" i="12"/>
  <c r="D10" i="13" l="1"/>
  <c r="D90" i="13"/>
  <c r="D78" i="13" s="1"/>
  <c r="D117" i="13"/>
  <c r="D114" i="13" s="1"/>
  <c r="D142" i="13"/>
  <c r="D141" i="13" s="1"/>
  <c r="D111" i="13"/>
  <c r="D106" i="13" s="1"/>
  <c r="D132" i="13"/>
  <c r="D128" i="13" s="1"/>
  <c r="D258" i="13"/>
  <c r="D124" i="13"/>
  <c r="D126" i="13"/>
  <c r="E5" i="12"/>
  <c r="T10" i="4" s="1"/>
  <c r="D55" i="13"/>
  <c r="D31" i="13" s="1"/>
  <c r="D53" i="7"/>
  <c r="D117" i="7"/>
  <c r="D151" i="7"/>
  <c r="D185" i="7"/>
  <c r="D219" i="7"/>
  <c r="D68" i="7"/>
  <c r="D101" i="7"/>
  <c r="D5" i="7"/>
  <c r="D168" i="7"/>
  <c r="D202" i="7"/>
  <c r="D85" i="7"/>
  <c r="G46" i="7"/>
  <c r="D216" i="13" s="1"/>
  <c r="G45" i="7"/>
  <c r="D158" i="13" s="1"/>
  <c r="D154" i="13" s="1"/>
  <c r="F21" i="10"/>
  <c r="F20" i="10"/>
  <c r="D219" i="13" s="1"/>
  <c r="F19" i="10"/>
  <c r="F18" i="10"/>
  <c r="D217" i="13" s="1"/>
  <c r="F17" i="10"/>
  <c r="F16" i="10"/>
  <c r="D253" i="13" s="1"/>
  <c r="D252" i="13" s="1"/>
  <c r="F15" i="10"/>
  <c r="F14" i="10"/>
  <c r="F13" i="10"/>
  <c r="D237" i="13" s="1"/>
  <c r="F12" i="10"/>
  <c r="F11" i="10"/>
  <c r="F10" i="10"/>
  <c r="F9" i="10"/>
  <c r="F8" i="10"/>
  <c r="D240" i="13" s="1"/>
  <c r="F17" i="9"/>
  <c r="F16" i="9"/>
  <c r="F15" i="9"/>
  <c r="F14" i="9"/>
  <c r="D233" i="13" s="1"/>
  <c r="F13" i="9"/>
  <c r="F12" i="9"/>
  <c r="F11" i="9"/>
  <c r="F10" i="9"/>
  <c r="F9" i="9"/>
  <c r="F8" i="9"/>
  <c r="D37" i="7" l="1"/>
  <c r="G2" i="7" s="1"/>
  <c r="D214" i="13"/>
  <c r="D140" i="13" s="1"/>
  <c r="D232" i="13"/>
  <c r="D230" i="13" s="1"/>
  <c r="D220" i="13" s="1"/>
  <c r="D123" i="13"/>
  <c r="E5" i="10"/>
  <c r="D5" i="9"/>
  <c r="T31" i="4"/>
  <c r="D17" i="13" l="1"/>
  <c r="D18" i="13"/>
  <c r="D9" i="13" l="1"/>
  <c r="D8" i="13" s="1"/>
  <c r="D67" i="13"/>
  <c r="D314" i="13" l="1"/>
</calcChain>
</file>

<file path=xl/comments1.xml><?xml version="1.0" encoding="utf-8"?>
<comments xmlns="http://schemas.openxmlformats.org/spreadsheetml/2006/main">
  <authors>
    <author>karlaflores</author>
    <author>.....</author>
    <author>Alejandro Carías</author>
  </authors>
  <commentList>
    <comment ref="U7" authorId="0">
      <text>
        <r>
          <rPr>
            <sz val="9"/>
            <color indexed="81"/>
            <rFont val="Tahoma"/>
            <family val="2"/>
          </rPr>
          <t xml:space="preserve">
.....:
Indicar donde y en que forma se pueden encontrar las informaciones que permitan verificar el cumplimiento de los resultados </t>
        </r>
      </text>
    </comment>
    <comment ref="X7" authorId="0">
      <text>
        <r>
          <rPr>
            <b/>
            <sz val="9"/>
            <color indexed="81"/>
            <rFont val="Tahoma"/>
            <family val="2"/>
          </rPr>
          <t>….:
Establecer las condiciones que deben cumplirse para garantizar el logro de los resultados y sobre las cuales la unidad ejecutora no tiene ningún control.: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7" authorId="0">
      <text>
        <r>
          <rPr>
            <b/>
            <sz val="9"/>
            <color indexed="81"/>
            <rFont val="Tahoma"/>
            <family val="2"/>
          </rPr>
          <t>….:
Descripción y cantidad de la población objetivo para el año</t>
        </r>
      </text>
    </comment>
    <comment ref="AC7" authorId="1">
      <text>
        <r>
          <rPr>
            <b/>
            <sz val="8"/>
            <color indexed="81"/>
            <rFont val="Tahoma"/>
            <family val="2"/>
          </rPr>
          <t>.....: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Valores de resultados  programados para el los trimestres del año 2011 de la población objetivo</t>
        </r>
      </text>
    </comment>
    <comment ref="AG7" authorId="0">
      <text>
        <r>
          <rPr>
            <b/>
            <sz val="9"/>
            <color indexed="81"/>
            <rFont val="Tahoma"/>
            <family val="2"/>
          </rPr>
          <t>…..:</t>
        </r>
        <r>
          <rPr>
            <sz val="9"/>
            <color indexed="81"/>
            <rFont val="Tahoma"/>
            <family val="2"/>
          </rPr>
          <t xml:space="preserve">
Indicar donde y en que forma se pueden encontrar la informaciones que permitan verificar el cumplimiento de los resultados en base a lo programado en población objetivo</t>
        </r>
      </text>
    </comment>
    <comment ref="Z11" authorId="2">
      <text>
        <r>
          <rPr>
            <b/>
            <sz val="9"/>
            <color indexed="81"/>
            <rFont val="Tahoma"/>
            <family val="2"/>
          </rPr>
          <t>Alejandro Carías:</t>
        </r>
        <r>
          <rPr>
            <sz val="9"/>
            <color indexed="81"/>
            <rFont val="Tahoma"/>
            <family val="2"/>
          </rPr>
          <t xml:space="preserve">
No se encontró variable macroecónom</t>
        </r>
      </text>
    </comment>
  </commentList>
</comments>
</file>

<file path=xl/sharedStrings.xml><?xml version="1.0" encoding="utf-8"?>
<sst xmlns="http://schemas.openxmlformats.org/spreadsheetml/2006/main" count="1964" uniqueCount="938">
  <si>
    <t>INDICADORES</t>
  </si>
  <si>
    <t>Iniciativas  Vinculadas</t>
  </si>
  <si>
    <t>Responsables</t>
  </si>
  <si>
    <t>I</t>
  </si>
  <si>
    <t>II</t>
  </si>
  <si>
    <t>III</t>
  </si>
  <si>
    <t>IV</t>
  </si>
  <si>
    <t>CUADRO DE MANDO ESTRATÉGICO</t>
  </si>
  <si>
    <t>Racional/Observaciones/   Forma de calculo.</t>
  </si>
  <si>
    <t>Actividades</t>
  </si>
  <si>
    <t>COSTO TOTAL ACTIVIDADES</t>
  </si>
  <si>
    <t>CANTIDAD</t>
  </si>
  <si>
    <t>COSTO</t>
  </si>
  <si>
    <t>META TRIMESTRAL</t>
  </si>
  <si>
    <t>Presupuesto Total</t>
  </si>
  <si>
    <t>Supuestos</t>
  </si>
  <si>
    <t>Regionalización</t>
  </si>
  <si>
    <t>Variable Macroeconómica</t>
  </si>
  <si>
    <t>Medio de Verificación</t>
  </si>
  <si>
    <t>Munic</t>
  </si>
  <si>
    <t>Objetivo Estratégico Institucional</t>
  </si>
  <si>
    <t>Descripción</t>
  </si>
  <si>
    <t>Justificación</t>
  </si>
  <si>
    <t>Código</t>
  </si>
  <si>
    <t>Población Objetivo</t>
  </si>
  <si>
    <t>FACULTAD DE CIENCIAS MÉDICAS</t>
  </si>
  <si>
    <t>Unidad de Medida</t>
  </si>
  <si>
    <t>Costo Total</t>
  </si>
  <si>
    <t>medio de verificación de la Población</t>
  </si>
  <si>
    <t>Supuestos de la Población Objetivo</t>
  </si>
  <si>
    <t>FACULTAD X</t>
  </si>
  <si>
    <t>NÚMERO POBLACION OBJETIVO TRIMESTRAL</t>
  </si>
  <si>
    <t>Nombre Población objetivo</t>
  </si>
  <si>
    <t>Depto</t>
  </si>
  <si>
    <t>Marcadores</t>
  </si>
  <si>
    <t>Datashow</t>
  </si>
  <si>
    <t>Proceso de Planificación 2012</t>
  </si>
  <si>
    <t>Actividad Institucional</t>
  </si>
  <si>
    <t>Resultado de Gestión</t>
  </si>
  <si>
    <t>Indicador de Resultado</t>
  </si>
  <si>
    <t>Objetivo Estratégico                                           FACES</t>
  </si>
  <si>
    <t>MODELO I</t>
  </si>
  <si>
    <t>TALLERES, SEMINARIOS, CAPACITACIONES, CONGRESOS</t>
  </si>
  <si>
    <t>MODELO II</t>
  </si>
  <si>
    <t>Sub Total</t>
  </si>
  <si>
    <t>Actividad</t>
  </si>
  <si>
    <t>Cantidad Personas</t>
  </si>
  <si>
    <t>Cantidad/costo</t>
  </si>
  <si>
    <t>Obj. del Gto</t>
  </si>
  <si>
    <t>Expositor</t>
  </si>
  <si>
    <t>Materiales impresos del evento</t>
  </si>
  <si>
    <t>Alimentos y Bebidas</t>
  </si>
  <si>
    <t>Viáticos</t>
  </si>
  <si>
    <t>Pasajes</t>
  </si>
  <si>
    <t>Papel</t>
  </si>
  <si>
    <t>Lapices</t>
  </si>
  <si>
    <t>Cuadernos</t>
  </si>
  <si>
    <t xml:space="preserve">Sub Total </t>
  </si>
  <si>
    <t>CONTRATACIÓN DE PERSONAL</t>
  </si>
  <si>
    <t>Cantidad</t>
  </si>
  <si>
    <t>Meses</t>
  </si>
  <si>
    <t>Costo</t>
  </si>
  <si>
    <t>Docentes Permanentes</t>
  </si>
  <si>
    <t>Décimotercer mes</t>
  </si>
  <si>
    <t>Décimocuarto mes</t>
  </si>
  <si>
    <t>Consultores</t>
  </si>
  <si>
    <t>Personal Administrativo</t>
  </si>
  <si>
    <t>EQUIPO DE OFICINA</t>
  </si>
  <si>
    <t>Sillas Ejecutivas</t>
  </si>
  <si>
    <t>Sillas Secretariales</t>
  </si>
  <si>
    <t>Sillas de Espera</t>
  </si>
  <si>
    <t>Escritorio Ejecutivo</t>
  </si>
  <si>
    <t>Escritorio Secretarial</t>
  </si>
  <si>
    <t>Mesa para Reuniones</t>
  </si>
  <si>
    <t>Archivadores</t>
  </si>
  <si>
    <t>Fax</t>
  </si>
  <si>
    <t>Fotocopiadoras de Oficina</t>
  </si>
  <si>
    <t>Fotocopiadoras de Industrial</t>
  </si>
  <si>
    <t>MODELO IV</t>
  </si>
  <si>
    <t>EQUIPO TECNOLÓGICOS</t>
  </si>
  <si>
    <t>Computadora de Escritorio</t>
  </si>
  <si>
    <t>Computadora Portatil</t>
  </si>
  <si>
    <t>Scanner</t>
  </si>
  <si>
    <t>Impresora Laser Blanco y Negro</t>
  </si>
  <si>
    <t>Impresora Laser a Color</t>
  </si>
  <si>
    <t>Pantalla Plasma 42"</t>
  </si>
  <si>
    <t>Pantalla Plasma 32"</t>
  </si>
  <si>
    <t>Licencias</t>
  </si>
  <si>
    <t>Disco Duro Externo</t>
  </si>
  <si>
    <t>Bateria UPS Regulador de voltaje</t>
  </si>
  <si>
    <t>Router</t>
  </si>
  <si>
    <t>Memorias USB</t>
  </si>
  <si>
    <t>CD´s</t>
  </si>
  <si>
    <t>SERVICIOS PERSONALES</t>
  </si>
  <si>
    <t>Personal Permanente</t>
  </si>
  <si>
    <t>Sueldos y Salarios Permanentes</t>
  </si>
  <si>
    <t>Pagos a personal no Clasificado</t>
  </si>
  <si>
    <t>Pagos a personal por hora</t>
  </si>
  <si>
    <t>Pagos a sustitutos de personal docente no clasificado</t>
  </si>
  <si>
    <t>Dietas</t>
  </si>
  <si>
    <t>Retribuciones a Personal Directivo de control</t>
  </si>
  <si>
    <t>Adicionales</t>
  </si>
  <si>
    <t>Aguinaldo y Décimo cuarto mes</t>
  </si>
  <si>
    <t>Decimocuarto Mes</t>
  </si>
  <si>
    <t>complemento vacaciones</t>
  </si>
  <si>
    <t>contribuciones Patronal</t>
  </si>
  <si>
    <t>Contribuciones al Instituto de previsión Social de los Empleados</t>
  </si>
  <si>
    <t>INPREUNAH,</t>
  </si>
  <si>
    <t>Contribuciones para Seguro Social</t>
  </si>
  <si>
    <t>Otras contribuciones Patronales</t>
  </si>
  <si>
    <t>Contribuciones patronal seguro medico</t>
  </si>
  <si>
    <t>Higiene y seguridad</t>
  </si>
  <si>
    <t>Implementos de trabajo</t>
  </si>
  <si>
    <t>Servicios de exodoncia</t>
  </si>
  <si>
    <t>Otros Servicios personales.</t>
  </si>
  <si>
    <t>Otros Servicios Personales.</t>
  </si>
  <si>
    <t>PERSONAL NO PERMANENTE</t>
  </si>
  <si>
    <t>Sueldos Básicos</t>
  </si>
  <si>
    <t>Jornales</t>
  </si>
  <si>
    <t>Aguinaldo y Décimo Cuarto mes</t>
  </si>
  <si>
    <t>Décimo tercer mes</t>
  </si>
  <si>
    <t>Décimo cuarto mes</t>
  </si>
  <si>
    <t>Contribuciones Patronales</t>
  </si>
  <si>
    <t>Contribuciones</t>
  </si>
  <si>
    <t>Otras contribuciones Patronales.</t>
  </si>
  <si>
    <t>Contratos Especiales</t>
  </si>
  <si>
    <t>Internado Rotatorio</t>
  </si>
  <si>
    <t>Maestría en Construcción</t>
  </si>
  <si>
    <t>Maestría en Administración de Empresas TEG.</t>
  </si>
  <si>
    <t>Maestría en Administración de Empresas CURN</t>
  </si>
  <si>
    <t>Maestría Comercio Internacional</t>
  </si>
  <si>
    <t>Proyecto Lenguaje Señas</t>
  </si>
  <si>
    <t>Maestría en Administración Turísticas</t>
  </si>
  <si>
    <t>Maestría en Educación Superior CURN</t>
  </si>
  <si>
    <t>Programa de Servicios a Estudiantes Discapacitados</t>
  </si>
  <si>
    <t>Apertura Carrera de Ing. Sistemas</t>
  </si>
  <si>
    <t>Maestría Medicina y Trabajo CURN</t>
  </si>
  <si>
    <t>Maestría en Salud Publica CURN</t>
  </si>
  <si>
    <t>Servicios de Profesionales y Técnicos</t>
  </si>
  <si>
    <t>Maestría en Ingeniería Eléctrica e Industrial</t>
  </si>
  <si>
    <t>Sueldos de Sustitutos Personal con Licencia</t>
  </si>
  <si>
    <t>Sueldos de Empleados de Emergencia</t>
  </si>
  <si>
    <t>Retribuciones Extraordinarias</t>
  </si>
  <si>
    <t>Horas Extraordinarias</t>
  </si>
  <si>
    <t>Gastos de Representación en el Exterior</t>
  </si>
  <si>
    <t>Asistencia social al Personal</t>
  </si>
  <si>
    <t>Otras asistencias sociales al Personal.</t>
  </si>
  <si>
    <t>Beneficios</t>
  </si>
  <si>
    <t>Energía Eléctrica</t>
  </si>
  <si>
    <t>Agua</t>
  </si>
  <si>
    <t>Gas</t>
  </si>
  <si>
    <t>Comunicaciones</t>
  </si>
  <si>
    <t>Correo Postal</t>
  </si>
  <si>
    <t>Telefonía Fija</t>
  </si>
  <si>
    <t>Telefonía Celular</t>
  </si>
  <si>
    <t>Telex y telefax</t>
  </si>
  <si>
    <t>Otros Servicios Básicos</t>
  </si>
  <si>
    <t>Alquiler de edificios y locales</t>
  </si>
  <si>
    <t>Alquiler de Equipos y Maquinaria</t>
  </si>
  <si>
    <t>Alquiler de Equipos y Maquinaria de Producción</t>
  </si>
  <si>
    <t>Alquiler de equipo de transporte, tracción y elevación.</t>
  </si>
  <si>
    <t>Alquiler de Equipos Sanitarios y de Laboratorio</t>
  </si>
  <si>
    <t>Alquiler de equipo educacional</t>
  </si>
  <si>
    <t>Alquiler de Equipo para computación</t>
  </si>
  <si>
    <t>Alquiler de Equipo de Oficina y Muebles</t>
  </si>
  <si>
    <t>Alquiler de Equipo de Comunicación</t>
  </si>
  <si>
    <t>Alquiler de tierras y terrenos</t>
  </si>
  <si>
    <t>Derechos sobre Bienes Intangibles.</t>
  </si>
  <si>
    <t>Otros alquileres.</t>
  </si>
  <si>
    <t>Mantenimiento, Reparaciones y Limpieza</t>
  </si>
  <si>
    <t>Mantenimiento y Reparación de Edificios y Locales.</t>
  </si>
  <si>
    <t>Mantenimiento y Reparación de Equipos y Medios de transporte</t>
  </si>
  <si>
    <t>Mantenimiento y reparación de Equipo</t>
  </si>
  <si>
    <t>Mantenimiento y Reparación de Equipos y Maquinaria de Producción</t>
  </si>
  <si>
    <t>Mant. y Reparación de Equipo de transporte, tracción y Elevación</t>
  </si>
  <si>
    <t>Mantenimiento y Reparación de Equipo Sanitario y de Laboratorio</t>
  </si>
  <si>
    <t>Mantenimiento y Reparación de Equipo educacional</t>
  </si>
  <si>
    <t>Mantenimiento y Reparación de  Equipo de Computación</t>
  </si>
  <si>
    <t>Mantenimiento y Reparación  de Equipo de Oficina y Muebles</t>
  </si>
  <si>
    <t>Mantenimiento y Reparación de Equipo de Comunicación</t>
  </si>
  <si>
    <t>Mantenimiento y Reparación de otros Equipos</t>
  </si>
  <si>
    <t>Mantenimiento y Reparación de Obrar Civiles e instalaciones varias</t>
  </si>
  <si>
    <t>Limpieza, Aseo y Fumigación</t>
  </si>
  <si>
    <t>Mantenimiento de Sistemas informática</t>
  </si>
  <si>
    <t>Servicios Profesionales</t>
  </si>
  <si>
    <t>Servicios Médicos, Sanitarios y Sociales</t>
  </si>
  <si>
    <t>Estudios Investigaciones y Análisis de Factibilidad</t>
  </si>
  <si>
    <t>Servicios Jurídicos</t>
  </si>
  <si>
    <t>Servicios de Contabilidad y Auditoria</t>
  </si>
  <si>
    <t>Servicios de Capacitación</t>
  </si>
  <si>
    <t>Servicios de Informática y Sistemas Computarizadas</t>
  </si>
  <si>
    <t>Otros Servicios Técnicos Profesionales</t>
  </si>
  <si>
    <t>Servicios Comerciales y Financieros</t>
  </si>
  <si>
    <t>Servicios de Transporte</t>
  </si>
  <si>
    <t>Servicios de almacenamiento</t>
  </si>
  <si>
    <t>Servicios de Imprenta, publicaciones y Reproducciones</t>
  </si>
  <si>
    <t>Primas y Gastos de Seguro</t>
  </si>
  <si>
    <t>Comisiones y gastos Bancarios</t>
  </si>
  <si>
    <t>Publicidad y Propaganda</t>
  </si>
  <si>
    <t>Servicios de Internet</t>
  </si>
  <si>
    <t>otros Servicios Comerciales y Financieros</t>
  </si>
  <si>
    <t>Pasajes y Viáticos</t>
  </si>
  <si>
    <t>Nacionales</t>
  </si>
  <si>
    <t>Al exterior</t>
  </si>
  <si>
    <t>Impuestos, Derechos y Tasas y Gastos Judiciales.</t>
  </si>
  <si>
    <t>Impuestos Nacionales</t>
  </si>
  <si>
    <t>Impuestos Municipales</t>
  </si>
  <si>
    <t>Derechos y Tasas</t>
  </si>
  <si>
    <t>Multas y Recargos</t>
  </si>
  <si>
    <t>cañones y Regalías</t>
  </si>
  <si>
    <t>Gastos Judiciales</t>
  </si>
  <si>
    <t>Otros Servicios no personales.</t>
  </si>
  <si>
    <t>Ceremonial y Protocolo</t>
  </si>
  <si>
    <t>Servicios de Vigilancia</t>
  </si>
  <si>
    <t>Actuaciones deportivas</t>
  </si>
  <si>
    <t>Actuaciones Artísticas</t>
  </si>
  <si>
    <t>MATERIALES Y SUMINISTROS</t>
  </si>
  <si>
    <t>Alimentos, Productos Agropecuarios y Forestales</t>
  </si>
  <si>
    <t>Alimentos y Bebidas para Personas</t>
  </si>
  <si>
    <t>Alimentos para animales</t>
  </si>
  <si>
    <t>Productos Pecuarios</t>
  </si>
  <si>
    <t>Productos Agroforestales</t>
  </si>
  <si>
    <t>Productos Agrícolas</t>
  </si>
  <si>
    <t>Productos Forestales</t>
  </si>
  <si>
    <t>Madera, Corcho y sus Manufacturas</t>
  </si>
  <si>
    <t>Textiles y Vestuarios</t>
  </si>
  <si>
    <t>Hilados y Telas</t>
  </si>
  <si>
    <t>Confecciones Textiles</t>
  </si>
  <si>
    <t>Prendas de Vestir</t>
  </si>
  <si>
    <t>Calzados</t>
  </si>
  <si>
    <t>Productos de Papel y Cartón</t>
  </si>
  <si>
    <t>Papel de Escritorio</t>
  </si>
  <si>
    <t>Papel para Computación</t>
  </si>
  <si>
    <t>Productos de Artes Gráficas</t>
  </si>
  <si>
    <t>Libros, Revistas y periódicos</t>
  </si>
  <si>
    <t>Textos de Enseñanza</t>
  </si>
  <si>
    <t>Especies Timbradas y Valores</t>
  </si>
  <si>
    <t>Cueros, Pieles y sus Productos</t>
  </si>
  <si>
    <t>Cueros y Pieles</t>
  </si>
  <si>
    <t>Artículos de Cuero</t>
  </si>
  <si>
    <t>Artículos de Caucho</t>
  </si>
  <si>
    <t>Llantas y Cámaras de Aire</t>
  </si>
  <si>
    <t>Prod. Químicos, Farmacéuticos, Combustibles y Lubricantes</t>
  </si>
  <si>
    <t xml:space="preserve">Productos Químicos </t>
  </si>
  <si>
    <t>Productos Farmacéuticos y Medicinales</t>
  </si>
  <si>
    <t>Abonos y Fertilizantes</t>
  </si>
  <si>
    <t>Insecticidas Fumigantes y Otros</t>
  </si>
  <si>
    <t>Tintas, Pinturas y Colorantes</t>
  </si>
  <si>
    <t>Combustibles y Lubricantes</t>
  </si>
  <si>
    <t>Gasolina</t>
  </si>
  <si>
    <t>Diesel</t>
  </si>
  <si>
    <t>Kerosén</t>
  </si>
  <si>
    <t>Gas LPG</t>
  </si>
  <si>
    <t>Aceites y Grasas Lubricantes</t>
  </si>
  <si>
    <t>Específicos Veterinarios</t>
  </si>
  <si>
    <t>Productos de Material Plástico</t>
  </si>
  <si>
    <t>Otros Productos Químicos</t>
  </si>
  <si>
    <t>Productos Explosivos y de Pirotecnia</t>
  </si>
  <si>
    <t>Productos Fotoquímicos</t>
  </si>
  <si>
    <t>Productos Químicos de Uso Personal</t>
  </si>
  <si>
    <t>Productos Metálicos</t>
  </si>
  <si>
    <t>Productos Ferrosos</t>
  </si>
  <si>
    <t>Productos No Ferrosos</t>
  </si>
  <si>
    <t>Estructuras Metálicas Acabadas</t>
  </si>
  <si>
    <t>Herramientas Menores</t>
  </si>
  <si>
    <t>Material de Guerra y Seguridad</t>
  </si>
  <si>
    <t>Otros Productos Metálicos</t>
  </si>
  <si>
    <t>Productos de Hojalata</t>
  </si>
  <si>
    <t>Accesorios de Metal</t>
  </si>
  <si>
    <t>Elementos de Ferretería</t>
  </si>
  <si>
    <t>Productos de Minerales No Metálicos</t>
  </si>
  <si>
    <t>Productos de Arcilla y Cerámica</t>
  </si>
  <si>
    <t>Productos de Vidrio</t>
  </si>
  <si>
    <t>Productos de Loza y Porcelana</t>
  </si>
  <si>
    <t>Productos de Cemento, Asbesto yeso</t>
  </si>
  <si>
    <t>Cemento, Cal y Yeso</t>
  </si>
  <si>
    <t>Otros Productos de Minerales No Metálicos</t>
  </si>
  <si>
    <t>Productos Aislantes</t>
  </si>
  <si>
    <t>Productos Abrasivos</t>
  </si>
  <si>
    <t>Minerales Varios</t>
  </si>
  <si>
    <t>Minerales Metalíferos</t>
  </si>
  <si>
    <t>Petróleo Crudo</t>
  </si>
  <si>
    <t>Carbón Mineral</t>
  </si>
  <si>
    <t>Piedra, Arcilla y Arena</t>
  </si>
  <si>
    <t>Otros Minerales</t>
  </si>
  <si>
    <t>Uranio</t>
  </si>
  <si>
    <t xml:space="preserve">Talco </t>
  </si>
  <si>
    <t>Dolomita</t>
  </si>
  <si>
    <t>Azufre</t>
  </si>
  <si>
    <t>Otros Materiales y Suministros</t>
  </si>
  <si>
    <t>Elementos de Limpieza</t>
  </si>
  <si>
    <t>Útiles de Escritorio, Oficina y Enseñanza</t>
  </si>
  <si>
    <t>Útiles y Materiales Eléctricos</t>
  </si>
  <si>
    <t>Instrumento Médico-Quirúrgico Menor y de Laboratorio</t>
  </si>
  <si>
    <t>Otros Repuestos y Accesorios Menores</t>
  </si>
  <si>
    <t>BIENES CAPITALIZABLES.</t>
  </si>
  <si>
    <t>Bienes  Preexistente</t>
  </si>
  <si>
    <t>Tierras y Terrenos</t>
  </si>
  <si>
    <t>Para construcción de Bienes en dominio Publico</t>
  </si>
  <si>
    <t>Para Construcción de bienes de dominios Privados</t>
  </si>
  <si>
    <t>Tierras, Predios y Solares</t>
  </si>
  <si>
    <t>Edificios e Instalaciones</t>
  </si>
  <si>
    <t>Viviendas para Personal</t>
  </si>
  <si>
    <t>Viviendas Populares</t>
  </si>
  <si>
    <t>Instalaciones Varias</t>
  </si>
  <si>
    <t>Maquinaria y Equipo</t>
  </si>
  <si>
    <t>Equipo de Oficina de Oficina</t>
  </si>
  <si>
    <t>Muebles varios de Oficina</t>
  </si>
  <si>
    <t>Equipos varios de Oficina</t>
  </si>
  <si>
    <t>Muebles para Alojamiento Colectivo</t>
  </si>
  <si>
    <t>Electrodomésticos</t>
  </si>
  <si>
    <t>Maquinaria y Equipo de Producción</t>
  </si>
  <si>
    <t>Equipo de transporte tracción y elevación</t>
  </si>
  <si>
    <t>Equipo Medico y de Laboratorio</t>
  </si>
  <si>
    <t>Equipo de comunicación y señalamiento</t>
  </si>
  <si>
    <t>Equipo para computación</t>
  </si>
  <si>
    <t>Equipo educacional y recreativo</t>
  </si>
  <si>
    <t>Muebles y equipos Educacionales</t>
  </si>
  <si>
    <t>Equipos recreativos y Deportivos</t>
  </si>
  <si>
    <t>Herramientas y  Repuestos mayores</t>
  </si>
  <si>
    <t>Libros revistas y otros elementos coleccionables</t>
  </si>
  <si>
    <t>Libros y revistas</t>
  </si>
  <si>
    <t>Discos y otras unidades de sonido</t>
  </si>
  <si>
    <t>Películas y Otras Unidades de Imagen y Sonido</t>
  </si>
  <si>
    <t>Obras de Arte Plásticas</t>
  </si>
  <si>
    <t>Otros elementos Coleccionables</t>
  </si>
  <si>
    <t>Semovientes</t>
  </si>
  <si>
    <t>Activos Intangibles</t>
  </si>
  <si>
    <t>Aplicaciones Informáticas</t>
  </si>
  <si>
    <t>Otros Bienes intangibles</t>
  </si>
  <si>
    <t>Equipo Militar y de seguridad</t>
  </si>
  <si>
    <t>Construcciones</t>
  </si>
  <si>
    <t>Construcciones mejoras de Bienes Nacionales en Dominio Privado</t>
  </si>
  <si>
    <t>TRANSFERECIAS</t>
  </si>
  <si>
    <t>Transferencias Corrientes al Sector Privado</t>
  </si>
  <si>
    <t>Prestaciones de Asistencia Social</t>
  </si>
  <si>
    <t>Becas</t>
  </si>
  <si>
    <t>Ayuda Médicos Residentes</t>
  </si>
  <si>
    <t>Becas a Estudiantes de Pre-grado</t>
  </si>
  <si>
    <t>Becas Convenio Ministerio Salud.-IHSS-.UNAH</t>
  </si>
  <si>
    <t>Becas  Actualización y capacitación Docente</t>
  </si>
  <si>
    <t>Becas Excelencia Académica</t>
  </si>
  <si>
    <t>Becas a Hijos de Trabajadores</t>
  </si>
  <si>
    <t>Becas Post-Grado de Economía</t>
  </si>
  <si>
    <t>Becas Post-Grado de Trabajo Social</t>
  </si>
  <si>
    <t>Becas Profesionalizantes Docentes</t>
  </si>
  <si>
    <t>Prestamos a Estudiantes</t>
  </si>
  <si>
    <t>Becas talleres empleados UNAH</t>
  </si>
  <si>
    <t>Becas Asignación Intercampus</t>
  </si>
  <si>
    <t>Ayuda social a personas</t>
  </si>
  <si>
    <t>Premios a Estudiantes de Secundaria</t>
  </si>
  <si>
    <t>Subsidios Coro de UNAH</t>
  </si>
  <si>
    <t>Subsidios Escuela Ramón Amaya</t>
  </si>
  <si>
    <t>Subvención a Empleados</t>
  </si>
  <si>
    <t>Subvención al Sindicato</t>
  </si>
  <si>
    <t>Subvención al Deportivas</t>
  </si>
  <si>
    <t>Gratificaciones a Particulares</t>
  </si>
  <si>
    <t>Donaciones a Instituciones Privadas sin Fines de lucro</t>
  </si>
  <si>
    <t>Festival de la Canción Universitaria</t>
  </si>
  <si>
    <t>Campeonato Infantil de Football Extensión Universitaria</t>
  </si>
  <si>
    <t>Asig. Equipo de Football CURNO (Liga Lucas Méndez)</t>
  </si>
  <si>
    <t>Asig. Equipo de Football  (Liga Dionisio de Herrera)</t>
  </si>
  <si>
    <t>Subsidios a Empresas Privadas</t>
  </si>
  <si>
    <t>subsidios a empresas Privadas no financieras</t>
  </si>
  <si>
    <t>Transferencias Corrientes Unidades del Sector Publico</t>
  </si>
  <si>
    <t>Donaciones a Unidades del gobierno Central</t>
  </si>
  <si>
    <t>Donaciones a instituciones de la Administración Central</t>
  </si>
  <si>
    <t>Donaciones a Instituciones Descentralizadas</t>
  </si>
  <si>
    <t>Transferencia Corrientes al sector Externo</t>
  </si>
  <si>
    <t>Transferencia de Capital al sector Privado</t>
  </si>
  <si>
    <t>Transferencia de Capital al Sector Externo</t>
  </si>
  <si>
    <t>Transferencia de capital al Sector Externo</t>
  </si>
  <si>
    <t>Donaciones a Gobierno Extranjeras</t>
  </si>
  <si>
    <t>Unión de Universidades de la UDUAL</t>
  </si>
  <si>
    <t>Cons .UNAH interamericana Des. Económico Soc.</t>
  </si>
  <si>
    <t>Membresía Asoc. Panam.de Crédito Educ.</t>
  </si>
  <si>
    <t>Secretaria General del CSUCA</t>
  </si>
  <si>
    <t>Financiamiento Gastos Corrientes (FLACSO)</t>
  </si>
  <si>
    <t>Cont .para Org. De la Cede C;A; de Acredite Post-Grados</t>
  </si>
  <si>
    <t>Donaciones a Organismos Internacionales</t>
  </si>
  <si>
    <t>ACTIVOS FINANCIEROS</t>
  </si>
  <si>
    <t>Participación de Capital y compras de acciones</t>
  </si>
  <si>
    <t>Aportes de capital a empresas privadas</t>
  </si>
  <si>
    <t>Prestamos a largo  plazo</t>
  </si>
  <si>
    <t>Prestamos a largo  plazo a Empresas Privadas</t>
  </si>
  <si>
    <t>SERVICIOS DE LA DEUDA PUBLICA</t>
  </si>
  <si>
    <t>Servicios de la Deuda Publica interna a corto plazo</t>
  </si>
  <si>
    <t>Servicios de la Deuda publica interna a largo plazo</t>
  </si>
  <si>
    <t>Intereses por préstamos del sector privado</t>
  </si>
  <si>
    <t>Salario</t>
  </si>
  <si>
    <t>MODELO III</t>
  </si>
  <si>
    <t>RETRIBUCIONES EXTRAORDINARIAS</t>
  </si>
  <si>
    <t>SERVICIOS NO PERSONALES</t>
  </si>
  <si>
    <t>OBJ</t>
  </si>
  <si>
    <t>DESCRIPCIÓN</t>
  </si>
  <si>
    <t>MONTO</t>
  </si>
  <si>
    <t>Servicios Basicos</t>
  </si>
  <si>
    <t>Alquileres y Derechos sobre Bienes Intangibles</t>
  </si>
  <si>
    <t>PLAN OPERATIVO ANUAL</t>
  </si>
  <si>
    <t>cifras en L.</t>
  </si>
  <si>
    <t>TOTAL PLAN OPERATIVO</t>
  </si>
  <si>
    <t>DOCENCIA</t>
  </si>
  <si>
    <t>RESULTADOS</t>
  </si>
  <si>
    <t>INDICADORES DE RESULTADOS</t>
  </si>
  <si>
    <t>ACTIVIDADES</t>
  </si>
  <si>
    <t>RESPONSABLE</t>
  </si>
  <si>
    <t>1) Diseño e integración en todas las carreras de la UNAH, del eje curricular “ética y bioética”.</t>
  </si>
  <si>
    <t>INVESTIGACIÓN</t>
  </si>
  <si>
    <t>VINCULACIÓN UNIVERSIDAD-SOCIEDAD</t>
  </si>
  <si>
    <t>4) Adecuación de  las estructuras organizativas de las Coordinaciones de Facultad y Regionales.</t>
  </si>
  <si>
    <t>Realización de estudios regionalizados de cobertura y equidad en el acceso a la UNAH; y de estudios de oferta y demanda de estudios universitarios en cada región educativa.</t>
  </si>
  <si>
    <t>1) Nuevos postgrados que demanda el desarrollo del pais
2) Planificación y ejecución de todas las actividades requeridas para lograr la aprobación y puesta en marcha de nuevos postgrados y programas de investigación</t>
  </si>
  <si>
    <t>1) Eliminación del ausentismo de los docentes y del personal administrativo.</t>
  </si>
  <si>
    <t>1) Restructurar las actividades de prestación de servicios
2) Incorporar nuevas fuentes de prestación de servicios
3) Sistematizar los sistemas de recaudación</t>
  </si>
  <si>
    <t>OBJETIVOS INSTITUCIONALES</t>
  </si>
  <si>
    <t>TOTAL DOCENCIA</t>
  </si>
  <si>
    <t>TOTAL INVESTIGACION</t>
  </si>
  <si>
    <t>TOTAL VINCULACIÓN UNIVERSIDAD - SOCIEDAD</t>
  </si>
  <si>
    <t>material didactico</t>
  </si>
  <si>
    <t>1.1. f .   Concierto de bienvenido al primer periodo académico</t>
  </si>
  <si>
    <t>METAS TRIMESTRALES</t>
  </si>
  <si>
    <t>TOTAL RECURSOS REQUERIDOS</t>
  </si>
  <si>
    <t>UNIDAD DE MEDIDA</t>
  </si>
  <si>
    <t>SUPUESTOS</t>
  </si>
  <si>
    <t>JUSTIFICACIÓN</t>
  </si>
  <si>
    <t xml:space="preserve"> I TRIMESTRE </t>
  </si>
  <si>
    <t xml:space="preserve"> II TRIMESTRE </t>
  </si>
  <si>
    <t xml:space="preserve"> III TRIMESTRE </t>
  </si>
  <si>
    <t xml:space="preserve"> IV TRIMESTRE </t>
  </si>
  <si>
    <t>CANTIDAD / PORCENTAJE</t>
  </si>
  <si>
    <t>CÓDIGO</t>
  </si>
  <si>
    <r>
      <t xml:space="preserve">OBJETIVO: </t>
    </r>
    <r>
      <rPr>
        <sz val="10"/>
        <color indexed="56"/>
        <rFont val="Calibri"/>
        <family val="2"/>
      </rPr>
      <t xml:space="preserve">Promover, coordinar y evaluar conjuntamente con las unidades académicas proyectos de vinculación de la Universidad Nacional Autónoma de Honduras con las contrapartes o socios extrauniversitario en las áreas de educación y capacitación, investigación aplicada, asesoría técnica, asistencia directa y transferencia de tecnología. </t>
    </r>
  </si>
  <si>
    <t>POBLACIÓN OBJETIVO</t>
  </si>
  <si>
    <t>MEDIO DE VERIFICACIÓN</t>
  </si>
  <si>
    <t>COORDINACIÓN DE LA VINCULACIÓN UNIVERSIDAD-SOCIEDAD</t>
  </si>
  <si>
    <t>Del 1 de Enero al 31 de Diciembre 2013</t>
  </si>
  <si>
    <t>1. Implementar un proceso de actualización y ampliación curricular, con planes académicos flexibles, actualizados permanentemente y con alta pertinencia y calidad con procesos de gestión eficaces y una amplia articulación entre enseñanza y aprendizaje Y formar ciudadanos profesionales del más alto nivel académico, científico, humanístico y cultural en el nivel superior.</t>
  </si>
  <si>
    <t>a) Contar con currículos de acuerdo a las exigencias pedagógicas modernas.</t>
  </si>
  <si>
    <t>1) Currículos actualizados en todas las carreras y facultades de la UNAH de acuerdo a exigencias y tendencias modernas y resultados de las investigaciones realizadas.</t>
  </si>
  <si>
    <t>1) Porcentaje de planes de estudio actualizados a nivel nacional en todas las carreras y facultades.</t>
  </si>
  <si>
    <t>a.1 Realizar investigaciones de mercado que permitan evaluar la pertinencia de los planes de estudio.</t>
  </si>
  <si>
    <t>b) El proceso de aprendizaje de la carrera responde al Modelo Educativo de la UNAH.</t>
  </si>
  <si>
    <t xml:space="preserve">1) Convenios firmados y en ejecución.   </t>
  </si>
  <si>
    <t>1)  Realizar al menos dos (2) convenios con universidades del exterior para la adecuación de los currículos al Modelo Educativo y a la modernización de los mismos.</t>
  </si>
  <si>
    <t>b.1 Realizar reformas en los planes y programas de estudio de todas las carreras para ajustarlas al Modelo Educativo de la UNAH y a las exigencias del desarrollo tecnológico, científico y del entorno social.</t>
  </si>
  <si>
    <t>2) conocimiento de los docentes de la UNAH, de los fundamentos y principios conceptuales y metodológicos del nuevo modelo educativo.</t>
  </si>
  <si>
    <t>1) % de docentes que conocen el Modelo Educativo.</t>
  </si>
  <si>
    <t>b.2 Impartir talleres de capacitación a toda la comunidad docente  sobre los fundamentos y principios el nuevo modelo educativo.</t>
  </si>
  <si>
    <t>3) Talleres impartidos.</t>
  </si>
  <si>
    <t>2) Se impartirá al menos un taller de  capacitación en todos los campuses de la UNAH.</t>
  </si>
  <si>
    <t>IDEM b.2</t>
  </si>
  <si>
    <t>4) Desarrollo Curricular de todas la Facultades y Carreras de la UNAH</t>
  </si>
  <si>
    <t>3) Ruta de Desarrollo Curricular en ejecución.</t>
  </si>
  <si>
    <t>b.3 Ejecución de la ruta del desarrollo curricular en las unidades Académicas.</t>
  </si>
  <si>
    <t>5)  Programa de actividades diseñadas con acciones concretas para la implementación del modelo e intercambio de experiencias y buenas prácticas.</t>
  </si>
  <si>
    <t>3) Programas de formación y capacitación docente elaborados y en ejecución.</t>
  </si>
  <si>
    <t>b.4 Diseño y gestión de Programa de formación y capacitación  docente en los campos del conocimiento y disciplinares respectivos, en docencia universitaria y en gestión académica.</t>
  </si>
  <si>
    <t>6) Modelo educativo ha sido incorporado en las carreras programadas.</t>
  </si>
  <si>
    <t>4) Nuevo Modelo Educativo incorporado en por lo menos _____ carreras.</t>
  </si>
  <si>
    <t>b.5 Incorporar al menos ____ carreras al nuevo modelo educativo.</t>
  </si>
  <si>
    <t>7) Sistematización disponible e intercambios realizados.</t>
  </si>
  <si>
    <t>5) Se realizará un manual de ejercicios prácticos Y se realizarán ____actividades de inducción.</t>
  </si>
  <si>
    <t>b.6 Diseñar ejercicios prácticos que muestren la aplicación del modelo y actividades de inducción para   aplicar el modelo.</t>
  </si>
  <si>
    <t>c) La carrera realiza acciones de mejora continua de la pertinencia y calidad educativa.</t>
  </si>
  <si>
    <t xml:space="preserve">1) Estudios realizados. </t>
  </si>
  <si>
    <t>1) Se realizará por lo menos un (1) estudio de las demandas de profesionales que el mercado necesita.</t>
  </si>
  <si>
    <t>c.1 Actualizar permanentemente los currículos de acuerdo a estudios de mercado a realizar y conforme a los planes de mejora del proceso de autoevaluación.</t>
  </si>
  <si>
    <t>2) A través del Programa de Autoevaluación se ejecutan acciones de mejora continua.</t>
  </si>
  <si>
    <t>2) Porcentaje de ejecución de las recomendaciones de mejora contenidas en los planes de Autoevaluación.</t>
  </si>
  <si>
    <t>IDEM c.1</t>
  </si>
  <si>
    <t>AREAS ESTRATEGICAS</t>
  </si>
  <si>
    <t>DESARROLLO CURRICULAR</t>
  </si>
  <si>
    <t>TOTAL DESARROLLO CURRICULAR</t>
  </si>
  <si>
    <t>DOCENCIA Y RECURSOS HUMANOS</t>
  </si>
  <si>
    <t>TOTAL DOCENCIA Y RECURSOS HUMANOS</t>
  </si>
  <si>
    <t>4) Modernizar los recursos humanos de la UNAH y propulsar prácticas académicas innovadoras para la formación continua y permanente de académicos competentes, accesibles y motivados y alineados con los objetivos académicos y estratégicos de la UNAH que permitan construir múltiples competencias para la vida de los estudiantes. Desarrollar un sistema docente de excelencia y liderazgo, que sustente una oferta educativa con el mejor conocimiento disponible, alternativas de formación para las necesidades de la Universidad en condiciones facilitadoras eficientes de aprendizaje y establecer programas de capacitación y formación continua en las áreas de docencia e investigación, la obtención de competencias, con mecanismos y procedimientos de gestión eficientes y con una certificación reconocida socialmente a escala nacional e internacional.</t>
  </si>
  <si>
    <t>a) El personal docente, administrativo y de apoyo que brindan servicios a la carrera se capacitan en forma permanente para un mejor desempeño.</t>
  </si>
  <si>
    <t>1) Plan de capacitación diseñado y aprobado por las autoridades superiores de la UNAH.</t>
  </si>
  <si>
    <t>1) Se diseñará un Plan de capacitación para todo el período.</t>
  </si>
  <si>
    <t>a.1 Diseñar un plan de capacitación para todos los recursos humanos.</t>
  </si>
  <si>
    <t>2) Programa de Formación docente diseñado y aprobado por las autoridades de la UNAH.</t>
  </si>
  <si>
    <t xml:space="preserve">1) se diseñará un programa de Formación Docente para todo el período. </t>
  </si>
  <si>
    <t>a.2 Diseño de un programa de Formación Docente.</t>
  </si>
  <si>
    <t>b) La contratación y desarrollo docente responde a las necesidades académicas de la carrera y a lo establecido en la normativa institucional.</t>
  </si>
  <si>
    <t>1) Programa de evaluación del desempeño diseñado y aprobado por las autoridades superiores y puesto en funcionamiento con un piloto a partir del año 2013.</t>
  </si>
  <si>
    <t>1) Se diseñara un Programa de evaluación del desempeño.</t>
  </si>
  <si>
    <t>b.1 Optimizar la evaluación del desempeño a docentes y personal administrativo.</t>
  </si>
  <si>
    <t>2) Número de docentes enviados al exterior para capacitación.</t>
  </si>
  <si>
    <t>2) % de docentes son enviados al exterior para capacitación de acuerdo al programa de capacitación aprobado.</t>
  </si>
  <si>
    <t>b.2 Aumentar la oferta de postgrados a los docentes.</t>
  </si>
  <si>
    <t xml:space="preserve">5) Lograr la satisfacción del estudiantado a través de una propuesta universitaria de valor y aumentar la calidad de los aprendizajes y el pensamiento crítico, analítico y solidario de los estudiantes, por medio de servicios médicos, deportivos y culturales de excelencia, focalizando los procesos de enseñanza en sus aprendizajes y el mejoramiento continuo de los servicios estudiantiles para contribuir a elevar los niveles de satisfacción estudiantil.
Formar ciudadanos profesionales del más alto nivel académico, científico, humanístico y cultural en el nivel superior.
</t>
  </si>
  <si>
    <t>a) La comunidad estudiantil de la carrera tiene acceso a servicios estudiantiles (Biblioteca, cafeterías, áreas de estudio. Áreas recreativas, programas de salud, programa de becas, bolsas de trabajo) que contribuyen al bienestar y rendimiento académico.</t>
  </si>
  <si>
    <t>1) proyecto de fortalecimiento de la Oficina de Registro implementado.</t>
  </si>
  <si>
    <t>1) Implementar proyecto de fortalecimiento de la Oficina de Registro.</t>
  </si>
  <si>
    <t>a.1 Crear o fortalecer las bases de datos para el seguimiento de los estudiantes, incluyendo información de ingreso, permanencia y egresos.</t>
  </si>
  <si>
    <t>2) Servicios de Bolsa de Trabajo realizados.</t>
  </si>
  <si>
    <t>2) Implementar el servicio de Bolsas de Trabajo para el uso de los estudiantes por lo menos una vez al año.</t>
  </si>
  <si>
    <t>a.2 Fortalecer los servicios estudiantiles e incrementar las áreas de recreo y de estudio.</t>
  </si>
  <si>
    <t>3) Estudios de mercado finalizados.</t>
  </si>
  <si>
    <t>3) Se realizarán  al menos dos (2) estudios de mercado para la determinación de la oferta de trabajo y la apertura de nuevas carreras.</t>
  </si>
  <si>
    <t>a.3 Realizar estudios de mercado para la determinación de la oferta de trabajo y la apertura de nuevas carreras.</t>
  </si>
  <si>
    <t>4) Sistema de bibliotecas fortalecido y Sistema virtual para la obtención de documentos y materiales de trabajo creado.</t>
  </si>
  <si>
    <t>4) Se fortalecerá el Sistema de Bibliotecas y se creará un sistema virtual para la obtención de documentos y materiales de trabajo de las diferentes carreras.</t>
  </si>
  <si>
    <t>a.4 Fortalecer el sistema de bibliotecas y  crear un sistema virtual para la obtención de documentos y materiales de trabajo de las diferentes carreras.</t>
  </si>
  <si>
    <t>5) áreas de recreación y estudio ampliadas.</t>
  </si>
  <si>
    <t>5) Se ampliarán las áreas recreativas y de estudio de acuerdo con el Plan de desarrollo físico de la UNAH.</t>
  </si>
  <si>
    <t>a.5 Ampliar las áreas recreativas y de estudio para la satisfacción del estudiante de acuerdo al Plan de Desarrollo físico de la Universidad.</t>
  </si>
  <si>
    <t>b) El proceso de  reclutamiento, seguimiento, permanencia y egreso de los estudiantes facilitan y promueven la eficiencia terminal de la institución.</t>
  </si>
  <si>
    <t>1) Programa de Fortalecimiento de la Oficina de Registro implementado.</t>
  </si>
  <si>
    <t xml:space="preserve">1)  se Implementará el Programa de Fortalecimiento de la Oficina de Registro.  </t>
  </si>
  <si>
    <t>b.1 Mejorar la eficacia y calidad de los servicios estudiantiles.</t>
  </si>
  <si>
    <t>c) Existencia y cumplimiento de reglamentaciones estudiantiles.</t>
  </si>
  <si>
    <t>1) Reglamentación estudiantil revisada, aprobada y puesta en vigencia.</t>
  </si>
  <si>
    <t>1) Si es necesario, revisar  reglamentación  actual y poner en vigencia la nueva en el año 2014.</t>
  </si>
  <si>
    <t>c.1 fortalecer la reglamentación estudiantil existente y aplicarla eficientemente.</t>
  </si>
  <si>
    <t>5) Lograr la satisfacción del estudiantado a través de una propuesta universitaria de valor y aumentar la calidad de los aprendizajes y el pensamiento crítico, analítico y solidario de los estudiantes, por medio de servicios médicos, deportivos y culturales de excelencia, focalizando los procesos de enseñanza en sus aprendizajes y el mejoramiento continuo de los servicios estudiantiles para contribuir a elevar los niveles de satisfacción estudiantil.</t>
  </si>
  <si>
    <t>ESTUDIANTES</t>
  </si>
  <si>
    <t>TOTAL ESTUDIANTES</t>
  </si>
  <si>
    <t>8) Focalizar la inserción de los egresados o graduados universitarios en los mercados de trabajo, su seguimiento y actualización educativa, con estudios de postgrado, que sean pertinentes a los programas académicos y de actualización continúa.</t>
  </si>
  <si>
    <t>a) Los profesionales de la carrera se encuentran laborando en el campo de su profesión.</t>
  </si>
  <si>
    <t>1) Perfiles por carrera terminados.</t>
  </si>
  <si>
    <t>1) se realizará al menos, durante el período, un estudio por carrea del perfil del egresado de acuerdo a las demandas del mercado laboral.</t>
  </si>
  <si>
    <t>a. 1 Analizar el perfil del egresado de las carreras de acuerdo a las demandas laborales de profesionales.</t>
  </si>
  <si>
    <t>b) Los graduados están satisfechos con su formación profesional y su actuar personal y ciudadano.</t>
  </si>
  <si>
    <t>1) Encuestas de satisfacción de graduados terminadas.</t>
  </si>
  <si>
    <t>1) Se realizarán por lo menos dos (2) encuestas de satisfacción de los graduados.</t>
  </si>
  <si>
    <t>b.1 Realizar encuestas de satisfacción de los egresados.</t>
  </si>
  <si>
    <t>c) El desempeño de los graduados aporta al crecimiento de la empresa o institución y al desarrollo de la sociedad.</t>
  </si>
  <si>
    <t>1) Encuestas del desempeño de graduados terminadas.</t>
  </si>
  <si>
    <t>1) Se realizará por lo menos una (1) encuesta por carrera del desempeño de los graduados en sus respectivas instituciones de trabajo.</t>
  </si>
  <si>
    <t>c.1 Realizar encuestas del desempeño laboral de los egresados.</t>
  </si>
  <si>
    <t>d) Los empleadores muestran satisfacción sobre el desempeño de los profesionales graduados en la UNAH.</t>
  </si>
  <si>
    <t>1) IDEM</t>
  </si>
  <si>
    <t>d.1 IDEM</t>
  </si>
  <si>
    <t>e) La comunidad se encuentra satisfecha con la formación científica, técnica y humanística de los profesionales.</t>
  </si>
  <si>
    <t>1) Encuestas de satisfacción comunitaria finalizadas.</t>
  </si>
  <si>
    <t>1) Se realizarán por lo menos una encuesta de satisfacción comunitaria por cada carrera en el período.</t>
  </si>
  <si>
    <t>e.1 Realizar encuestas de satisfacción comunitaria.</t>
  </si>
  <si>
    <t>GRADUADOS</t>
  </si>
  <si>
    <t>TOTAL GRADUADOS</t>
  </si>
  <si>
    <t>2. Posicionar a la Universidad en una situación de liderazgo en la investigación científica, desarrollo e innovación, tanto del conocimiento como de sus aplicaciones, desarrollando una investigación de impacto nacional y con reconocimiento internacional, ampliamente vinculada a la docencia, especialmente al postgrado y vinculada a la solución de problemas. Promover sustantivamente el desarrollo de la investigación científica, humanística y tecnológica articulada con las prioridades de país.</t>
  </si>
  <si>
    <t>a) La carrera o área del conocimiento cuenta con una unidad de investigación científica que promueve y gestiona el desarrollo de proyectos de investigación que contribuyen a la solución de problemas y a la generación de conocimiento pertinente.</t>
  </si>
  <si>
    <t>1) La carrera o área de conocimiento cuenta con una unidad, instituto o comité de investigación científica.</t>
  </si>
  <si>
    <t>1) % de unidades académicas que cuentan con unidades, institutos, o comités de investigación científica.</t>
  </si>
  <si>
    <t>a.1 Crear en las unidades académicas, unidades, institutos o comités de investigación científica y de vinculación Universidad-Sociedad.</t>
  </si>
  <si>
    <t>b) La carrera desarrolla jornadas de formación, capacitación y actualización en investigación científica.</t>
  </si>
  <si>
    <t>1) profesionales por área de conocimiento formados en el exterior</t>
  </si>
  <si>
    <t>1) Al menos (3) profesionales por área de conocimiento son formados en el exterior.</t>
  </si>
  <si>
    <t>b.1 Crear un programa de formación, capacitación y actualización científica en la Universidad, a través de becas, programas, talleres, cursos y seminarios.</t>
  </si>
  <si>
    <t>2) Participar al menos en dos (2) programas de capacitación por área de conocimiento.</t>
  </si>
  <si>
    <t>3) Participar en, al menos, seis (6) talleres, cursos y seminarios por cada área de conocimiento, tanto a nivel nacional como internacional.</t>
  </si>
  <si>
    <t>4) Organizar al menos seis (6) talleres, cursos o seminarios por área de conocimiento a nivel nacional.</t>
  </si>
  <si>
    <t>c) La carrera socializa y aplica las políticas de investigación de la UNAH o de la unidad académica superior a la que pertenece.</t>
  </si>
  <si>
    <t xml:space="preserve">1) Unidades académicas inmersas en procesos de investigación Científica realizan  reuniones  o presentaciones anuales de socialización ante la Sociedad. </t>
  </si>
  <si>
    <t>1) Se realiza al menos una presentación anual de socialización.</t>
  </si>
  <si>
    <t>c.1 Realizar reuniones y presentaciones para sociabilizar la aplicación de las políticas de investigación de la UNAH, o de la unidad académica específica inmersa en los procesos de investigación.</t>
  </si>
  <si>
    <t>d) La carrera promueve y publica las investigaciones realizadas por su personal docente y estudiantil.</t>
  </si>
  <si>
    <t>1) Revistas científicas publicadas.</t>
  </si>
  <si>
    <t>1) Crear al menos (2) revistas científicas especializadas en la UNAH.</t>
  </si>
  <si>
    <t>d.1 Crear en la UNAH revistas científicas en la que se publican las investigaciones importantes realizadas.</t>
  </si>
  <si>
    <t>2) Trabajos científicos de importancia publicados anualmente en la página WEB de la UNAH.</t>
  </si>
  <si>
    <t>2) Al menos un trabajo científico de importancia es publicado anualmente en la página WEB de la UNAH por cada unidad académica que tiene una unidad de investigación.</t>
  </si>
  <si>
    <t>d.2 Publicar los trabajos  científicos de importancia en la página WEB de la UNAH por cada unidad académica que tiene una unidad de investigación.</t>
  </si>
  <si>
    <t>3) Trabajos de investigación son publicados en revistas de prestigio del exterior.</t>
  </si>
  <si>
    <t>3) Al menos 20 trabajos de investigación se publican en revistas científicas del exterior.</t>
  </si>
  <si>
    <t>d.3 Difundir en revistas científicas del exterior aquellos trabajos científicos importantes.</t>
  </si>
  <si>
    <t>4) Reuniones o presentaciones realizadas.</t>
  </si>
  <si>
    <t>4) Realizar, al menos, una (1) reunión o presentación anual por cada unidad académica.</t>
  </si>
  <si>
    <t>d.4 realizar presentaciones para la difusión de los trabajos científicos al público en general, especialmente   a los sectores relacionados con los campos de la investigación.</t>
  </si>
  <si>
    <t>e) La carrera utiliza los resultados de las investigaciones para contribuir a la solución de los problemas prioritarios del país y al desarrollo científico y técnico.</t>
  </si>
  <si>
    <t>1) Proyectos de investigación Científica ligados a resolución de problemas finalizados.</t>
  </si>
  <si>
    <t>1) Iniciar y finalizar al menos, durante el período, veinte (20) proyectos de investigación científica ligados a resolución de problemas.</t>
  </si>
  <si>
    <t>e.1 Identificar, previamente, al desarrollo de una investigación, el campo o área y el problema para realizar la investigación.</t>
  </si>
  <si>
    <t>2) Hallazgos y las recomendaciones de las investigaciones finalizadas presentadas.</t>
  </si>
  <si>
    <t>2) Realizar, al menos, una (1) reunión o presentación anual por cada unidad académica.</t>
  </si>
  <si>
    <t>e.2 Presentar los hallazgos y las recomendaciones de las investigaciones finalizadas a las autoridades de la UNAH y éstas, a su vez, ante el organismo, público o privado, con el que se acordó la investigación.</t>
  </si>
  <si>
    <t xml:space="preserve">f) La carrera gestiona recursos internos y externos para el desarrollo de sus investigaciones científicas.  </t>
  </si>
  <si>
    <t>1) Monto de los recursos gestionados para los proyectos de investigación.</t>
  </si>
  <si>
    <t>1) En el período 2012-2015 se gestionará recursos para,  al menos, veinte (20) proyectos de investigación.</t>
  </si>
  <si>
    <t>f.1 Presentar ante     las autoridades competentes o un Comité de Gestión Científica los proyectos a desarrollar, ya sea con fondos internos o externos, para su financiamiento.</t>
  </si>
  <si>
    <r>
      <t xml:space="preserve">OBJETIVO: </t>
    </r>
    <r>
      <rPr>
        <sz val="11"/>
        <color indexed="56"/>
        <rFont val="Calibri"/>
        <family val="2"/>
      </rPr>
      <t>Desarrollar y estimular la investigación científica como una tarea sustantiva de la educación superior.</t>
    </r>
  </si>
  <si>
    <t>3) Crear una cultura de compromiso con la calidad y la responsabilidad social en la atención a los alumnos y grupos asociados, con responsabilidad social y en la construcción de redes y ámbitos de inserción con la sociedad hondureña, para construir lazos entre distintas comunidades y la Universidad, para transferir valores, conocimientos, construir redes y espacios de aprendizaje y acción común. Profundizar la apropiación y consolidar la reforma, como un proceso permanente, al igual que el desarrollo académico, creando sinergias con un marco político y normativo definido y que orienta y sustenta el desempeño de los sujetos de la vida institucional, teniendo en consideración la Vinculación de la UNAH con las fuerzas productivas, laborales, empresariales y demás que integran la sociedad hondureña.</t>
  </si>
  <si>
    <t>a) La carrera cuenta con un Comité de Vinculación con la Dirección de Vinculación UNAH-Sociedad, que promueve y gestiona el desarrollo de proyectos para contribuir a la solución de problemas de la sociedad y al desarrollo humano sostenible, local, regional y nacional.</t>
  </si>
  <si>
    <t>1) Comités de Vinculación creados en las unidades académicas.</t>
  </si>
  <si>
    <t>1) Se crea un Comité de Vinculación en cada unidad académica.</t>
  </si>
  <si>
    <t>a.1 Crear un Comité de Vinculación en cada unidad académica para que promueva y gestione el desarrollo  de proyectos con la Dirección de Gestión UNAH- Sociedad para contribuir a la solución de problemas en el país.</t>
  </si>
  <si>
    <t>b) La carrera desarrolla jornadas de formación en gestión y ejecución de proyectos de vinculación UNAH-Sociedad.</t>
  </si>
  <si>
    <t>1) Jornadas de capacitación realizadas.</t>
  </si>
  <si>
    <t>1) Se realizarán al menos dos (2) jornadas de capacitación en el período, por cada unidad académica o carrera que se involucre en el proceso de vinculación UNAH-Sociedad.</t>
  </si>
  <si>
    <t>b.1 Desarrollar jornadas de capacitación en gestión y ejecución de proyectos de vinculación en las diferentes unidades académicas o carreras de la UNAH.</t>
  </si>
  <si>
    <t>c) La carrera socializa y aplica las políticas de vinculación UNAH-Sociedad o de la unidad superior a la que pertenece.</t>
  </si>
  <si>
    <t>1) Socialización y aplicación de políticas de vinculación realizadas.</t>
  </si>
  <si>
    <t>1) Se realizará al menos una (1) actividad anual, por cada unidad o carrera involucrada, para socializar y aplicar las políticas de vinculación acordadas.</t>
  </si>
  <si>
    <t>c.1 La carrera realiza actividades para socializar y aplicar las políticas de vinculación.</t>
  </si>
  <si>
    <t>d) La carrera promueve y divulga los proyectos de vinculación UNAH-Sociedad.</t>
  </si>
  <si>
    <t>1) Actividades de divulgación realizadas.</t>
  </si>
  <si>
    <t>1) Se realizará al menos una actividad anual de divulgación por cada carrera o unidad académica involucrada en el proceso de vinculación.</t>
  </si>
  <si>
    <t>d.1 La carrera realiza actividades para divulgar los proyectos de vinculación.</t>
  </si>
  <si>
    <t>e) La carrera gestiona recursos internos y externos en coordinación con la Dirección de Vinculación UNAH-Sociedad y la Vicerrectoría de Relaciones Internacionales.</t>
  </si>
  <si>
    <t>1) Propuestas de gestión de recursos presentadas.</t>
  </si>
  <si>
    <t>1) Se presentarán al menos veinte (20) propuestas para la gestión de recursos para el financiamiento  de proyectos de vinculación.</t>
  </si>
  <si>
    <t>e.1 La carrera o unidad académica realiza gestiones ante organismos nacionales o externos para la obtención de recursos para proyectos de vinculación.</t>
  </si>
  <si>
    <t>9) Gestionar y promocionar el conocimiento científico actual para contribuir a la superación de los principales problemas del país, a satisfacer las necesidades prioritarias y a desplegar las potencialidades para el desarrollo humano sostenible a nivel nacional, regional y local.</t>
  </si>
  <si>
    <t>a) Fortalecimiento y consolidación del proceso de organización y desarrollo de las redes educativas regionales de la UNAH, y de los planes estratégicos y tácticos para continuar con la reforma integral de los centros regionales de la UNAH.</t>
  </si>
  <si>
    <t>1) Funcionando con calidad y pertinencia  las nuevas redes educativas regionales de la UNAH.</t>
  </si>
  <si>
    <t>1)Funcionando con calidad y pertinencia____ nuevas redes educativas regionales de la UNAH y el Departamento de Gracias a Dios como sede especial universitaria.</t>
  </si>
  <si>
    <t>a.1 Socialización e ejecución del proceso de organización y desarrollo de las redes educativas regionales con actores internos y externos a la UNAH.</t>
  </si>
  <si>
    <t>2) Institutos tecnológicos consolidados y funcionando.</t>
  </si>
  <si>
    <t xml:space="preserve">2) Se consolidará el funcionamiento de tres Institutos tecnológicos </t>
  </si>
  <si>
    <t>a.2 Consolidación y funcionamiento de los institutos tecnológicos de Tela, Gracias  a Dios y Puerto Cortes.</t>
  </si>
  <si>
    <t>b) Mejorar significativamente la cobertura de la UNAH y el acceso de la población hondureña a los servicios académicos de la UNAH.</t>
  </si>
  <si>
    <t>1) ___ estudios de cobertura regionales realizados.</t>
  </si>
  <si>
    <t>1) Aumentar a nivel nacional la cobertura geográfica de la UNAH y en por lo menos___ % el acceso actual de la población para ingresar a realizar estudios universitarios.</t>
  </si>
  <si>
    <t>b.1 Realización de estudios regionalizados de cobertura y equidad en el acceso a la UNAH y de estudios de oferta y demanda de estudios universitarios en cada región educativa.</t>
  </si>
  <si>
    <t>2) ____ estudios de oferta y demanda de estudios universitarios.</t>
  </si>
  <si>
    <t>3) Programas implantados en las redes educativas regionales.</t>
  </si>
  <si>
    <t>2) Número de programas y proyectos de investigación y vinculación diseñados.</t>
  </si>
  <si>
    <t>b.2 Diseño e implantación de programas y proyectos de investigación y de vinculación Universidad – Sociedad de las redes educativas regionales.</t>
  </si>
  <si>
    <t>4) Políticas diseñadas para mejora de las redes regionales.</t>
  </si>
  <si>
    <t>3) Se implementará una política de incentivos.</t>
  </si>
  <si>
    <t>b.3 Implantación y fortalecimiento de la política de incentivos para la mejora continúa del funcionamiento de las redes educativas regionales.</t>
  </si>
  <si>
    <t>5) Políticas implantadas.</t>
  </si>
  <si>
    <t>6) Subsistema de monitoreo y evaluación diseñado.</t>
  </si>
  <si>
    <t>4) Se ejecutará el fortalecimiento de un Sub-sistema de monitoría y evaluación de la pertinencia.</t>
  </si>
  <si>
    <t>b.4 Fortalecimiento del sub-sistema de monitoría y evaluación de la pertinencia, equidad e impacto de los servicios académicos de las redes educativas regionales de la UNAH.</t>
  </si>
  <si>
    <t>7) Subsistema de monitoreo y evaluación en ejecución.</t>
  </si>
  <si>
    <t>c) Desarrollar los Centros Regionales de la UNAH, como polos de desarrollo científico y técnico de las regiones del país.</t>
  </si>
  <si>
    <t>1) Numero de planes estratégicos y planes tácticos plurianuales ejecutados.</t>
  </si>
  <si>
    <t>1) Ejecución de ___ planes estratégicos y ___ planes tácticos plurianuales, de reforma y desarrollo de los Centros Regionales de la UNAH.</t>
  </si>
  <si>
    <t>c.1 Talleres regionales para diseño de planes estratégicos y planes tácticos de los centros regionales.</t>
  </si>
  <si>
    <t>2) Gestión académica y administrativa de la UNAH organizada y funcionando exitosamente de manera descentralizada.</t>
  </si>
  <si>
    <t>2) Se implementará durante el período el Plan Institucional de Descentralización académica y administrativa.</t>
  </si>
  <si>
    <t>c.2 Implantación del plan institucional de descentralización de la gestión académica y administrativa.</t>
  </si>
  <si>
    <t>TOTAL GESTIÓN DEL CONOCIMIENTO</t>
  </si>
  <si>
    <t>GESTIÓN DEL CONOCIMIENTO</t>
  </si>
  <si>
    <t>OBJETIVO:  Gestionar el conocimiento científico contemporáneo para contribuir a la superación de los principales problemas del país, a satisfacer necesidades prioritarias y a desplegar las potencialidades para el desarrollo humano sostenible a nivel nacional, regional y local.</t>
  </si>
  <si>
    <t>PROCESOS ADMINISTRATIVOS</t>
  </si>
  <si>
    <t>Objetivos: Mejorar los procesos administrativos, de los recursos humanos, de los recursos financieros y de los recursos físicos y materiales, aplicando principios de eficiencia, eficacia, oportunidad y transparencia en todos los actos que implica la administración de la UNAH.</t>
  </si>
  <si>
    <t>SISTEMA NACIONAL DE EDUCACIÓN Y SISTEMA DE EDUCACIÓN SUPERIOR</t>
  </si>
  <si>
    <t>OBJETIVO: Consolidar y legitimar la Rectoría de la UNAH del Nivel de Educación Superior y la contribución de la UNAH al desarrollo, con calidad y pertinencia del Sistema Educativo Nacional.</t>
  </si>
  <si>
    <t xml:space="preserve">6) Lograr un desarrollo institucional acorde con los ingresos económicos, de modo que se asegure su viabilidad futura, focalizado en el mejoramiento de la situación económico-financiera de la UNAH y su desarrollo a través de la generación de ingresos y del aumento a la productividad. Para ello se busca mejorar la eficiencia de los recursos e insumos, el crecimiento y mantenimiento de la infraestructura de acuerdo a las necesidades de la calidad y las perspectivas de expansión en un ambiente de calidad, acogedor, diverso y pluralista con una infraestructura de calidad, estéticamente atractiva e inserta en un entorno natural y cultural privilegiado que favorezca el trabajo académico y la convivencia social.
Innovar, crear y mejorar la gestión administrativa-financiera, en función de la actividad académica y de los diferentes insumos y recursos institucionales, y aquellos que se generen por las diferentes unidades, aplicando procesos administrativos y principios de eficiencia, eficacia, oportunidad, transparencia y rendición de cuentas en todos los actos de la UNAH.
</t>
  </si>
  <si>
    <t>a) La carrera dispone y tiene acceso a los servicios de la plataforma tecnológica y del programa de desarrollo tecnológico de la UNAH.</t>
  </si>
  <si>
    <t>1) Estudio de Perfil de Competencias de Docentes realizado.</t>
  </si>
  <si>
    <t>1) Se realizará un estudio de perfil de competencias de los docentes.</t>
  </si>
  <si>
    <t>a.1 Definir más claramente el perfil de competencias requeridas en los llamados a docentes.</t>
  </si>
  <si>
    <t>b) La infraestructura de la carrera en termino de aulas, salones, talleres, laboratorios, oficinas u otros, son suficientes y adecuados para el logro de los objetivos.</t>
  </si>
  <si>
    <t xml:space="preserve">1) Macroproyecto de Desarrollo Físico implementado. </t>
  </si>
  <si>
    <t>1) Se implementará el macroproyecto de desarrollo físico para la optimización del espacio físico en el período 2012-2016.</t>
  </si>
  <si>
    <t>b.1 Mejorar y optimizar el espacio físico de aulas, laboratorios, talleres y oficinas.</t>
  </si>
  <si>
    <t>c) La carrera dispone del equipo didáctico necesario para facilitar el proceso del desarrollo educativo.</t>
  </si>
  <si>
    <t>1) Aulas equipadas con proyectores y equipos de ayuda visual.</t>
  </si>
  <si>
    <t>1) Cada aula contará con al menos un proyector y equipo de ayuda visual para que los maestros den sus clases.</t>
  </si>
  <si>
    <t>c.1 Mejorar los servicios de tecnología educativa en las diferentes aulas.</t>
  </si>
  <si>
    <t>d) La unidad académica cuenta con un presupuesto que le permite realizar adecuadamente las funciones de docencia, investigación, vinculación y gestión académica programadas por la carrera.</t>
  </si>
  <si>
    <t>1) Docentes regularizados y contratados de acuerdo a la meta propuesta.</t>
  </si>
  <si>
    <t>1) Al menos un 80%  de los docentes contratados son de tiempo completo.</t>
  </si>
  <si>
    <t>d.1 Regularizar docentes ya contratados para tener un mínimo de docentes a tiempo completo en todas las unidades.</t>
  </si>
  <si>
    <t>e) La carrera cuenta con la normativa interna e institucional para garantizar la buena organización, el buen funcionamiento y el cumplimiento de las normas y procedimientos.</t>
  </si>
  <si>
    <t xml:space="preserve">1) Normativa aprobada y en ejecución.  </t>
  </si>
  <si>
    <t>1) a finales del 2016, Todas las carreras cuentan con los manuales y normativa adecuada, elaborada en conjunto con la Secretaría Ejecutiva de Desarrollo del Personal y aprobada por las autoridades competentes.</t>
  </si>
  <si>
    <t>e.1 Dotar a todas las carreras o unidades académicas de manuales de procedimientos y toda clase de normativa interna e institucional para el buen funcionamiento y cumplimiento de sus actividades.</t>
  </si>
  <si>
    <t>GESTION ADMINISTRATIVA Y DE RECURSOS MATERIALES Y FINANCIEROS</t>
  </si>
  <si>
    <t>TOTAL GESTION ADMINISTRATIVA Y DE RECURSOS MATERIALES Y FINANCIEROS</t>
  </si>
  <si>
    <t xml:space="preserve">7) Promover los diversos sistemas de aseguramiento de la calidad de los programas y la articulación entre las diversas unidades académicas para alcanzar logros y políticas comunes en el marco de la diversidad, para desarrollar una academia que privilegie la gestión e innovación tecnológica y del conocimiento e implemente un proyecto educativo de calidad, flexible y aplicado con eficiencia funcional y administrativa. Ello implica todo lo relacionado con el mejoramiento e innovación de los procesos internos de la UNAH, necesarios para lograr sus objetivos.
Impulsar la conectividad, acceso a información digital, uso de herramientas informáticas, laboratorios, plataformas de interacción y de educación virtual y facilitar la generación e introducción de innovaciones tecnológicas para el mejoramiento de los aprendizajes, incorporando la ciencia y la tecnología a los procesos de enseñanza y a la creación de conocimiento.
Impulsar y fortalecer el sistema de bibliotecas, la edición y publicación de libros, la dotación de materiales y equipo de laboratorios, información gerencial, áreas de cultura, recreación y deportes, para incrementar los niveles de satisfacción estudiantil, la difusión de conocimientos y la eficiencia de los procesos de aprendizaje dentro de la Universidad.
Promover una política institucional de relaciones internacionales para ubicar a la UNAH en una posición de liderazgo en la educación superior, reconocida internacionalmente por el nivel de sus actividades, facilitando el acceso al conocimiento y el apoyo a la calidad de los recursos locales. Este proceso de internacionalización, como eje transversal, contribuirá al fortalecimiento institucional en el marco de las reformas de este Plan
</t>
  </si>
  <si>
    <t>a) La unidad académica realiza actividades de planificación, gestión  y evaluación  académica y administrativa que garantizan el buen funcionamiento de la carrera.</t>
  </si>
  <si>
    <t>1) Alianzas con universidades, e instituciones firmadas y en ejecución.</t>
  </si>
  <si>
    <t>1) Se estructurarán alianzas con universidades, egresados, empresas e instituciones, al menos se firmarán diez (10) alianzas durante el período 2012- 2016.</t>
  </si>
  <si>
    <t>a.1 Aumentar las alianzas con organizaciones nacionales y extranjeras para un mayor intercambio académico, de manera que la internacionalización de la educación superior favorezca y potencie redes que promuevan el intercambio estudiantil y académico con las universidades extranjeras y el mejoramiento de la calidad.</t>
  </si>
  <si>
    <t>2) Estándares y políticas del CSUCA adoptados.</t>
  </si>
  <si>
    <t>a.2 Se adoptarán estándares y políticas compartidas por las universidades centroamericanas pertenecientes al CSUCA, para lo que las unidades técnicas correspondientes harán las recomendaciones pertinentes de acuerdo a los acuerdos establecidos dentro del CSUCA.</t>
  </si>
  <si>
    <t>a.2 Impulsar la internacionalización de la Universidad, tomando como primera instancia el escenario Centro Americano del CSUCA.</t>
  </si>
  <si>
    <t>b) La gestión académica y administrativa que realiza la carrera cumple y promueve la ética, transparencia y rendición de cuentas.</t>
  </si>
  <si>
    <t>1) Sistemas de rendición de Cuentas transparentes implementados y en ejecución.</t>
  </si>
  <si>
    <t>1) Todas las unidades académicas tendrán a partir del año 2014 un sistema de rendición de cuentas de la gestión académica y administrativa transparentes.</t>
  </si>
  <si>
    <t>b.1 se fortalecerán, promoverán y adoptarán políticas y practicas transparentes para la rendición de cuentas de las unidades académicas.</t>
  </si>
  <si>
    <t>c) La unidad académica participa en el desarrollo del nivel de educación superior en el campo de su conocimiento.</t>
  </si>
  <si>
    <t>1) propuestas terminadas y enviadas a la dirección de Educación Superior para su ejecución.</t>
  </si>
  <si>
    <t>1) Durante el período 2012-2016 las unidades académicas presentaran al menos una propuesta en su área de conocimiento para el mejoramiento de la educación superior en el país.</t>
  </si>
  <si>
    <t>c.1 Las unidades académicas respectivas participan permanentemente en sus áreas de conocimiento  en evaluaciones para el mejoramiento de la educación superior en el país.</t>
  </si>
  <si>
    <t>d) La unidad académica participa en el desarrollo del sistema educativo nacional.</t>
  </si>
  <si>
    <t>GESTIÓN ACADEMICA, UNIVERSITARIA Y RELACIONES INTERNACIONALES</t>
  </si>
  <si>
    <t>TOTAL GESTIÓN ACADEMICA, UNIVERSITARIA Y RELACIONES INTERNACIONALES</t>
  </si>
  <si>
    <t>TOTAL PROCESOS ADMINISTRATIVOS</t>
  </si>
  <si>
    <t xml:space="preserve">10) Fortalecer y consolidar el gobierno universitario, basando sus acciones y decisiones en los principios de Democracia, Respeto, Responsabilidad, Subsidiaridad, Transparencia y Rendición de cuentas.
Fortalecer y consolidar las responsabilidades de la UNAH en el papel de organizar, dirigir y desarrollar la educación superior del país.
</t>
  </si>
  <si>
    <t>a) Lograr que la UNAH lleve a cabo en forma sostenida y permanente, un ejercicio pleno y responsable del principio de autonomía, que le permita participar activamente en la transformación de la sociedad hondureña.</t>
  </si>
  <si>
    <t>1)  Número de eventos de comunicación realizados.</t>
  </si>
  <si>
    <t>1) Instancias que conforman las autoridades de dirección superior, desarrollando su respectivo rol en forma coordinada.</t>
  </si>
  <si>
    <t>a.1 Mejorar los mecanismos y métodos de comunicación entre autoridades superiores, docentes, personal administrativo y estudiantes.</t>
  </si>
  <si>
    <t>2) Número de conflictos reducidos.</t>
  </si>
  <si>
    <t>2) Manejo oportuno y eficiente de los conflictos internos que se originen producto de discrepancias o problemas entre los distintos sectores de la UNAH.</t>
  </si>
  <si>
    <t>a.2 Fortalecer los procesos y el sistema de diálogo en forma permanente, constructivo y respetuoso.</t>
  </si>
  <si>
    <t>a.3 Concertación permanente bajo los principios del respeto mutuo.</t>
  </si>
  <si>
    <t>a.4 Formular y consolidar estrategias que garanticen la vinculación de las autoridades universitarias con los docentes y los trabajadores de la institución.</t>
  </si>
  <si>
    <t>3) Acuerdos y reglamentos aprobados.</t>
  </si>
  <si>
    <t>a.5 Continuar evaluando el ordenamiento jurídico y reglamentario de la UNAH, adecuándolo al fortalecimiento institucional y a la transformación organizacional.</t>
  </si>
  <si>
    <t>a.6 Estricta aplicación de las políticas de la Educación Superior en todas las instituciones del nivel.</t>
  </si>
  <si>
    <t>a.7 Cumplimiento de los alcances del Plan Estratégico.</t>
  </si>
  <si>
    <t>b) Fortalecer la atribución que la Constitución de la República le otorga a la UNAH de organizar, dirigir y desarrollar la educación superior y profesional.</t>
  </si>
  <si>
    <t>1) Sistema de educación superior regularizado en términos de calidad y pertinencia.</t>
  </si>
  <si>
    <t>1) Se establecerá Sistema de educación superior regularizado en términos de calidad y pertinencia y articulado con el nivel medio.</t>
  </si>
  <si>
    <t>b.1 Coordinación con la Secretaría de Educación para la articulación del nivel medio con el nivel universitario.</t>
  </si>
  <si>
    <t>2) Plan de Desarrollo de la Educación Superior implementado y consolidado.</t>
  </si>
  <si>
    <t>2) Elaboración del Plan de desarrollo de la educación superior.</t>
  </si>
  <si>
    <t>b.2 Ejercer una influencia académica actualizada y de calidad en el sistema universitario nacional.</t>
  </si>
  <si>
    <t>GOBERNABILIDAD</t>
  </si>
  <si>
    <t>TOTAL GOBERNABILIDAD</t>
  </si>
  <si>
    <t>LO ESENCIAL DE LA UNAH PARA LA CONSTRUCCIÓN DE CIUDADANÍA</t>
  </si>
  <si>
    <t xml:space="preserve">11) Incorporar en los planes de estudios, curriculares y didácticos, y en todas las funciones académicas y actividades administrativas de la UNAH, la práctica de la ética, hasta alcanzar una cultura de compromiso y servicio estudiantil, profesional y ciudadano; que denote un ejercicio pleno de autonomía responsable.
Garantizar una educación de calidad e integral, que incorpore la gestión académica, gestión del conocimiento, y la gestión de cultura y desarrollo como parte intrínseca de la dinámica institucional, y como parte del perfil profesional: hombres y mujeres de cultura, región y productivos.
Priorizar la producción del conocimiento con alto contenido de identidad, que refuerce el saber local-regional, aborde los problemas nacionales, y que transite hacia la internacionalización del conocimiento: La UNAH como líder en la producción y aporte del conocimiento para el desarrollo humano sostenible. La UNAH como uno de los principales espacios científicos, académicos y social para la promoción de la identidad nacional y regional.
Contribuir desde prácticas éticas, de identidad y vinculación cultural a la expansión de ciudadanía educativa hacia lo socio-cultura; como una forma consciente de ejercer responsabilidad social universitaria.
Establecer en la UNAH la práctica continua de deportes, para cultivar en los estudiantes y el personal académico y administrativo los buenos hábitos y la salud, la competencia sana y el fortalecimiento mental y físico.
</t>
  </si>
  <si>
    <t xml:space="preserve">a) ÉTICA: Transversalización del Eje de Ética en las actividades administrativas y académicas de la UNAH.
</t>
  </si>
  <si>
    <t>1) Transversalización del eje de ética –como eje articulador de los demás ejes del Modelo Educativo- en los planes de estudio de la UNAH: ODM/ERP; Violencia, vulnerabilidad y riesgo; Ética; Condición y calidad de vida.</t>
  </si>
  <si>
    <t>1) Todas las carreras reportan avances sustantivos y diferentes modalidades de Transversalización del eje de ética.</t>
  </si>
  <si>
    <t>a.1 Sistematizar la 1ª. Etapa de la consultoría internacional en el eje de ética.</t>
  </si>
  <si>
    <t>a.2 Desarrollar la 2da. Etapa de la consultoría internacional en el eje de ética.</t>
  </si>
  <si>
    <t>a.3 Según sea el caso, se deben realizar las siguientes actividades o procesos: Revisión; actualización; complementación; inclusión del eje de ética; adecuación curricular; reforma del plan de estudio; nueva oferta educativa.</t>
  </si>
  <si>
    <t>2) Definido, redactado y asimilado un modelo de Transversalización del eje de ética, aplicado al campo de la salud y la bioética.</t>
  </si>
  <si>
    <t>3) En ejecución la ruta crítica de Transversalización y consolidación del eje de ética, derivada de la consultoría internacional de proceso en ética.</t>
  </si>
  <si>
    <t>4) Compendios y libros publicados sobre ética y su vinculación con las ciencias.</t>
  </si>
  <si>
    <t>5) Identificados los informes que son insumos del Informe de Transparencia.</t>
  </si>
  <si>
    <t>2) Elaboración de Informe de Transparencia y Rendición de Cuentas a la Nación y Ciudadanía, anual y plurianual sobre la pertinencia, calidad y equidad de la UNAH.</t>
  </si>
  <si>
    <t>a.4 Definir los insumos a requerir, según los informes trimestrales, semestrales y anuales generados (concentrar su recepción y posibilidad de homologar criterios y tipos de informes).</t>
  </si>
  <si>
    <t>6) En marcha la estrategia de homologación de informes (financieros y de resultados académicos).</t>
  </si>
  <si>
    <t>7) Equipos de redacción nacionales y regionales conformados</t>
  </si>
  <si>
    <t>8) Todas las Facultades y Centros Regionales reportan su Informe de Ética y Transparencia.</t>
  </si>
  <si>
    <t>9) Convenio firmado.</t>
  </si>
  <si>
    <t>3) Liderar la elaboración del Informe del Estado de la Nación y participar en el Informe del Estado de Centroamérica.</t>
  </si>
  <si>
    <t>a.6 Firmar convenio para traspaso de metodología con la Oficina del Programa del Estado de la Región (de Costa Rica).</t>
  </si>
  <si>
    <t>10) Talleres desarrollados.</t>
  </si>
  <si>
    <t>a.7 Desarrollar talleres sobre la teoría y práctica del Informe del Estado de la Nación y Región.</t>
  </si>
  <si>
    <t>11) Equipo de investigadores conformados.</t>
  </si>
  <si>
    <t>a.8 Nombramiento del equipo d e investigadores responsables del Informe del Estado de la Nación.</t>
  </si>
  <si>
    <t xml:space="preserve">b) IDENTIDAD: Producción del conocimiento con identidad regional, nacional y local.
</t>
  </si>
  <si>
    <t>1) No. de convenios firmados y con planes de trabajo en ejecución.</t>
  </si>
  <si>
    <t>1.- Implementación del Programa Identidad para la Construcción de Ciudadanía y sus respectivos proyectos.</t>
  </si>
  <si>
    <t>b.1 Firmar convenios de internacionalización académica – cultural de la UNAH.</t>
  </si>
  <si>
    <t>2) Documento de conceptualización y estrategia operativa de la identidad universitaria.</t>
  </si>
  <si>
    <t>1.1-  Proyecto de Identidad e Internacionalización Académica Cultural de la UNAH</t>
  </si>
  <si>
    <t>b.2 Conceptualizar y reforzar la iniciativa de identidad universitaria (trascender más allá del emblema “Pumas”).</t>
  </si>
  <si>
    <t>1.2- Proyecto Identidad Universitaria</t>
  </si>
  <si>
    <t>3) No. De estrategias regionales elaboradas (estrategias propias de la UNAH, y estrategias conjuntas con SEPLAN).</t>
  </si>
  <si>
    <t>1.3- LO ESENCIAL por la Identidad Regional de la UNAH.</t>
  </si>
  <si>
    <t>b.3 Elaborar las Estrategias de Centros Universitarios Regionales de LO ESENCIAL por la Identidad.</t>
  </si>
  <si>
    <t>4) No. De producción científica con enfoque de identidad “Colección Identidad como LO ESENCIAL”.</t>
  </si>
  <si>
    <t>b.4 Publicación de libros que refuerzan la identidad, el saber local y el desarrollo endógeno (con un manejo especial de la relación entre economía e identidad).</t>
  </si>
  <si>
    <t>5) No. De planes e iniciativas desarrolladas con SEPLAN, y SCAD.</t>
  </si>
  <si>
    <t>b.5 Desarrollo conjunto con SEPLAN de las Jornadas Regionales por la Identidad.</t>
  </si>
  <si>
    <t xml:space="preserve">b.6 Reforzamiento de las actividades culturales entorno a los años académicos (2012: Clementina Suárez; 2013: Roberto Sosa, y otros). </t>
  </si>
  <si>
    <t>b.7 Masificar el Proyecto Identidad Regional Estudiantil, Centros Regionales y Ciudadanía.</t>
  </si>
  <si>
    <t>Talleres académicos culturales</t>
  </si>
  <si>
    <t xml:space="preserve">Juegos tradicionales. </t>
  </si>
  <si>
    <t>Feria de la construcción social.</t>
  </si>
  <si>
    <t xml:space="preserve">c) CULTURA: Formación de hombre y mujeres de cultura, región, y productivos.
</t>
  </si>
  <si>
    <t xml:space="preserve">1) No. de Jornadas realizadas para el Plan Bicentenario.
Plan Bicentenario elaborado.
</t>
  </si>
  <si>
    <t>1.- Construcción Participativa del Plan Prospectivo BICENTENARIO LO ESENCIAL.</t>
  </si>
  <si>
    <t>C.1 Elaboración del Plan Bicentenario de Desarrollo Cultural (ligado a las ejecutorías a la fecha del Programa LO ESENCIAL y los ejercicios de prospectiva en el marco del Diplomado en Gestión del Conocimiento VRA).</t>
  </si>
  <si>
    <t>2) No. de eventos de cara a la semana del bicentenario.</t>
  </si>
  <si>
    <t>C.2 Organización de la Semana Anual del Bicentenario.</t>
  </si>
  <si>
    <t>3) No. de eventos de cara a las jornadas regionales del bicentenario.</t>
  </si>
  <si>
    <t>C.3 Preparación de Jornadas Regionales Culturales del Bicentenario.</t>
  </si>
  <si>
    <t>4) No. de reuniones para promover la concientización y acciones del Programa LO ESENCIAL.</t>
  </si>
  <si>
    <t>C.4 Incidencia para la adopción del Programa LO ESENCIAL en todo el  Nivel de Educación Superior de Honduras.</t>
  </si>
  <si>
    <t>5) No. de encuentros regionales a nivel centroamericano (en principio con Nicaragua – UNAN y con Guatemala – USAC) para crear el espacio de la cultura.</t>
  </si>
  <si>
    <t>C.5 Incidencia para integrar el espacio regional centroamericano de la cultura y desarrollo.</t>
  </si>
  <si>
    <t>6) No. de jornadas regionales de socialización, fortalecimiento y formulación de programas operativos regionales de LO ESENCIAL.</t>
  </si>
  <si>
    <t>2.- Aplicación operativa de las 10 Iniciativas Estratégicas en Cultura y Desarrollo:</t>
  </si>
  <si>
    <t>c.6 Ajuste de las iniciativas prioritarias a nivel regional (definición de las 10 iniciativas de cada centro regional).</t>
  </si>
  <si>
    <t>2.1.- Plan Bicentenario de Desarrollo Cultural PBDC 2011-2021.</t>
  </si>
  <si>
    <t>c.7 Elaboración de la estrategia global de difusión científica y creativa: Librería, biblioteca, editorial, UTV.</t>
  </si>
  <si>
    <t>2.2.- Plan de Sostenibilidad en Derechos Humanos, PSDH 2010-2015.</t>
  </si>
  <si>
    <t>c.8 Implementar el proyecto afrohonduras1 CURLA (y formular el proyecto de cultura indígena CUROC).</t>
  </si>
  <si>
    <t>2.3.- Plan de Sostenibilidad del Programa Conjunto “Gestión Cultural para el Desarrollo Local” – PSPC.</t>
  </si>
  <si>
    <t>c.9 Realizar seguimiento a la 1ra. Supervisión capacitante y participativa en los centros regionales.</t>
  </si>
  <si>
    <t>2.4.- Política de Gestión y Desarrollo Cultural de la UNAH.</t>
  </si>
  <si>
    <t>c.10 Finalizar la socialización del Programa LO ESENCIAL en todas las Facultades.</t>
  </si>
  <si>
    <t>2.5.- Estrategia Global de Difusión Científica, Creativa y Cultural.</t>
  </si>
  <si>
    <t>c.11 Incidencia permanente a nivel interno de la UNAH para hacer de LO ESENCIAL lo esencial, es decir tomarle importancia a los siguientes componentes desde las funciones académicas: ética, identidad, cultura, y ciudadanía.</t>
  </si>
  <si>
    <t>2.6.- Intercambios Académicos Culturales: UNAM, UdG, UF, LUISS, UNAN, UPNFM, UNICAL.</t>
  </si>
  <si>
    <t>c.12 Supervisión especializada del Sistema Bibliotecario de la UNAH.</t>
  </si>
  <si>
    <t>2.7.- Proyecto Cultural Identidad Nacional y Promoción de la Dignidad de los Pobres “Roberto Sosa”.</t>
  </si>
  <si>
    <t>2.8.- Proyecto de Transversalización del Eje de Ética en el Modelo Educativo de la UNAH.</t>
  </si>
  <si>
    <t>2.9.- Proyecto AfroHonduras1.</t>
  </si>
  <si>
    <t>2.10.- Proyecto de Empresas Creativas Culturales.</t>
  </si>
  <si>
    <t>7) No. de reuniones y talleres para formular la estrategia global de difusión científica y creativa.</t>
  </si>
  <si>
    <t>8) No. de visitas para la supervisión especializada del sistema Bibliotecario de la UNAH.</t>
  </si>
  <si>
    <t>9) No. de encuentros de profesores (junto con alumnos) con comunidades indígenas y afro descendientes.</t>
  </si>
  <si>
    <t>10) No. de seguimientos y compromisos cumplidos derivados de la supervisión capacitante y participativa en LO ESENCIAL.</t>
  </si>
  <si>
    <t>11) No. de reuniones de socialización y elaboración de planes de trabajo con facultades.</t>
  </si>
  <si>
    <t>12) No. de evaluaciones para verificar que LO ESENCIAL es lo esencial.</t>
  </si>
  <si>
    <t>13) No. de Jornadas de construcción de la política de cultural.</t>
  </si>
  <si>
    <t>14) No. de Jornadas para la estrategia de aprobación.</t>
  </si>
  <si>
    <t>15) No. de Jornadas para la estrategia de socialización e implementación.</t>
  </si>
  <si>
    <t>1) No. de lanzamientos y planes regionales del PSDH (No. de convenios derivados y alianzas con sociedad civil).</t>
  </si>
  <si>
    <t xml:space="preserve">1) Implementar planes de desarrollo cultural a nivel de centros regionales universitarios en los siguientes campos (con el apoyo de facultades de referencia: economía, humanidades, sociales): 
a.- Derechos Humanos
b.- Cultura y Desarrollo Local
c.- Ciudadanía Cultural
d.- Combate a la Pobreza y Promoción del Desarrollo.
</t>
  </si>
  <si>
    <t>2) No. de microempresas culturales asistidas.</t>
  </si>
  <si>
    <t>3) No. de municipios atendidos con los mínimos culturales.</t>
  </si>
  <si>
    <t>4) No. de jornadas por la promoción de la investigación en cultura y el desarrollo local (No. de trabajos de investigación y prácticas profesionales realizadas).</t>
  </si>
  <si>
    <t xml:space="preserve">d.4 Ampliar a los demás centros regionales el proyecto piloto de CUROC en derecho de ciudadanía cultural; específicamente en: a.- Espacios para el diálogo universidad-sociedad; b.- Utopía universitaria. </t>
  </si>
  <si>
    <t>5) No. de convenios y acciones en el campo de la ciudadanía cultural (planes de trabajo entre centros regionales y sociedad civil).</t>
  </si>
  <si>
    <t>Ya el Plan Integral de la Reforma Universitaria anotaba los siguientes temas: TLC, precio de combustibles, pobreza, migración, seguridad ciudadana, corrupción, acceso a la información, etc.</t>
  </si>
  <si>
    <t>6) No. de ofertas educativas formuladas e implementadas en cultura y desarrollo local.</t>
  </si>
  <si>
    <t>d.5 Ampliar la oferta educativa en cultura y desarrollo (implementar el Programa de Educación en Derechos Humanos).</t>
  </si>
  <si>
    <t>7) No. de sistematizaciones y lecciones aprendidas sobre LO ESENCIAL.</t>
  </si>
  <si>
    <t>d.6 Sistematización anual de LO ESENCIAL (monitoreo y evaluación permanente).</t>
  </si>
  <si>
    <t>8) No. de Telecentros y nivel de asimilación de los mismos del enfoque de INFOCULTURA.</t>
  </si>
  <si>
    <t>d.7 Imprimirle a los Telecentros el enfoque de desarrollo local y de INFOCULTURA.</t>
  </si>
  <si>
    <t xml:space="preserve">d.9 Impulsar en los centros regionales la defensa de los siguientes derechos humanos:
Derecho a la nueva ruralidad
Derechos de los privados de libertad
Interculturalidad
Derecho a la educación superior como bien público
Derecho a la tierra
Derecho de ciudadanía cultura
Derecho a la cultura ecológica.
</t>
  </si>
  <si>
    <t>d.10 Apertura de observatorios regionales en derechos humanos y definir a la cultura como eje sustantivo de la política de investigación de la UNAH.</t>
  </si>
  <si>
    <t xml:space="preserve">d) CIUDADANÍA: Expansión de ciudadanía educativa hacia lo socio-cultural.
</t>
  </si>
  <si>
    <t>TOTAL LO ESENCIAL DE LA UNAH PARA LA CONSTRUCCIÓN DE CIUDADANÍA</t>
  </si>
  <si>
    <t>TOTAL SISTEMA NACIONAL</t>
  </si>
  <si>
    <t xml:space="preserve">Organizar, dirigir y desarrollar la Educación Superior de Hondudras. </t>
  </si>
  <si>
    <t xml:space="preserve">AREAS ESTRATEGICAS Dirección de Educación Superior </t>
  </si>
  <si>
    <t>2. Ser el órgano ejecutor de las resoluciones y disposiciones de los órganos de gobierno del Sistema de Educación Superior Hondureño.</t>
  </si>
  <si>
    <t>TOTAL GESTIÓN DEL NIVEL DE EDUCACIÓN SUPERIOR</t>
  </si>
  <si>
    <t>1.1 Legitimación y ordenamiento de los actos de los órganos de gobierno y de las instituciones del Sistema de Educación Superior hondureño.</t>
  </si>
  <si>
    <t>2.1 Readecuación de la Dirección de Educación Superior.</t>
  </si>
  <si>
    <t>2.2 Actualización de la Normativa Legal del Sistema de Educación Superior.</t>
  </si>
  <si>
    <t xml:space="preserve">2.2.1 Readecuación de la Ley de Educación Superior, su Reglamento General y las Normas Académicas.   2.2.2 Actualización y ampliación de Reglamentos. </t>
  </si>
  <si>
    <t>2.3  Establecimiento de Estándares básicos de calidad.</t>
  </si>
  <si>
    <t>2.3.1 Documento de estándares aprobado.</t>
  </si>
  <si>
    <t>1. Realización talleres de socialización.                                                  2. Evaluación del personal y del desempeño.                                   3.    Elaboración de propuestas de guías, documentos e instrumentos actualizados.                                                      4. Diseño de perfiles y sistematización del registro de consultores.                                                                              5. Reestructuración del espacio físico  y reasignación de funciones.                                                                                             6.   Capacitación y motivación del personal.</t>
  </si>
  <si>
    <t>2.1.1. Nueva estructura organizacional de la Dirección de Educación Superior.                          2.1.2. Manual de organización y procedimientos actualizado y validado.                               2.1.3. Personal calificado.                       2.1.4 Registro de Consultores.                          2.1.5. Propuesta de modelo de supervisión.  2.1.6. Guías e instrumentos actualizados y validados.</t>
  </si>
  <si>
    <t>1. Realización de consultas y talleres.                                                                         2. Elaboración y socialización de propuestas.                 3.    Aprobación de propuestas.                                                                            4.  Publicación y ejecución de la nueva normativa.</t>
  </si>
  <si>
    <t>1. Investigación sobre la normativa internacional.     2. Elaboración de propuestas de estándares.                3. Socialización de propuestas.                                                                    4.   Aprobación, publicación y aplicación de los estándares.</t>
  </si>
  <si>
    <t>2.4.1  Modelo de seguimiento y de supervisión aprobados.</t>
  </si>
  <si>
    <t>1.  Estudio de casos y aplicación de la normativa legal.  2. Análisis de documentos.     3.  Investigación documental y de campo.             4.                Razonamiento legales y seguimiento de expedientes.</t>
  </si>
  <si>
    <t>1.  Calendarización y organización de las sesiones.         2. Elaboración de documentos, actas, agendas, informes, etc.                                             3. Emisión de resoluciones, propuestas, etc.    4.  Participación en eventos nacionales e internacionales.</t>
  </si>
  <si>
    <t>1. Desempeñar la Secretaría Ejecutiva del Sistema de Educación Superior.</t>
  </si>
  <si>
    <t>1. Realización de reuniones, talleres y seminarios.                                                             2. Elaboración de propuestas técnicas y anteproyectos.                                                                                                       3. Socialización con los órganos vinculados.                                                    4. Monitoreo y control del seguimiento del funcionamento de los sub-sistemas creados.</t>
  </si>
  <si>
    <t>2.4 Construcción del Modelo de supervisión de la educación superior y del cumplimiento de las resoluciones de los órganos de gobierno del sistema de Educación Superior.</t>
  </si>
  <si>
    <t>1.4  Contribuir a la plena integración del Sistema Educativo Nacional.</t>
  </si>
  <si>
    <t>1. Desarrollo de proyectos de integración de los niveles pre-básico, básico y medio con el nivel de Educación Superior a través de disposiciones emanadas por el Consejo Nacional de Educación.</t>
  </si>
  <si>
    <t>1.  Desarrollo de Sesiones del Consejo Nacional de Educación.   2.  Desarrollo de talleres y jornadas técnicas.     3.   Elaboración de propuestas e instrumentos de integración.   4. Desempeño de la Secretaría del Consejo Nacional y Coordinación de la Comisión Bipartita interinstitucional.</t>
  </si>
  <si>
    <t>1.5 Realización de sesiones ordinarias y extraordinarias de los órganos de gobierno del Sistema de Educación Superior.  Representaciones varias.</t>
  </si>
  <si>
    <t>1.5.1  Número de sesiones realizadas y resoluciones emitidas.</t>
  </si>
  <si>
    <t>Proceso</t>
  </si>
  <si>
    <t>Planes</t>
  </si>
  <si>
    <t xml:space="preserve">Realización de talleres, seminarios y reuniones. </t>
  </si>
  <si>
    <t xml:space="preserve">Documentos, Informes, listas de asistencia. </t>
  </si>
  <si>
    <t>Dirección de Educación Superior.</t>
  </si>
  <si>
    <t xml:space="preserve">Realización de reuniones. </t>
  </si>
  <si>
    <t xml:space="preserve">Creación de un plan para 15 años. </t>
  </si>
  <si>
    <t>Documentos, anteproyecto, proyecto, lista de asistencia</t>
  </si>
  <si>
    <t xml:space="preserve">Planes </t>
  </si>
  <si>
    <t xml:space="preserve">Dar seguimiento a la planificación del Consejo Nacional de Educación. </t>
  </si>
  <si>
    <t xml:space="preserve">Documentos, consultorías, listas de asistencia. </t>
  </si>
  <si>
    <t xml:space="preserve">Sesiones, talleres, seminarios. </t>
  </si>
  <si>
    <t xml:space="preserve">Comisión Bipartita, Comisiones, Consultores. </t>
  </si>
  <si>
    <t xml:space="preserve">Consejo Nacional de Educación. </t>
  </si>
  <si>
    <t>Sesiones</t>
  </si>
  <si>
    <t xml:space="preserve">Realización de sesiones. </t>
  </si>
  <si>
    <t xml:space="preserve">Actas, acuerdos, resoluciones, listas de asistencia. </t>
  </si>
  <si>
    <t xml:space="preserve">Realizar runiones que arrojaran la documentación requerida. </t>
  </si>
  <si>
    <t xml:space="preserve">Centros del Nivel de Educación Superior. </t>
  </si>
  <si>
    <t xml:space="preserve">Disposición del personal de promover una cultura de cambio y de calidad. Mejora continua en los instrumentos de medición de la calidad de la educación. </t>
  </si>
  <si>
    <t xml:space="preserve">Ley basada en necesidades actuales. </t>
  </si>
  <si>
    <t xml:space="preserve">Reuniones, talleres, sesiones para aprobación de nueva Ley, listas de asistencia. </t>
  </si>
  <si>
    <t xml:space="preserve">Nuevas tendencias de la Educación superior. </t>
  </si>
  <si>
    <t xml:space="preserve">Centros de Educación Superior. </t>
  </si>
  <si>
    <t>Tendencias de Educación Superior.</t>
  </si>
  <si>
    <t xml:space="preserve">Actualización en temas sobre Educación Superior. </t>
  </si>
  <si>
    <t xml:space="preserve">Personal de la Dirección de Educación Superior. </t>
  </si>
  <si>
    <t xml:space="preserve">Elaboración de Instrumentos. </t>
  </si>
  <si>
    <t xml:space="preserve">Actualización de Instrumentos, capacitaciones, intercambio de experiencias. </t>
  </si>
  <si>
    <t xml:space="preserve">Listas de asistencia, informes, instrumentos terminados. </t>
  </si>
  <si>
    <t>Visitas, recolección de información, revisión de documentos.</t>
  </si>
  <si>
    <t>Elaborar documentos.</t>
  </si>
  <si>
    <t>Comisión del CTC.  Consejo de Educación Superior.</t>
  </si>
  <si>
    <t xml:space="preserve">Órganos del Nivel de Educación Superior. </t>
  </si>
  <si>
    <t>Órganos del Nivel de Educación Superior.</t>
  </si>
  <si>
    <t>Documentos y guías necesarias. Informes.  Decisiones tomadas.</t>
  </si>
  <si>
    <t>Reuniones, listas de asistencia. Documento de estándares.</t>
  </si>
  <si>
    <t>Dirección de Educación Superior y miembros de los órganos de El Nivel Superior.</t>
  </si>
  <si>
    <t xml:space="preserve">Tinta para fotocopiadora </t>
  </si>
  <si>
    <t>Actividad 1.2</t>
  </si>
  <si>
    <t xml:space="preserve">Papel oficio </t>
  </si>
  <si>
    <t xml:space="preserve">Papel carta </t>
  </si>
  <si>
    <t xml:space="preserve">Utiles de oficina </t>
  </si>
  <si>
    <t>Actividad 1.3</t>
  </si>
  <si>
    <t>TALLERES, SEMINARIOS</t>
  </si>
  <si>
    <t>REUNIONES Y TALLERES</t>
  </si>
  <si>
    <t>Actividad 1.5</t>
  </si>
  <si>
    <t xml:space="preserve">Diesel </t>
  </si>
  <si>
    <t xml:space="preserve">Viáticos Nacionales </t>
  </si>
  <si>
    <t xml:space="preserve">Viáticos al Exterior </t>
  </si>
  <si>
    <t xml:space="preserve">Pasajes al Exterior </t>
  </si>
  <si>
    <t xml:space="preserve">Actividad 2.1 </t>
  </si>
  <si>
    <t xml:space="preserve"> </t>
  </si>
  <si>
    <t>Actividad 2.1</t>
  </si>
  <si>
    <t xml:space="preserve">Readecuación de la Dirección de Educación Superior </t>
  </si>
  <si>
    <t>Plaza de Consultor Legal (Reestructuración)</t>
  </si>
  <si>
    <t>Servicios Profesionales (Ing. en Sistemas)</t>
  </si>
  <si>
    <t>Docentes Permanentes (Jefes de Depto.)</t>
  </si>
  <si>
    <t>Plus para Jefaturas (7 jefaturas)</t>
  </si>
  <si>
    <t xml:space="preserve">Talleres y Consultas </t>
  </si>
  <si>
    <t>Actividad 2.2</t>
  </si>
  <si>
    <t xml:space="preserve">Publicidad y Propaganda </t>
  </si>
  <si>
    <t>Actividad 2.3</t>
  </si>
  <si>
    <t xml:space="preserve">Reuniones </t>
  </si>
  <si>
    <t>Actividad 2.4</t>
  </si>
  <si>
    <t xml:space="preserve">Investigación sobre la Normativa Internacional. Propuestas, aprobación y publicación </t>
  </si>
  <si>
    <t xml:space="preserve">Actividad 2.5 </t>
  </si>
  <si>
    <t xml:space="preserve">Sesiones, reuniones, visitas nacionales. Participación en eventos en el exterior </t>
  </si>
  <si>
    <t xml:space="preserve">Actividad 1.1 </t>
  </si>
  <si>
    <t xml:space="preserve">Reordenamiento de Archivo, Sistematización de Información, emisión de documentos. </t>
  </si>
  <si>
    <t>DIRECCIÓN DE EDUCACIÓN SUPERIOR</t>
  </si>
  <si>
    <t xml:space="preserve">1.1.1 Sistematización de los procesos de reconocimiento e incorporación de títulos del Sistema de Educación Superior. </t>
  </si>
  <si>
    <t>Diseño de los procesos de reconocimiento e incorporación de títulos. 
Creación de un plan de integración de los procesos a sistematizar.
Diseño y gestión de la infraestructura tecnológica.
Diseño del sofware y aplicativos. 
Diseño de bases de datos para los planes de estudio.
Implementar la infraestructura tecnológica,
Prueba y validación del sistema.
Validación de los registros de las bases de datos en un 50%.
Definición de procesos, roles de usuarios.
Puesta en marcha del sistema y servicios.</t>
  </si>
  <si>
    <t>Optimizar los procesos administrativos.    Seguridad en documentos legales.                                    Aseguramiento del control de calidad en documentos y productos finales.              Mejorar la atención al público-usuario.</t>
  </si>
  <si>
    <t xml:space="preserve">Gestión para el financiamiento. </t>
  </si>
  <si>
    <t xml:space="preserve">Sofware especializado      Expedientes digitalizados y en físico.          </t>
  </si>
  <si>
    <t xml:space="preserve">Centros del Nivel de Educación Superior. Unidades de la UNAH  Dirección de Educación Superior.     </t>
  </si>
  <si>
    <t xml:space="preserve">Dirección Ejecutiva y Gestión Tecnológica.     Dirección de Educación Superior </t>
  </si>
  <si>
    <t>Internacionalización de la Educación Superior</t>
  </si>
  <si>
    <t>Creación de un Observatorio de Educación Superior</t>
  </si>
  <si>
    <t>Crear el Sistema Estadístico del Nivel de Educación Superior</t>
  </si>
  <si>
    <t>Integración en el Sistema de la Investigación e Innovación en la Eduación Superior</t>
  </si>
  <si>
    <t>Impulsar  programas de capacitación al interno y externo de la Dirección de Educación con el objetivo de apropiarse en las nuevas tendencias de la educación superior</t>
  </si>
  <si>
    <t>Diseñar Diplomados, Talleres, Conferencias. Crear plataforma para la enseñanza b-learning</t>
  </si>
  <si>
    <t xml:space="preserve">Generar información pertinente y actualizada para realizar investigaciones u otras actividades académicas.                              Conocer el estado del arte de la Educación Superior en Honduras. </t>
  </si>
  <si>
    <t xml:space="preserve">Proporcionar datos estadísticos válidos y fiables para la toma de decisiones. </t>
  </si>
  <si>
    <t>Crear un Sistema de las Tic para la Educación Superior</t>
  </si>
  <si>
    <t xml:space="preserve">Integración del Consejo de Educación Superior en el Sistema de Investigación. </t>
  </si>
  <si>
    <t>Apropiación e integración de la Tic. Conocimiento de los nuevos paradigmas tecnológicos para la educación a distancia y virtual.</t>
  </si>
  <si>
    <t>Recurso humano competitivo en las nuevas tendencias de la Educación Superior.</t>
  </si>
  <si>
    <t xml:space="preserve">Iniciativas impulsadas por la Dirección Ejecutiva y Coordinaciones de la DES </t>
  </si>
  <si>
    <t>1.3 Aprobación por parte del Consejo de Educación Superior el Plan Nacional de Desarrollo de la Educación Superior de Honduras.</t>
  </si>
  <si>
    <t>1.3.1 Documento para su desarrollo.</t>
  </si>
  <si>
    <t>Dar un seguimiento al Plan Estratégico, para el cumplimieto de las metas, a través de las 20 universidades.</t>
  </si>
  <si>
    <t>2.5  Emisión de opiniones razonadas y dictámenes, supervisiones y visitas de observación a los centros de educación superior, en cumplimiento de resoluciones del Consejo de Educación Superior.</t>
  </si>
  <si>
    <t xml:space="preserve">2.5.1   Opiniones Razonadas y dictámenes.    2.5.3.   Informes  técnicos y estadísticos.       </t>
  </si>
  <si>
    <t>1. Estudio de experiencias internacionales.           2. Diseño y socialización de propuestas.                3. Aprobación del Modelo.                                          4.  Prueba piloto.                                                          5. Ajustes al modelo.</t>
  </si>
  <si>
    <t xml:space="preserve">Reuniones, talleres, seminarios, elaboración de documentos. </t>
  </si>
  <si>
    <t xml:space="preserve">Empoderamiento de las nuevas tendencias de la educación. </t>
  </si>
  <si>
    <t xml:space="preserve">Para universidades, organismos internacionales y público en general. </t>
  </si>
  <si>
    <t xml:space="preserve">Para universidades, organismos internacionales, unidades de investigación  y público en general. </t>
  </si>
  <si>
    <t xml:space="preserve">Personal Técnico de la Dirección de Educación Superior, personal técnico de las instituciones de educación superior. </t>
  </si>
  <si>
    <t>Dirección de Educación Superior</t>
  </si>
  <si>
    <t xml:space="preserve">Dirección de Educación Superior  y Dirección de Investigación Científica y Centros de Educación Superior.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</si>
</sst>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L.&quot;\ #,##0.00;&quot;L.&quot;\ \-#,##0.00"/>
    <numFmt numFmtId="41" formatCode="_ * #,##0_ ;_ * \-#,##0_ ;_ * &quot;-&quot;_ ;_ @_ "/>
    <numFmt numFmtId="44" formatCode="_ &quot;L.&quot;\ * #,##0.00_ ;_ &quot;L.&quot;\ * \-#,##0.00_ ;_ &quot;L.&quot;\ * &quot;-&quot;??_ ;_ @_ "/>
    <numFmt numFmtId="43" formatCode="_ * #,##0.00_ ;_ * \-#,##0.00_ ;_ * &quot;-&quot;??_ ;_ @_ "/>
    <numFmt numFmtId="164" formatCode="_-* #,##0.00\ _P_t_s_-;\-* #,##0.00\ _P_t_s_-;_-* &quot;-&quot;??\ _P_t_s_-;_-@_-"/>
    <numFmt numFmtId="165" formatCode="_(&quot;$&quot;* #,##0.00_);_(&quot;$&quot;* \(#,##0.00\);_(&quot;$&quot;* &quot;-&quot;??_);_(@_)"/>
    <numFmt numFmtId="166" formatCode="_-* #,##0\ _P_t_s_-;\-* #,##0\ _P_t_s_-;_-* &quot;-&quot;\ _P_t_s_-;_-@_-"/>
    <numFmt numFmtId="167" formatCode="_-* #,##0\ &quot;Pts&quot;_-;\-* #,##0\ &quot;Pts&quot;_-;_-* &quot;-&quot;\ &quot;Pts&quot;_-;_-@_-"/>
    <numFmt numFmtId="168" formatCode="_-* #,##0.00\ &quot;Pts&quot;_-;\-* #,##0.00\ &quot;Pts&quot;_-;_-* &quot;-&quot;??\ &quot;Pts&quot;_-;_-@_-"/>
    <numFmt numFmtId="169" formatCode="00"/>
    <numFmt numFmtId="170" formatCode="0#,##0"/>
    <numFmt numFmtId="171" formatCode="_ * #,##0.00_ ;_ * \-#,##0.00_ ;_ * &quot;-&quot;_ ;_ @_ "/>
  </numFmts>
  <fonts count="44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b/>
      <sz val="9"/>
      <name val="Times New Roman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sz val="8"/>
      <name val="Calibri"/>
      <family val="2"/>
      <scheme val="minor"/>
    </font>
    <font>
      <sz val="9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0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FFFFFF"/>
      <name val="Arial"/>
      <family val="2"/>
    </font>
    <font>
      <sz val="10"/>
      <name val="Arial"/>
      <family val="2"/>
    </font>
    <font>
      <b/>
      <sz val="14"/>
      <color indexed="56"/>
      <name val="Calibri"/>
      <family val="2"/>
    </font>
    <font>
      <sz val="9"/>
      <name val="Calibri"/>
      <family val="2"/>
    </font>
    <font>
      <b/>
      <sz val="11"/>
      <color indexed="56"/>
      <name val="Calibri"/>
      <family val="2"/>
    </font>
    <font>
      <b/>
      <sz val="10"/>
      <color indexed="56"/>
      <name val="Calibri"/>
      <family val="2"/>
    </font>
    <font>
      <b/>
      <sz val="12"/>
      <color indexed="56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0"/>
      <color indexed="56"/>
      <name val="Calibri"/>
      <family val="2"/>
    </font>
    <font>
      <sz val="11"/>
      <name val="Calibri"/>
      <family val="2"/>
    </font>
    <font>
      <sz val="10"/>
      <name val="Calibri"/>
      <family val="2"/>
    </font>
    <font>
      <sz val="11"/>
      <color indexed="56"/>
      <name val="Calibri"/>
      <family val="2"/>
    </font>
    <font>
      <b/>
      <sz val="11"/>
      <color theme="4" tint="-0.499984740745262"/>
      <name val="Calibri"/>
      <family val="2"/>
      <scheme val="minor"/>
    </font>
    <font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800000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CCFF"/>
        <bgColor indexed="22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8" fillId="0" borderId="0"/>
    <xf numFmtId="164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4" fontId="20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20" fillId="0" borderId="0"/>
    <xf numFmtId="0" fontId="25" fillId="0" borderId="0"/>
  </cellStyleXfs>
  <cellXfs count="302">
    <xf numFmtId="0" fontId="0" fillId="0" borderId="0" xfId="0"/>
    <xf numFmtId="0" fontId="4" fillId="2" borderId="0" xfId="0" applyFont="1" applyFill="1"/>
    <xf numFmtId="0" fontId="5" fillId="2" borderId="0" xfId="0" applyFont="1" applyFill="1"/>
    <xf numFmtId="0" fontId="2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top" wrapText="1"/>
    </xf>
    <xf numFmtId="0" fontId="6" fillId="2" borderId="0" xfId="0" applyFont="1" applyFill="1" applyBorder="1" applyAlignment="1">
      <alignment horizontal="justify" vertical="top" wrapText="1"/>
    </xf>
    <xf numFmtId="0" fontId="5" fillId="2" borderId="0" xfId="0" applyFont="1" applyFill="1" applyAlignment="1">
      <alignment horizontal="center"/>
    </xf>
    <xf numFmtId="9" fontId="4" fillId="2" borderId="0" xfId="0" applyNumberFormat="1" applyFont="1" applyFill="1"/>
    <xf numFmtId="0" fontId="4" fillId="2" borderId="4" xfId="0" applyFont="1" applyFill="1" applyBorder="1"/>
    <xf numFmtId="0" fontId="4" fillId="2" borderId="0" xfId="0" applyFont="1" applyFill="1" applyBorder="1"/>
    <xf numFmtId="0" fontId="0" fillId="0" borderId="0" xfId="0" applyAlignment="1">
      <alignment vertical="top" wrapText="1"/>
    </xf>
    <xf numFmtId="0" fontId="2" fillId="2" borderId="5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vertical="top" wrapText="1"/>
    </xf>
    <xf numFmtId="41" fontId="2" fillId="2" borderId="0" xfId="0" applyNumberFormat="1" applyFont="1" applyFill="1" applyBorder="1" applyAlignment="1">
      <alignment horizontal="center" wrapText="1"/>
    </xf>
    <xf numFmtId="0" fontId="16" fillId="2" borderId="10" xfId="0" applyFont="1" applyFill="1" applyBorder="1" applyAlignment="1">
      <alignment horizontal="center" vertical="center" wrapText="1"/>
    </xf>
    <xf numFmtId="0" fontId="18" fillId="2" borderId="10" xfId="0" applyFont="1" applyFill="1" applyBorder="1" applyAlignment="1">
      <alignment horizontal="justify" vertical="top"/>
    </xf>
    <xf numFmtId="41" fontId="18" fillId="2" borderId="10" xfId="0" applyNumberFormat="1" applyFont="1" applyFill="1" applyBorder="1" applyAlignment="1">
      <alignment horizontal="justify" vertical="top"/>
    </xf>
    <xf numFmtId="41" fontId="18" fillId="2" borderId="10" xfId="0" applyNumberFormat="1" applyFont="1" applyFill="1" applyBorder="1" applyAlignment="1">
      <alignment horizontal="left" vertical="top" wrapText="1"/>
    </xf>
    <xf numFmtId="170" fontId="18" fillId="2" borderId="10" xfId="0" applyNumberFormat="1" applyFont="1" applyFill="1" applyBorder="1" applyAlignment="1">
      <alignment horizontal="center" vertical="top"/>
    </xf>
    <xf numFmtId="41" fontId="18" fillId="2" borderId="10" xfId="0" applyNumberFormat="1" applyFont="1" applyFill="1" applyBorder="1" applyAlignment="1">
      <alignment horizontal="justify" vertical="top" wrapText="1"/>
    </xf>
    <xf numFmtId="0" fontId="1" fillId="2" borderId="10" xfId="0" applyFont="1" applyFill="1" applyBorder="1" applyAlignment="1">
      <alignment horizontal="justify" vertical="top"/>
    </xf>
    <xf numFmtId="0" fontId="1" fillId="2" borderId="10" xfId="0" applyFont="1" applyFill="1" applyBorder="1" applyAlignment="1">
      <alignment horizontal="center" vertical="top" wrapText="1"/>
    </xf>
    <xf numFmtId="41" fontId="1" fillId="2" borderId="10" xfId="0" applyNumberFormat="1" applyFont="1" applyFill="1" applyBorder="1" applyAlignment="1">
      <alignment horizontal="center" vertical="top" wrapText="1"/>
    </xf>
    <xf numFmtId="41" fontId="1" fillId="2" borderId="10" xfId="0" applyNumberFormat="1" applyFont="1" applyFill="1" applyBorder="1" applyAlignment="1">
      <alignment horizontal="justify" vertical="top"/>
    </xf>
    <xf numFmtId="170" fontId="1" fillId="2" borderId="10" xfId="0" applyNumberFormat="1" applyFont="1" applyFill="1" applyBorder="1" applyAlignment="1">
      <alignment horizontal="center" vertical="top"/>
    </xf>
    <xf numFmtId="0" fontId="7" fillId="0" borderId="10" xfId="0" applyFont="1" applyBorder="1" applyAlignment="1">
      <alignment horizontal="justify" vertical="top" wrapText="1"/>
    </xf>
    <xf numFmtId="0" fontId="7" fillId="0" borderId="11" xfId="0" applyFont="1" applyBorder="1" applyAlignment="1">
      <alignment horizontal="justify" vertical="top"/>
    </xf>
    <xf numFmtId="41" fontId="1" fillId="2" borderId="11" xfId="0" applyNumberFormat="1" applyFont="1" applyFill="1" applyBorder="1" applyAlignment="1">
      <alignment horizontal="center" vertical="top" wrapText="1"/>
    </xf>
    <xf numFmtId="0" fontId="7" fillId="0" borderId="11" xfId="0" applyFont="1" applyBorder="1" applyAlignment="1">
      <alignment horizontal="justify" vertical="top" wrapText="1"/>
    </xf>
    <xf numFmtId="0" fontId="22" fillId="2" borderId="0" xfId="0" applyFont="1" applyFill="1"/>
    <xf numFmtId="0" fontId="21" fillId="2" borderId="0" xfId="0" applyFont="1" applyFill="1" applyAlignment="1">
      <alignment horizontal="left" indent="34"/>
    </xf>
    <xf numFmtId="0" fontId="22" fillId="0" borderId="0" xfId="0" applyFont="1"/>
    <xf numFmtId="41" fontId="21" fillId="3" borderId="3" xfId="0" applyNumberFormat="1" applyFont="1" applyFill="1" applyBorder="1" applyAlignment="1">
      <alignment horizontal="right" vertical="center"/>
    </xf>
    <xf numFmtId="41" fontId="21" fillId="3" borderId="3" xfId="10" applyNumberFormat="1" applyFont="1" applyFill="1" applyBorder="1" applyAlignment="1">
      <alignment horizontal="center" vertical="center"/>
    </xf>
    <xf numFmtId="0" fontId="22" fillId="2" borderId="0" xfId="0" applyFont="1" applyFill="1" applyAlignment="1"/>
    <xf numFmtId="0" fontId="22" fillId="2" borderId="0" xfId="0" applyFont="1" applyFill="1" applyAlignment="1">
      <alignment horizontal="center"/>
    </xf>
    <xf numFmtId="0" fontId="21" fillId="2" borderId="0" xfId="0" applyFont="1" applyFill="1"/>
    <xf numFmtId="44" fontId="21" fillId="2" borderId="0" xfId="10" applyFont="1" applyFill="1" applyAlignment="1">
      <alignment horizontal="center" vertical="center"/>
    </xf>
    <xf numFmtId="0" fontId="21" fillId="4" borderId="3" xfId="0" applyFont="1" applyFill="1" applyBorder="1" applyAlignment="1">
      <alignment horizontal="center"/>
    </xf>
    <xf numFmtId="0" fontId="21" fillId="4" borderId="6" xfId="0" applyFont="1" applyFill="1" applyBorder="1" applyAlignment="1">
      <alignment horizontal="center" wrapText="1"/>
    </xf>
    <xf numFmtId="41" fontId="21" fillId="4" borderId="3" xfId="0" applyNumberFormat="1" applyFont="1" applyFill="1" applyBorder="1" applyAlignment="1">
      <alignment horizontal="center"/>
    </xf>
    <xf numFmtId="0" fontId="21" fillId="4" borderId="7" xfId="0" applyFont="1" applyFill="1" applyBorder="1" applyAlignment="1">
      <alignment horizontal="center"/>
    </xf>
    <xf numFmtId="0" fontId="22" fillId="2" borderId="12" xfId="0" applyFont="1" applyFill="1" applyBorder="1"/>
    <xf numFmtId="41" fontId="22" fillId="5" borderId="13" xfId="0" applyNumberFormat="1" applyFont="1" applyFill="1" applyBorder="1" applyAlignment="1"/>
    <xf numFmtId="41" fontId="22" fillId="5" borderId="14" xfId="0" applyNumberFormat="1" applyFont="1" applyFill="1" applyBorder="1"/>
    <xf numFmtId="41" fontId="22" fillId="2" borderId="12" xfId="0" applyNumberFormat="1" applyFont="1" applyFill="1" applyBorder="1"/>
    <xf numFmtId="0" fontId="22" fillId="2" borderId="15" xfId="0" applyFont="1" applyFill="1" applyBorder="1" applyAlignment="1">
      <alignment horizontal="center"/>
    </xf>
    <xf numFmtId="41" fontId="22" fillId="2" borderId="14" xfId="0" applyNumberFormat="1" applyFont="1" applyFill="1" applyBorder="1"/>
    <xf numFmtId="0" fontId="22" fillId="2" borderId="10" xfId="0" applyFont="1" applyFill="1" applyBorder="1"/>
    <xf numFmtId="41" fontId="22" fillId="2" borderId="16" xfId="0" applyNumberFormat="1" applyFont="1" applyFill="1" applyBorder="1" applyAlignment="1"/>
    <xf numFmtId="41" fontId="22" fillId="2" borderId="17" xfId="0" applyNumberFormat="1" applyFont="1" applyFill="1" applyBorder="1"/>
    <xf numFmtId="0" fontId="22" fillId="2" borderId="18" xfId="0" applyFont="1" applyFill="1" applyBorder="1" applyAlignment="1">
      <alignment horizontal="center"/>
    </xf>
    <xf numFmtId="41" fontId="22" fillId="5" borderId="16" xfId="0" applyNumberFormat="1" applyFont="1" applyFill="1" applyBorder="1" applyAlignment="1"/>
    <xf numFmtId="41" fontId="22" fillId="5" borderId="17" xfId="0" applyNumberFormat="1" applyFont="1" applyFill="1" applyBorder="1"/>
    <xf numFmtId="0" fontId="22" fillId="2" borderId="11" xfId="0" applyFont="1" applyFill="1" applyBorder="1"/>
    <xf numFmtId="41" fontId="22" fillId="2" borderId="19" xfId="0" applyNumberFormat="1" applyFont="1" applyFill="1" applyBorder="1" applyAlignment="1"/>
    <xf numFmtId="41" fontId="22" fillId="2" borderId="19" xfId="0" applyNumberFormat="1" applyFont="1" applyFill="1" applyBorder="1"/>
    <xf numFmtId="41" fontId="22" fillId="2" borderId="11" xfId="0" applyNumberFormat="1" applyFont="1" applyFill="1" applyBorder="1"/>
    <xf numFmtId="0" fontId="22" fillId="2" borderId="11" xfId="0" applyFont="1" applyFill="1" applyBorder="1" applyAlignment="1">
      <alignment horizontal="center"/>
    </xf>
    <xf numFmtId="171" fontId="21" fillId="3" borderId="7" xfId="0" applyNumberFormat="1" applyFont="1" applyFill="1" applyBorder="1"/>
    <xf numFmtId="0" fontId="21" fillId="2" borderId="0" xfId="0" applyFont="1" applyFill="1" applyAlignment="1">
      <alignment horizontal="left" vertical="center" indent="51"/>
    </xf>
    <xf numFmtId="0" fontId="21" fillId="2" borderId="0" xfId="0" applyFont="1" applyFill="1" applyAlignment="1">
      <alignment horizontal="left" indent="49"/>
    </xf>
    <xf numFmtId="41" fontId="21" fillId="3" borderId="3" xfId="0" applyNumberFormat="1" applyFont="1" applyFill="1" applyBorder="1" applyAlignment="1">
      <alignment horizontal="left" vertical="center" indent="51"/>
    </xf>
    <xf numFmtId="0" fontId="21" fillId="4" borderId="6" xfId="0" applyFont="1" applyFill="1" applyBorder="1" applyAlignment="1">
      <alignment horizontal="center"/>
    </xf>
    <xf numFmtId="0" fontId="21" fillId="6" borderId="12" xfId="0" applyFont="1" applyFill="1" applyBorder="1"/>
    <xf numFmtId="41" fontId="22" fillId="5" borderId="9" xfId="0" applyNumberFormat="1" applyFont="1" applyFill="1" applyBorder="1"/>
    <xf numFmtId="41" fontId="22" fillId="5" borderId="9" xfId="0" applyNumberFormat="1" applyFont="1" applyFill="1" applyBorder="1" applyAlignment="1"/>
    <xf numFmtId="41" fontId="22" fillId="2" borderId="10" xfId="0" applyNumberFormat="1" applyFont="1" applyFill="1" applyBorder="1"/>
    <xf numFmtId="41" fontId="22" fillId="2" borderId="10" xfId="0" applyNumberFormat="1" applyFont="1" applyFill="1" applyBorder="1" applyAlignment="1"/>
    <xf numFmtId="41" fontId="22" fillId="5" borderId="10" xfId="0" applyNumberFormat="1" applyFont="1" applyFill="1" applyBorder="1"/>
    <xf numFmtId="41" fontId="22" fillId="5" borderId="10" xfId="0" applyNumberFormat="1" applyFont="1" applyFill="1" applyBorder="1" applyAlignment="1"/>
    <xf numFmtId="41" fontId="22" fillId="2" borderId="11" xfId="0" applyNumberFormat="1" applyFont="1" applyFill="1" applyBorder="1" applyAlignment="1"/>
    <xf numFmtId="0" fontId="21" fillId="2" borderId="0" xfId="0" applyFont="1" applyFill="1" applyAlignment="1">
      <alignment horizontal="left" indent="39"/>
    </xf>
    <xf numFmtId="41" fontId="22" fillId="5" borderId="19" xfId="0" applyNumberFormat="1" applyFont="1" applyFill="1" applyBorder="1" applyAlignment="1"/>
    <xf numFmtId="0" fontId="21" fillId="2" borderId="0" xfId="0" applyFont="1" applyFill="1" applyAlignment="1"/>
    <xf numFmtId="0" fontId="22" fillId="2" borderId="20" xfId="0" applyFont="1" applyFill="1" applyBorder="1"/>
    <xf numFmtId="0" fontId="22" fillId="2" borderId="21" xfId="0" applyFont="1" applyFill="1" applyBorder="1" applyAlignment="1">
      <alignment horizontal="center"/>
    </xf>
    <xf numFmtId="0" fontId="22" fillId="5" borderId="12" xfId="0" applyFont="1" applyFill="1" applyBorder="1"/>
    <xf numFmtId="0" fontId="22" fillId="5" borderId="15" xfId="0" applyFont="1" applyFill="1" applyBorder="1" applyAlignment="1">
      <alignment horizontal="center"/>
    </xf>
    <xf numFmtId="0" fontId="22" fillId="5" borderId="10" xfId="0" applyFont="1" applyFill="1" applyBorder="1"/>
    <xf numFmtId="0" fontId="22" fillId="5" borderId="18" xfId="0" applyFont="1" applyFill="1" applyBorder="1" applyAlignment="1">
      <alignment horizontal="center"/>
    </xf>
    <xf numFmtId="0" fontId="22" fillId="5" borderId="20" xfId="0" applyFont="1" applyFill="1" applyBorder="1"/>
    <xf numFmtId="0" fontId="22" fillId="5" borderId="21" xfId="0" applyFont="1" applyFill="1" applyBorder="1" applyAlignment="1">
      <alignment horizontal="center"/>
    </xf>
    <xf numFmtId="0" fontId="22" fillId="5" borderId="11" xfId="0" applyFont="1" applyFill="1" applyBorder="1"/>
    <xf numFmtId="41" fontId="22" fillId="5" borderId="19" xfId="0" applyNumberFormat="1" applyFont="1" applyFill="1" applyBorder="1"/>
    <xf numFmtId="0" fontId="22" fillId="5" borderId="11" xfId="0" applyFont="1" applyFill="1" applyBorder="1" applyAlignment="1">
      <alignment horizontal="center"/>
    </xf>
    <xf numFmtId="0" fontId="21" fillId="4" borderId="6" xfId="0" applyFont="1" applyFill="1" applyBorder="1" applyAlignment="1"/>
    <xf numFmtId="0" fontId="21" fillId="4" borderId="7" xfId="0" applyFont="1" applyFill="1" applyBorder="1" applyAlignment="1"/>
    <xf numFmtId="0" fontId="14" fillId="0" borderId="0" xfId="0" applyFont="1" applyAlignment="1"/>
    <xf numFmtId="0" fontId="21" fillId="2" borderId="0" xfId="0" applyFont="1" applyFill="1" applyBorder="1" applyAlignment="1"/>
    <xf numFmtId="0" fontId="21" fillId="3" borderId="6" xfId="0" applyFont="1" applyFill="1" applyBorder="1" applyAlignment="1"/>
    <xf numFmtId="0" fontId="21" fillId="3" borderId="7" xfId="0" applyFont="1" applyFill="1" applyBorder="1" applyAlignment="1"/>
    <xf numFmtId="41" fontId="22" fillId="2" borderId="20" xfId="0" applyNumberFormat="1" applyFont="1" applyFill="1" applyBorder="1"/>
    <xf numFmtId="41" fontId="22" fillId="2" borderId="20" xfId="0" applyNumberFormat="1" applyFont="1" applyFill="1" applyBorder="1" applyAlignment="1"/>
    <xf numFmtId="41" fontId="22" fillId="2" borderId="22" xfId="0" applyNumberFormat="1" applyFont="1" applyFill="1" applyBorder="1"/>
    <xf numFmtId="41" fontId="22" fillId="2" borderId="1" xfId="0" applyNumberFormat="1" applyFont="1" applyFill="1" applyBorder="1"/>
    <xf numFmtId="0" fontId="22" fillId="2" borderId="23" xfId="0" applyFont="1" applyFill="1" applyBorder="1" applyAlignment="1">
      <alignment horizontal="center"/>
    </xf>
    <xf numFmtId="41" fontId="21" fillId="6" borderId="6" xfId="0" applyNumberFormat="1" applyFont="1" applyFill="1" applyBorder="1"/>
    <xf numFmtId="41" fontId="21" fillId="6" borderId="24" xfId="0" applyNumberFormat="1" applyFont="1" applyFill="1" applyBorder="1" applyAlignment="1"/>
    <xf numFmtId="41" fontId="21" fillId="6" borderId="24" xfId="0" applyNumberFormat="1" applyFont="1" applyFill="1" applyBorder="1"/>
    <xf numFmtId="0" fontId="22" fillId="6" borderId="7" xfId="0" applyFont="1" applyFill="1" applyBorder="1" applyAlignment="1">
      <alignment horizontal="center"/>
    </xf>
    <xf numFmtId="0" fontId="21" fillId="6" borderId="3" xfId="0" applyFont="1" applyFill="1" applyBorder="1"/>
    <xf numFmtId="41" fontId="22" fillId="2" borderId="9" xfId="0" applyNumberFormat="1" applyFont="1" applyFill="1" applyBorder="1"/>
    <xf numFmtId="0" fontId="23" fillId="9" borderId="25" xfId="0" applyFont="1" applyFill="1" applyBorder="1" applyAlignment="1">
      <alignment horizontal="center" vertical="center"/>
    </xf>
    <xf numFmtId="0" fontId="3" fillId="7" borderId="26" xfId="0" applyFont="1" applyFill="1" applyBorder="1" applyAlignment="1">
      <alignment horizontal="center"/>
    </xf>
    <xf numFmtId="44" fontId="3" fillId="7" borderId="26" xfId="13" applyNumberFormat="1" applyFont="1" applyFill="1" applyBorder="1"/>
    <xf numFmtId="41" fontId="3" fillId="7" borderId="26" xfId="0" applyNumberFormat="1" applyFont="1" applyFill="1" applyBorder="1"/>
    <xf numFmtId="0" fontId="23" fillId="8" borderId="26" xfId="0" applyFont="1" applyFill="1" applyBorder="1" applyAlignment="1">
      <alignment horizontal="center"/>
    </xf>
    <xf numFmtId="0" fontId="23" fillId="8" borderId="26" xfId="0" applyFont="1" applyFill="1" applyBorder="1"/>
    <xf numFmtId="41" fontId="23" fillId="8" borderId="26" xfId="0" applyNumberFormat="1" applyFont="1" applyFill="1" applyBorder="1"/>
    <xf numFmtId="0" fontId="0" fillId="0" borderId="26" xfId="0" applyBorder="1" applyAlignment="1">
      <alignment horizontal="center"/>
    </xf>
    <xf numFmtId="0" fontId="0" fillId="0" borderId="26" xfId="0" applyBorder="1"/>
    <xf numFmtId="41" fontId="0" fillId="0" borderId="26" xfId="0" applyNumberFormat="1" applyBorder="1"/>
    <xf numFmtId="0" fontId="0" fillId="0" borderId="27" xfId="0" applyBorder="1" applyAlignment="1">
      <alignment horizontal="center"/>
    </xf>
    <xf numFmtId="0" fontId="0" fillId="0" borderId="27" xfId="0" applyBorder="1"/>
    <xf numFmtId="41" fontId="0" fillId="0" borderId="27" xfId="0" applyNumberFormat="1" applyBorder="1"/>
    <xf numFmtId="0" fontId="24" fillId="10" borderId="26" xfId="0" applyFont="1" applyFill="1" applyBorder="1" applyAlignment="1">
      <alignment horizontal="center"/>
    </xf>
    <xf numFmtId="0" fontId="24" fillId="10" borderId="28" xfId="0" applyFont="1" applyFill="1" applyBorder="1" applyAlignment="1">
      <alignment horizontal="center"/>
    </xf>
    <xf numFmtId="0" fontId="14" fillId="7" borderId="26" xfId="0" applyFont="1" applyFill="1" applyBorder="1" applyAlignment="1">
      <alignment horizontal="center"/>
    </xf>
    <xf numFmtId="0" fontId="14" fillId="7" borderId="26" xfId="0" applyFont="1" applyFill="1" applyBorder="1"/>
    <xf numFmtId="41" fontId="14" fillId="7" borderId="26" xfId="0" applyNumberFormat="1" applyFont="1" applyFill="1" applyBorder="1"/>
    <xf numFmtId="41" fontId="4" fillId="7" borderId="26" xfId="0" applyNumberFormat="1" applyFont="1" applyFill="1" applyBorder="1"/>
    <xf numFmtId="0" fontId="15" fillId="2" borderId="10" xfId="0" applyFont="1" applyFill="1" applyBorder="1" applyAlignment="1">
      <alignment horizontal="center" vertical="top" wrapText="1"/>
    </xf>
    <xf numFmtId="41" fontId="23" fillId="9" borderId="3" xfId="0" applyNumberFormat="1" applyFont="1" applyFill="1" applyBorder="1"/>
    <xf numFmtId="0" fontId="27" fillId="0" borderId="0" xfId="16" applyFont="1" applyAlignment="1">
      <alignment vertical="top" wrapText="1"/>
    </xf>
    <xf numFmtId="0" fontId="27" fillId="0" borderId="0" xfId="16" applyFont="1" applyBorder="1" applyAlignment="1">
      <alignment vertical="top" wrapText="1"/>
    </xf>
    <xf numFmtId="0" fontId="27" fillId="0" borderId="0" xfId="16" applyFont="1" applyAlignment="1">
      <alignment wrapText="1"/>
    </xf>
    <xf numFmtId="0" fontId="27" fillId="0" borderId="0" xfId="16" applyFont="1" applyBorder="1" applyAlignment="1">
      <alignment wrapText="1"/>
    </xf>
    <xf numFmtId="0" fontId="25" fillId="0" borderId="0" xfId="16"/>
    <xf numFmtId="0" fontId="25" fillId="0" borderId="0" xfId="16" applyAlignment="1">
      <alignment vertical="center"/>
    </xf>
    <xf numFmtId="0" fontId="31" fillId="0" borderId="0" xfId="16" applyFont="1" applyAlignment="1">
      <alignment horizontal="left" vertical="top" wrapText="1"/>
    </xf>
    <xf numFmtId="0" fontId="25" fillId="0" borderId="0" xfId="16" applyAlignment="1">
      <alignment vertical="top"/>
    </xf>
    <xf numFmtId="0" fontId="3" fillId="2" borderId="0" xfId="0" applyFont="1" applyFill="1" applyAlignment="1"/>
    <xf numFmtId="41" fontId="5" fillId="2" borderId="10" xfId="0" applyNumberFormat="1" applyFont="1" applyFill="1" applyBorder="1" applyAlignment="1">
      <alignment horizontal="justify" vertical="top"/>
    </xf>
    <xf numFmtId="41" fontId="5" fillId="2" borderId="10" xfId="0" applyNumberFormat="1" applyFont="1" applyFill="1" applyBorder="1" applyAlignment="1">
      <alignment horizontal="center" vertical="top" wrapText="1"/>
    </xf>
    <xf numFmtId="41" fontId="33" fillId="0" borderId="10" xfId="0" applyNumberFormat="1" applyFont="1" applyBorder="1" applyAlignment="1">
      <alignment horizontal="justify" vertical="top" wrapText="1"/>
    </xf>
    <xf numFmtId="41" fontId="33" fillId="0" borderId="11" xfId="0" applyNumberFormat="1" applyFont="1" applyBorder="1" applyAlignment="1">
      <alignment horizontal="justify" vertical="top"/>
    </xf>
    <xf numFmtId="41" fontId="17" fillId="2" borderId="3" xfId="0" applyNumberFormat="1" applyFont="1" applyFill="1" applyBorder="1" applyAlignment="1">
      <alignment horizontal="center" wrapText="1"/>
    </xf>
    <xf numFmtId="0" fontId="15" fillId="2" borderId="10" xfId="0" applyFont="1" applyFill="1" applyBorder="1" applyAlignment="1">
      <alignment horizontal="left" vertical="top" wrapText="1"/>
    </xf>
    <xf numFmtId="0" fontId="34" fillId="0" borderId="10" xfId="0" applyFont="1" applyBorder="1" applyAlignment="1">
      <alignment vertical="top" wrapText="1"/>
    </xf>
    <xf numFmtId="0" fontId="35" fillId="0" borderId="29" xfId="16" applyFont="1" applyBorder="1" applyAlignment="1">
      <alignment vertical="top" wrapText="1"/>
    </xf>
    <xf numFmtId="0" fontId="5" fillId="2" borderId="10" xfId="0" applyFont="1" applyFill="1" applyBorder="1" applyAlignment="1">
      <alignment horizontal="justify" vertical="top"/>
    </xf>
    <xf numFmtId="0" fontId="5" fillId="2" borderId="10" xfId="0" applyFont="1" applyFill="1" applyBorder="1" applyAlignment="1">
      <alignment vertical="top" wrapText="1"/>
    </xf>
    <xf numFmtId="169" fontId="5" fillId="2" borderId="10" xfId="0" applyNumberFormat="1" applyFont="1" applyFill="1" applyBorder="1" applyAlignment="1">
      <alignment horizontal="center" vertical="top" wrapText="1"/>
    </xf>
    <xf numFmtId="169" fontId="5" fillId="2" borderId="10" xfId="0" applyNumberFormat="1" applyFont="1" applyFill="1" applyBorder="1" applyAlignment="1">
      <alignment horizontal="center" vertical="top"/>
    </xf>
    <xf numFmtId="0" fontId="5" fillId="2" borderId="10" xfId="0" applyFont="1" applyFill="1" applyBorder="1" applyAlignment="1">
      <alignment horizontal="center" vertical="top" wrapText="1"/>
    </xf>
    <xf numFmtId="9" fontId="5" fillId="2" borderId="10" xfId="0" applyNumberFormat="1" applyFont="1" applyFill="1" applyBorder="1" applyAlignment="1">
      <alignment horizontal="center" vertical="top" wrapText="1"/>
    </xf>
    <xf numFmtId="0" fontId="15" fillId="2" borderId="10" xfId="0" applyFont="1" applyFill="1" applyBorder="1" applyAlignment="1">
      <alignment horizontal="justify" vertical="top"/>
    </xf>
    <xf numFmtId="0" fontId="5" fillId="2" borderId="10" xfId="0" applyNumberFormat="1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vertical="top"/>
    </xf>
    <xf numFmtId="0" fontId="34" fillId="2" borderId="10" xfId="0" applyFont="1" applyFill="1" applyBorder="1" applyAlignment="1">
      <alignment vertical="top" wrapText="1"/>
    </xf>
    <xf numFmtId="0" fontId="15" fillId="2" borderId="10" xfId="0" applyFont="1" applyFill="1" applyBorder="1" applyAlignment="1">
      <alignment vertical="top" wrapText="1"/>
    </xf>
    <xf numFmtId="0" fontId="33" fillId="0" borderId="10" xfId="0" applyFont="1" applyBorder="1" applyAlignment="1">
      <alignment horizontal="justify" vertical="top"/>
    </xf>
    <xf numFmtId="169" fontId="33" fillId="0" borderId="10" xfId="0" applyNumberFormat="1" applyFont="1" applyBorder="1" applyAlignment="1">
      <alignment horizontal="center" vertical="top"/>
    </xf>
    <xf numFmtId="169" fontId="33" fillId="0" borderId="10" xfId="0" applyNumberFormat="1" applyFont="1" applyBorder="1" applyAlignment="1">
      <alignment horizontal="center" vertical="top" wrapText="1"/>
    </xf>
    <xf numFmtId="0" fontId="15" fillId="2" borderId="11" xfId="0" applyFont="1" applyFill="1" applyBorder="1" applyAlignment="1">
      <alignment vertical="top" wrapText="1"/>
    </xf>
    <xf numFmtId="0" fontId="34" fillId="0" borderId="11" xfId="0" applyFont="1" applyBorder="1" applyAlignment="1">
      <alignment vertical="top" wrapText="1"/>
    </xf>
    <xf numFmtId="0" fontId="5" fillId="2" borderId="11" xfId="0" applyFont="1" applyFill="1" applyBorder="1" applyAlignment="1">
      <alignment vertical="top" wrapText="1"/>
    </xf>
    <xf numFmtId="0" fontId="33" fillId="0" borderId="11" xfId="0" applyFont="1" applyBorder="1" applyAlignment="1">
      <alignment vertical="top" wrapText="1"/>
    </xf>
    <xf numFmtId="0" fontId="33" fillId="0" borderId="11" xfId="0" applyFont="1" applyBorder="1" applyAlignment="1">
      <alignment horizontal="justify" vertical="top"/>
    </xf>
    <xf numFmtId="169" fontId="33" fillId="0" borderId="11" xfId="0" applyNumberFormat="1" applyFont="1" applyBorder="1" applyAlignment="1">
      <alignment horizontal="center" vertical="top"/>
    </xf>
    <xf numFmtId="0" fontId="5" fillId="2" borderId="11" xfId="0" applyFont="1" applyFill="1" applyBorder="1" applyAlignment="1">
      <alignment horizontal="center" vertical="top" wrapText="1"/>
    </xf>
    <xf numFmtId="9" fontId="5" fillId="2" borderId="11" xfId="0" applyNumberFormat="1" applyFont="1" applyFill="1" applyBorder="1" applyAlignment="1">
      <alignment horizontal="center" vertical="top" wrapText="1"/>
    </xf>
    <xf numFmtId="0" fontId="5" fillId="2" borderId="10" xfId="0" applyFont="1" applyFill="1" applyBorder="1" applyAlignment="1">
      <alignment horizontal="justify" vertical="top" wrapText="1"/>
    </xf>
    <xf numFmtId="0" fontId="27" fillId="0" borderId="0" xfId="0" applyFont="1" applyAlignment="1">
      <alignment vertical="top" wrapText="1"/>
    </xf>
    <xf numFmtId="0" fontId="29" fillId="16" borderId="30" xfId="0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>
      <alignment vertical="center" wrapText="1"/>
    </xf>
    <xf numFmtId="0" fontId="28" fillId="14" borderId="30" xfId="16" applyFont="1" applyFill="1" applyBorder="1" applyAlignment="1">
      <alignment vertical="center" wrapText="1"/>
    </xf>
    <xf numFmtId="0" fontId="27" fillId="14" borderId="30" xfId="16" applyFont="1" applyFill="1" applyBorder="1" applyAlignment="1">
      <alignment vertical="top" wrapText="1"/>
    </xf>
    <xf numFmtId="0" fontId="27" fillId="15" borderId="30" xfId="16" applyFont="1" applyFill="1" applyBorder="1" applyAlignment="1">
      <alignment vertical="top" wrapText="1"/>
    </xf>
    <xf numFmtId="0" fontId="27" fillId="0" borderId="30" xfId="16" applyFont="1" applyBorder="1" applyAlignment="1">
      <alignment wrapText="1"/>
    </xf>
    <xf numFmtId="0" fontId="35" fillId="14" borderId="30" xfId="16" applyFont="1" applyFill="1" applyBorder="1" applyAlignment="1">
      <alignment vertical="top" wrapText="1"/>
    </xf>
    <xf numFmtId="0" fontId="27" fillId="14" borderId="30" xfId="16" applyFont="1" applyFill="1" applyBorder="1" applyAlignment="1">
      <alignment wrapText="1"/>
    </xf>
    <xf numFmtId="0" fontId="25" fillId="0" borderId="30" xfId="16" applyBorder="1"/>
    <xf numFmtId="0" fontId="25" fillId="14" borderId="30" xfId="16" applyFill="1" applyBorder="1"/>
    <xf numFmtId="0" fontId="25" fillId="0" borderId="30" xfId="16" applyBorder="1" applyAlignment="1">
      <alignment horizontal="right"/>
    </xf>
    <xf numFmtId="0" fontId="27" fillId="0" borderId="30" xfId="16" applyFont="1" applyBorder="1" applyAlignment="1">
      <alignment horizontal="right" wrapText="1"/>
    </xf>
    <xf numFmtId="0" fontId="35" fillId="14" borderId="30" xfId="16" applyFont="1" applyFill="1" applyBorder="1" applyAlignment="1">
      <alignment wrapText="1"/>
    </xf>
    <xf numFmtId="0" fontId="29" fillId="16" borderId="30" xfId="0" applyFont="1" applyFill="1" applyBorder="1" applyAlignment="1" applyProtection="1">
      <alignment horizontal="center" vertical="center" wrapText="1"/>
      <protection locked="0"/>
    </xf>
    <xf numFmtId="0" fontId="27" fillId="0" borderId="30" xfId="16" applyFont="1" applyBorder="1" applyAlignment="1">
      <alignment vertical="top" wrapText="1"/>
    </xf>
    <xf numFmtId="0" fontId="27" fillId="14" borderId="30" xfId="16" applyFont="1" applyFill="1" applyBorder="1" applyAlignment="1">
      <alignment horizontal="right" wrapText="1"/>
    </xf>
    <xf numFmtId="0" fontId="28" fillId="15" borderId="30" xfId="16" applyFont="1" applyFill="1" applyBorder="1" applyAlignment="1">
      <alignment horizontal="right" wrapText="1"/>
    </xf>
    <xf numFmtId="0" fontId="27" fillId="15" borderId="30" xfId="16" applyFont="1" applyFill="1" applyBorder="1" applyAlignment="1">
      <alignment horizontal="right" wrapText="1"/>
    </xf>
    <xf numFmtId="0" fontId="27" fillId="2" borderId="0" xfId="16" applyFont="1" applyFill="1" applyBorder="1" applyAlignment="1">
      <alignment vertical="top" wrapText="1"/>
    </xf>
    <xf numFmtId="0" fontId="36" fillId="2" borderId="0" xfId="16" applyFont="1" applyFill="1" applyBorder="1" applyAlignment="1">
      <alignment horizontal="center" vertical="center" wrapText="1"/>
    </xf>
    <xf numFmtId="0" fontId="39" fillId="0" borderId="30" xfId="16" applyFont="1" applyBorder="1" applyAlignment="1">
      <alignment vertical="center" wrapText="1"/>
    </xf>
    <xf numFmtId="0" fontId="29" fillId="16" borderId="30" xfId="0" applyFont="1" applyFill="1" applyBorder="1" applyAlignment="1" applyProtection="1">
      <alignment horizontal="center" vertical="center" wrapText="1"/>
      <protection locked="0"/>
    </xf>
    <xf numFmtId="0" fontId="29" fillId="0" borderId="30" xfId="16" applyFont="1" applyBorder="1" applyAlignment="1">
      <alignment horizontal="center" vertical="center" wrapText="1"/>
    </xf>
    <xf numFmtId="0" fontId="28" fillId="0" borderId="30" xfId="16" applyFont="1" applyBorder="1" applyAlignment="1">
      <alignment horizontal="center" vertical="center" wrapText="1"/>
    </xf>
    <xf numFmtId="0" fontId="28" fillId="0" borderId="30" xfId="16" applyFont="1" applyBorder="1" applyAlignment="1">
      <alignment vertical="center" wrapText="1"/>
    </xf>
    <xf numFmtId="0" fontId="27" fillId="0" borderId="30" xfId="16" applyFont="1" applyBorder="1" applyAlignment="1">
      <alignment vertical="center" wrapText="1"/>
    </xf>
    <xf numFmtId="0" fontId="27" fillId="0" borderId="30" xfId="16" applyFont="1" applyBorder="1" applyAlignment="1">
      <alignment horizontal="justify" vertical="center" wrapText="1"/>
    </xf>
    <xf numFmtId="0" fontId="27" fillId="0" borderId="30" xfId="16" applyFont="1" applyBorder="1" applyAlignment="1">
      <alignment horizontal="center" vertical="center" wrapText="1"/>
    </xf>
    <xf numFmtId="0" fontId="40" fillId="0" borderId="30" xfId="16" applyFont="1" applyBorder="1" applyAlignment="1">
      <alignment vertical="center" wrapText="1"/>
    </xf>
    <xf numFmtId="0" fontId="0" fillId="0" borderId="30" xfId="0" applyBorder="1" applyAlignment="1">
      <alignment horizontal="center" vertical="center" wrapText="1"/>
    </xf>
    <xf numFmtId="0" fontId="28" fillId="0" borderId="30" xfId="16" applyFont="1" applyFill="1" applyBorder="1" applyAlignment="1">
      <alignment horizontal="left" vertical="center" wrapText="1"/>
    </xf>
    <xf numFmtId="0" fontId="27" fillId="0" borderId="30" xfId="16" applyFont="1" applyFill="1" applyBorder="1" applyAlignment="1">
      <alignment horizontal="right" wrapText="1"/>
    </xf>
    <xf numFmtId="0" fontId="27" fillId="0" borderId="30" xfId="16" applyFont="1" applyFill="1" applyBorder="1" applyAlignment="1">
      <alignment vertical="top" wrapText="1"/>
    </xf>
    <xf numFmtId="0" fontId="27" fillId="0" borderId="30" xfId="16" applyFont="1" applyFill="1" applyBorder="1" applyAlignment="1">
      <alignment horizontal="center" vertical="center" wrapText="1"/>
    </xf>
    <xf numFmtId="0" fontId="36" fillId="0" borderId="30" xfId="16" applyFont="1" applyFill="1" applyBorder="1" applyAlignment="1">
      <alignment vertical="center" wrapText="1"/>
    </xf>
    <xf numFmtId="0" fontId="35" fillId="0" borderId="30" xfId="16" applyFont="1" applyFill="1" applyBorder="1" applyAlignment="1">
      <alignment vertical="center" wrapText="1"/>
    </xf>
    <xf numFmtId="0" fontId="9" fillId="0" borderId="30" xfId="16" applyFont="1" applyBorder="1" applyAlignment="1">
      <alignment vertical="center" wrapText="1"/>
    </xf>
    <xf numFmtId="0" fontId="9" fillId="0" borderId="30" xfId="16" applyFont="1" applyBorder="1" applyAlignment="1">
      <alignment horizontal="left" vertical="center" wrapText="1"/>
    </xf>
    <xf numFmtId="0" fontId="32" fillId="0" borderId="30" xfId="16" applyFont="1" applyBorder="1" applyAlignment="1">
      <alignment horizontal="left" vertical="center" wrapText="1"/>
    </xf>
    <xf numFmtId="0" fontId="9" fillId="0" borderId="30" xfId="16" applyFont="1" applyBorder="1" applyAlignment="1">
      <alignment horizontal="center" vertical="center" wrapText="1"/>
    </xf>
    <xf numFmtId="0" fontId="39" fillId="0" borderId="30" xfId="16" applyFont="1" applyFill="1" applyBorder="1" applyAlignment="1">
      <alignment horizontal="center" vertical="center" wrapText="1"/>
    </xf>
    <xf numFmtId="0" fontId="39" fillId="0" borderId="30" xfId="16" applyFont="1" applyBorder="1" applyAlignment="1">
      <alignment horizontal="center" vertical="center" wrapText="1"/>
    </xf>
    <xf numFmtId="0" fontId="0" fillId="0" borderId="30" xfId="0" applyBorder="1" applyAlignment="1">
      <alignment wrapText="1"/>
    </xf>
    <xf numFmtId="0" fontId="0" fillId="0" borderId="30" xfId="0" applyBorder="1"/>
    <xf numFmtId="0" fontId="0" fillId="0" borderId="0" xfId="0" applyBorder="1"/>
    <xf numFmtId="0" fontId="25" fillId="0" borderId="30" xfId="16" applyFill="1" applyBorder="1"/>
    <xf numFmtId="0" fontId="34" fillId="0" borderId="30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0" fontId="28" fillId="0" borderId="0" xfId="16" applyFont="1" applyBorder="1" applyAlignment="1">
      <alignment vertical="center" wrapText="1"/>
    </xf>
    <xf numFmtId="0" fontId="28" fillId="0" borderId="0" xfId="16" applyFont="1" applyBorder="1" applyAlignment="1">
      <alignment vertical="center"/>
    </xf>
    <xf numFmtId="0" fontId="0" fillId="0" borderId="30" xfId="0" applyBorder="1" applyAlignment="1">
      <alignment vertical="center" wrapText="1"/>
    </xf>
    <xf numFmtId="0" fontId="0" fillId="0" borderId="30" xfId="0" applyBorder="1" applyAlignment="1">
      <alignment horizontal="center" vertical="center"/>
    </xf>
    <xf numFmtId="0" fontId="29" fillId="16" borderId="30" xfId="0" applyFont="1" applyFill="1" applyBorder="1" applyAlignment="1" applyProtection="1">
      <alignment horizontal="center" vertical="center" wrapText="1"/>
      <protection locked="0"/>
    </xf>
    <xf numFmtId="0" fontId="0" fillId="0" borderId="30" xfId="0" applyBorder="1" applyAlignment="1">
      <alignment horizontal="left" vertical="center" wrapText="1"/>
    </xf>
    <xf numFmtId="0" fontId="0" fillId="0" borderId="30" xfId="0" applyBorder="1" applyAlignment="1">
      <alignment horizontal="left"/>
    </xf>
    <xf numFmtId="0" fontId="25" fillId="0" borderId="30" xfId="16" applyFill="1" applyBorder="1" applyAlignment="1">
      <alignment horizontal="left"/>
    </xf>
    <xf numFmtId="0" fontId="0" fillId="0" borderId="30" xfId="0" applyBorder="1" applyAlignment="1">
      <alignment horizontal="left" vertical="top" wrapText="1"/>
    </xf>
    <xf numFmtId="0" fontId="0" fillId="0" borderId="30" xfId="0" applyBorder="1" applyAlignment="1">
      <alignment horizontal="left" vertical="top"/>
    </xf>
    <xf numFmtId="0" fontId="34" fillId="0" borderId="30" xfId="0" applyFont="1" applyBorder="1" applyAlignment="1">
      <alignment horizontal="left" vertical="top" wrapText="1"/>
    </xf>
    <xf numFmtId="4" fontId="0" fillId="0" borderId="30" xfId="0" applyNumberFormat="1" applyBorder="1" applyAlignment="1">
      <alignment horizontal="left" vertical="top"/>
    </xf>
    <xf numFmtId="0" fontId="25" fillId="0" borderId="30" xfId="16" applyFill="1" applyBorder="1" applyAlignment="1">
      <alignment horizontal="left" vertical="top"/>
    </xf>
    <xf numFmtId="4" fontId="25" fillId="0" borderId="30" xfId="16" applyNumberFormat="1" applyFill="1" applyBorder="1" applyAlignment="1">
      <alignment horizontal="left" vertical="top"/>
    </xf>
    <xf numFmtId="0" fontId="25" fillId="0" borderId="30" xfId="16" applyFill="1" applyBorder="1" applyAlignment="1">
      <alignment horizontal="left" vertical="top" wrapText="1"/>
    </xf>
    <xf numFmtId="4" fontId="0" fillId="0" borderId="30" xfId="0" applyNumberFormat="1" applyBorder="1" applyAlignment="1">
      <alignment horizontal="left" vertical="top" wrapText="1"/>
    </xf>
    <xf numFmtId="0" fontId="0" fillId="0" borderId="32" xfId="0" applyFill="1" applyBorder="1" applyAlignment="1">
      <alignment horizontal="left" vertical="top" wrapText="1"/>
    </xf>
    <xf numFmtId="0" fontId="25" fillId="0" borderId="32" xfId="16" applyFill="1" applyBorder="1" applyAlignment="1">
      <alignment horizontal="left" vertical="top" wrapText="1"/>
    </xf>
    <xf numFmtId="7" fontId="43" fillId="0" borderId="0" xfId="0" applyNumberFormat="1" applyFont="1"/>
    <xf numFmtId="0" fontId="42" fillId="0" borderId="40" xfId="0" applyFont="1" applyBorder="1" applyAlignment="1">
      <alignment horizontal="left" vertical="center" wrapText="1"/>
    </xf>
    <xf numFmtId="0" fontId="42" fillId="0" borderId="3" xfId="0" applyFont="1" applyBorder="1" applyAlignment="1">
      <alignment horizontal="left" vertical="center" wrapText="1"/>
    </xf>
    <xf numFmtId="0" fontId="0" fillId="0" borderId="3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41" xfId="0" applyBorder="1" applyAlignment="1">
      <alignment horizontal="left" vertical="center" wrapText="1"/>
    </xf>
    <xf numFmtId="3" fontId="25" fillId="0" borderId="30" xfId="16" applyNumberFormat="1" applyFill="1" applyBorder="1" applyAlignment="1">
      <alignment horizontal="left" vertical="top"/>
    </xf>
    <xf numFmtId="0" fontId="0" fillId="0" borderId="30" xfId="0" applyFont="1" applyBorder="1" applyAlignment="1">
      <alignment horizontal="left" vertical="top" wrapText="1"/>
    </xf>
    <xf numFmtId="0" fontId="0" fillId="0" borderId="30" xfId="0" applyBorder="1" applyAlignment="1">
      <alignment horizontal="left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4" borderId="9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15" fillId="3" borderId="1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6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22" fillId="5" borderId="8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top" wrapText="1"/>
    </xf>
    <xf numFmtId="0" fontId="14" fillId="0" borderId="0" xfId="0" applyFont="1" applyAlignment="1">
      <alignment horizontal="center"/>
    </xf>
    <xf numFmtId="0" fontId="23" fillId="9" borderId="6" xfId="0" applyFont="1" applyFill="1" applyBorder="1" applyAlignment="1">
      <alignment horizontal="center"/>
    </xf>
    <xf numFmtId="0" fontId="23" fillId="9" borderId="7" xfId="0" applyFont="1" applyFill="1" applyBorder="1" applyAlignment="1">
      <alignment horizontal="center"/>
    </xf>
    <xf numFmtId="0" fontId="28" fillId="16" borderId="30" xfId="0" applyFont="1" applyFill="1" applyBorder="1" applyAlignment="1" applyProtection="1">
      <alignment horizontal="center" vertical="center" wrapText="1"/>
      <protection locked="0"/>
    </xf>
    <xf numFmtId="0" fontId="36" fillId="14" borderId="30" xfId="16" applyFont="1" applyFill="1" applyBorder="1" applyAlignment="1">
      <alignment horizontal="center" vertical="center" wrapText="1"/>
    </xf>
    <xf numFmtId="0" fontId="28" fillId="0" borderId="30" xfId="16" applyFont="1" applyBorder="1" applyAlignment="1">
      <alignment horizontal="center" vertical="center" wrapText="1"/>
    </xf>
    <xf numFmtId="0" fontId="28" fillId="15" borderId="30" xfId="0" applyFont="1" applyFill="1" applyBorder="1" applyAlignment="1">
      <alignment horizontal="center" vertical="center" wrapText="1"/>
    </xf>
    <xf numFmtId="0" fontId="28" fillId="14" borderId="30" xfId="16" applyFont="1" applyFill="1" applyBorder="1" applyAlignment="1">
      <alignment horizontal="left" vertical="center" wrapText="1"/>
    </xf>
    <xf numFmtId="0" fontId="26" fillId="11" borderId="0" xfId="16" applyFont="1" applyFill="1" applyBorder="1" applyAlignment="1">
      <alignment horizontal="center" vertical="top" wrapText="1"/>
    </xf>
    <xf numFmtId="0" fontId="28" fillId="12" borderId="13" xfId="16" applyFont="1" applyFill="1" applyBorder="1" applyAlignment="1" applyProtection="1">
      <alignment horizontal="left" vertical="top" wrapText="1"/>
      <protection locked="0"/>
    </xf>
    <xf numFmtId="0" fontId="29" fillId="16" borderId="30" xfId="0" applyFont="1" applyFill="1" applyBorder="1" applyAlignment="1" applyProtection="1">
      <alignment horizontal="center" vertical="center" wrapText="1"/>
      <protection locked="0"/>
    </xf>
    <xf numFmtId="0" fontId="28" fillId="15" borderId="36" xfId="0" applyFont="1" applyFill="1" applyBorder="1" applyAlignment="1">
      <alignment horizontal="center" vertical="center" wrapText="1"/>
    </xf>
    <xf numFmtId="0" fontId="28" fillId="15" borderId="32" xfId="0" applyFont="1" applyFill="1" applyBorder="1" applyAlignment="1">
      <alignment horizontal="center" vertical="center" wrapText="1"/>
    </xf>
    <xf numFmtId="0" fontId="28" fillId="15" borderId="31" xfId="0" applyFont="1" applyFill="1" applyBorder="1" applyAlignment="1">
      <alignment horizontal="center" vertical="center" wrapText="1"/>
    </xf>
    <xf numFmtId="0" fontId="26" fillId="13" borderId="30" xfId="16" applyFont="1" applyFill="1" applyBorder="1" applyAlignment="1">
      <alignment horizontal="left" vertical="center" wrapText="1"/>
    </xf>
    <xf numFmtId="0" fontId="29" fillId="0" borderId="30" xfId="16" applyFont="1" applyBorder="1" applyAlignment="1">
      <alignment horizontal="center" vertical="center" wrapText="1"/>
    </xf>
    <xf numFmtId="0" fontId="28" fillId="0" borderId="30" xfId="16" applyFont="1" applyFill="1" applyBorder="1" applyAlignment="1">
      <alignment horizontal="center" vertical="center" wrapText="1"/>
    </xf>
    <xf numFmtId="0" fontId="26" fillId="14" borderId="30" xfId="16" applyFont="1" applyFill="1" applyBorder="1" applyAlignment="1">
      <alignment horizontal="left" vertical="center" wrapText="1"/>
    </xf>
    <xf numFmtId="0" fontId="26" fillId="11" borderId="0" xfId="16" applyFont="1" applyFill="1" applyBorder="1" applyAlignment="1">
      <alignment horizontal="center" wrapText="1"/>
    </xf>
    <xf numFmtId="0" fontId="28" fillId="11" borderId="13" xfId="16" applyFont="1" applyFill="1" applyBorder="1" applyAlignment="1">
      <alignment horizontal="left" vertical="center" wrapText="1"/>
    </xf>
    <xf numFmtId="0" fontId="28" fillId="16" borderId="35" xfId="0" applyFont="1" applyFill="1" applyBorder="1" applyAlignment="1" applyProtection="1">
      <alignment horizontal="center" vertical="center" wrapText="1"/>
      <protection locked="0"/>
    </xf>
    <xf numFmtId="0" fontId="28" fillId="16" borderId="37" xfId="0" applyFont="1" applyFill="1" applyBorder="1" applyAlignment="1" applyProtection="1">
      <alignment horizontal="center" vertical="center" wrapText="1"/>
      <protection locked="0"/>
    </xf>
    <xf numFmtId="0" fontId="28" fillId="16" borderId="34" xfId="0" applyFont="1" applyFill="1" applyBorder="1" applyAlignment="1" applyProtection="1">
      <alignment horizontal="center" vertical="center" wrapText="1"/>
      <protection locked="0"/>
    </xf>
    <xf numFmtId="0" fontId="28" fillId="16" borderId="33" xfId="0" applyFont="1" applyFill="1" applyBorder="1" applyAlignment="1" applyProtection="1">
      <alignment horizontal="center" vertical="center" wrapText="1"/>
      <protection locked="0"/>
    </xf>
    <xf numFmtId="0" fontId="29" fillId="11" borderId="13" xfId="16" applyFont="1" applyFill="1" applyBorder="1" applyAlignment="1">
      <alignment horizontal="left" vertical="center" wrapText="1"/>
    </xf>
    <xf numFmtId="0" fontId="28" fillId="16" borderId="36" xfId="0" applyFont="1" applyFill="1" applyBorder="1" applyAlignment="1" applyProtection="1">
      <alignment horizontal="center" vertical="center" wrapText="1"/>
      <protection locked="0"/>
    </xf>
    <xf numFmtId="0" fontId="28" fillId="16" borderId="32" xfId="0" applyFont="1" applyFill="1" applyBorder="1" applyAlignment="1" applyProtection="1">
      <alignment horizontal="center" vertical="center" wrapText="1"/>
      <protection locked="0"/>
    </xf>
    <xf numFmtId="0" fontId="28" fillId="16" borderId="31" xfId="0" applyFont="1" applyFill="1" applyBorder="1" applyAlignment="1" applyProtection="1">
      <alignment horizontal="center" vertical="center" wrapText="1"/>
      <protection locked="0"/>
    </xf>
    <xf numFmtId="0" fontId="30" fillId="14" borderId="30" xfId="16" applyFont="1" applyFill="1" applyBorder="1" applyAlignment="1">
      <alignment horizontal="left" vertical="center" wrapText="1"/>
    </xf>
    <xf numFmtId="0" fontId="37" fillId="14" borderId="30" xfId="16" applyFont="1" applyFill="1" applyBorder="1" applyAlignment="1">
      <alignment horizontal="center" vertical="top" wrapText="1"/>
    </xf>
    <xf numFmtId="0" fontId="42" fillId="0" borderId="30" xfId="0" applyFont="1" applyBorder="1" applyAlignment="1">
      <alignment horizontal="center" vertical="center" wrapText="1"/>
    </xf>
    <xf numFmtId="0" fontId="30" fillId="11" borderId="13" xfId="16" applyFont="1" applyFill="1" applyBorder="1" applyAlignment="1">
      <alignment horizontal="left" vertical="center" wrapText="1"/>
    </xf>
    <xf numFmtId="0" fontId="26" fillId="11" borderId="0" xfId="16" applyFont="1" applyFill="1" applyBorder="1" applyAlignment="1">
      <alignment horizontal="center"/>
    </xf>
    <xf numFmtId="0" fontId="28" fillId="11" borderId="13" xfId="16" applyFont="1" applyFill="1" applyBorder="1" applyAlignment="1">
      <alignment horizontal="left" vertical="center"/>
    </xf>
    <xf numFmtId="0" fontId="28" fillId="15" borderId="36" xfId="0" applyFont="1" applyFill="1" applyBorder="1" applyAlignment="1">
      <alignment horizontal="center" vertical="top" wrapText="1"/>
    </xf>
    <xf numFmtId="0" fontId="28" fillId="15" borderId="32" xfId="0" applyFont="1" applyFill="1" applyBorder="1" applyAlignment="1">
      <alignment horizontal="center" vertical="top" wrapText="1"/>
    </xf>
    <xf numFmtId="0" fontId="28" fillId="15" borderId="31" xfId="0" applyFont="1" applyFill="1" applyBorder="1" applyAlignment="1">
      <alignment horizontal="center" vertical="top" wrapText="1"/>
    </xf>
    <xf numFmtId="0" fontId="30" fillId="14" borderId="38" xfId="16" applyFont="1" applyFill="1" applyBorder="1" applyAlignment="1">
      <alignment horizontal="left" vertical="center" wrapText="1"/>
    </xf>
    <xf numFmtId="0" fontId="30" fillId="14" borderId="13" xfId="16" applyFont="1" applyFill="1" applyBorder="1" applyAlignment="1">
      <alignment horizontal="left" vertical="center" wrapText="1"/>
    </xf>
    <xf numFmtId="0" fontId="30" fillId="14" borderId="39" xfId="16" applyFont="1" applyFill="1" applyBorder="1" applyAlignment="1">
      <alignment horizontal="left" vertical="center" wrapText="1"/>
    </xf>
    <xf numFmtId="0" fontId="42" fillId="0" borderId="36" xfId="0" applyFont="1" applyBorder="1" applyAlignment="1">
      <alignment horizontal="left" vertical="center" wrapText="1"/>
    </xf>
    <xf numFmtId="0" fontId="42" fillId="0" borderId="32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2" fillId="0" borderId="30" xfId="0" applyFont="1" applyBorder="1" applyAlignment="1">
      <alignment horizontal="left" vertical="center" wrapText="1"/>
    </xf>
  </cellXfs>
  <cellStyles count="17">
    <cellStyle name="Comma 2" xfId="2"/>
    <cellStyle name="Comma 3" xfId="8"/>
    <cellStyle name="Comma 4" xfId="9"/>
    <cellStyle name="Comma_Resumen Mensualizacion Dic-01" xfId="11"/>
    <cellStyle name="Currency 2" xfId="3"/>
    <cellStyle name="Dezimal [0]_Hoja1" xfId="4"/>
    <cellStyle name="Dezimal_Hoja1" xfId="5"/>
    <cellStyle name="Millares 2" xfId="12"/>
    <cellStyle name="Moneda" xfId="10" builtinId="4"/>
    <cellStyle name="Moneda 2" xfId="13"/>
    <cellStyle name="Moneda 3" xfId="14"/>
    <cellStyle name="Normal" xfId="0" builtinId="0"/>
    <cellStyle name="Normal 2" xfId="1"/>
    <cellStyle name="Normal 2 2" xfId="15"/>
    <cellStyle name="Normal 3" xfId="16"/>
    <cellStyle name="Währung [0]_Hoja1" xfId="6"/>
    <cellStyle name="Währung_Hoja1" xfId="7"/>
  </cellStyles>
  <dxfs count="0"/>
  <tableStyles count="0" defaultTableStyle="TableStyleMedium9" defaultPivotStyle="PivotStyleLight16"/>
  <colors>
    <mruColors>
      <color rgb="FFCCCCFF"/>
      <color rgb="FF800000"/>
      <color rgb="FFFFFF66"/>
      <color rgb="FFCC0066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85725</xdr:rowOff>
    </xdr:from>
    <xdr:to>
      <xdr:col>6</xdr:col>
      <xdr:colOff>742950</xdr:colOff>
      <xdr:row>5</xdr:row>
      <xdr:rowOff>152400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4788" y="85725"/>
          <a:ext cx="742950" cy="1108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595298</xdr:colOff>
      <xdr:row>1</xdr:row>
      <xdr:rowOff>102966</xdr:rowOff>
    </xdr:from>
    <xdr:to>
      <xdr:col>19</xdr:col>
      <xdr:colOff>1637108</xdr:colOff>
      <xdr:row>5</xdr:row>
      <xdr:rowOff>5147</xdr:rowOff>
    </xdr:to>
    <xdr:pic>
      <xdr:nvPicPr>
        <xdr:cNvPr id="5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135806" y="296443"/>
          <a:ext cx="1041810" cy="7505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AK53"/>
  <sheetViews>
    <sheetView showGridLines="0" view="pageBreakPreview" zoomScale="61" zoomScaleNormal="80" zoomScaleSheetLayoutView="61" workbookViewId="0">
      <pane xSplit="2" ySplit="9" topLeftCell="G10" activePane="bottomRight" state="frozen"/>
      <selection pane="topRight" activeCell="C1" sqref="C1"/>
      <selection pane="bottomLeft" activeCell="A9" sqref="A9"/>
      <selection pane="bottomRight" activeCell="T7" sqref="T7:T9"/>
    </sheetView>
  </sheetViews>
  <sheetFormatPr baseColWidth="10" defaultColWidth="11.42578125" defaultRowHeight="15" x14ac:dyDescent="0.25"/>
  <cols>
    <col min="1" max="1" width="1.85546875" style="1" customWidth="1"/>
    <col min="2" max="4" width="40.7109375" style="1" hidden="1" customWidth="1"/>
    <col min="5" max="6" width="34.28515625" style="1" hidden="1" customWidth="1"/>
    <col min="7" max="7" width="29" style="1" customWidth="1"/>
    <col min="8" max="9" width="25.7109375" style="1" hidden="1" customWidth="1"/>
    <col min="10" max="11" width="8.85546875" style="1" hidden="1" customWidth="1"/>
    <col min="12" max="12" width="13" style="1" hidden="1" customWidth="1"/>
    <col min="13" max="13" width="11.42578125" style="1" hidden="1" customWidth="1"/>
    <col min="14" max="14" width="13" style="1" hidden="1" customWidth="1"/>
    <col min="15" max="15" width="11.42578125" style="1" hidden="1" customWidth="1"/>
    <col min="16" max="16" width="13" style="1" hidden="1" customWidth="1"/>
    <col min="17" max="17" width="11.42578125" style="1" hidden="1" customWidth="1"/>
    <col min="18" max="18" width="13.140625" style="1" hidden="1" customWidth="1"/>
    <col min="19" max="19" width="3.5703125" style="1" hidden="1" customWidth="1"/>
    <col min="20" max="20" width="25.85546875" style="1" customWidth="1"/>
    <col min="21" max="21" width="25.85546875" style="1" hidden="1" customWidth="1"/>
    <col min="22" max="22" width="10.5703125" style="1" hidden="1" customWidth="1"/>
    <col min="23" max="23" width="30.85546875" style="1" hidden="1" customWidth="1"/>
    <col min="24" max="24" width="25.85546875" style="1" hidden="1" customWidth="1"/>
    <col min="25" max="25" width="10.5703125" style="1" hidden="1" customWidth="1"/>
    <col min="26" max="26" width="30.85546875" style="1" hidden="1" customWidth="1"/>
    <col min="27" max="36" width="25.85546875" style="1" hidden="1" customWidth="1"/>
    <col min="37" max="37" width="1.85546875" style="1" customWidth="1"/>
    <col min="38" max="38" width="11.42578125" style="1" customWidth="1"/>
    <col min="39" max="16384" width="11.42578125" style="1"/>
  </cols>
  <sheetData>
    <row r="2" spans="2:36" ht="21.75" customHeight="1" x14ac:dyDescent="0.25">
      <c r="B2" s="132" t="s">
        <v>30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251"/>
      <c r="U2" s="251"/>
      <c r="V2" s="251"/>
      <c r="W2" s="251"/>
      <c r="X2" s="251"/>
      <c r="Y2" s="251"/>
      <c r="Z2" s="251"/>
      <c r="AA2" s="251"/>
      <c r="AB2" s="251"/>
      <c r="AC2" s="251" t="s">
        <v>25</v>
      </c>
      <c r="AD2" s="251"/>
      <c r="AE2" s="251"/>
      <c r="AF2" s="251"/>
      <c r="AG2" s="251"/>
      <c r="AH2" s="251"/>
      <c r="AI2" s="251"/>
      <c r="AJ2" s="251"/>
    </row>
    <row r="3" spans="2:36" ht="16.5" customHeight="1" x14ac:dyDescent="0.25">
      <c r="B3" s="132" t="s">
        <v>7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251"/>
      <c r="U3" s="251"/>
      <c r="V3" s="251"/>
      <c r="W3" s="251"/>
      <c r="X3" s="251"/>
      <c r="Y3" s="251"/>
      <c r="Z3" s="251"/>
      <c r="AA3" s="251"/>
      <c r="AB3" s="251"/>
      <c r="AC3" s="251" t="s">
        <v>7</v>
      </c>
      <c r="AD3" s="251"/>
      <c r="AE3" s="251"/>
      <c r="AF3" s="251"/>
      <c r="AG3" s="251"/>
      <c r="AH3" s="251"/>
      <c r="AI3" s="251"/>
      <c r="AJ3" s="251"/>
    </row>
    <row r="4" spans="2:36" ht="12.75" customHeight="1" x14ac:dyDescent="0.25">
      <c r="B4" s="132" t="s">
        <v>36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251"/>
      <c r="U4" s="251"/>
      <c r="V4" s="251"/>
      <c r="W4" s="251"/>
      <c r="X4" s="251"/>
      <c r="Y4" s="251"/>
      <c r="Z4" s="251"/>
      <c r="AA4" s="251"/>
      <c r="AB4" s="251"/>
      <c r="AC4" s="251" t="s">
        <v>36</v>
      </c>
      <c r="AD4" s="251"/>
      <c r="AE4" s="251"/>
      <c r="AF4" s="251"/>
      <c r="AG4" s="251"/>
      <c r="AH4" s="251"/>
      <c r="AI4" s="251"/>
      <c r="AJ4" s="251"/>
    </row>
    <row r="5" spans="2:36" ht="15.75" x14ac:dyDescent="0.25">
      <c r="B5" s="2"/>
      <c r="C5" s="2"/>
      <c r="D5" s="2"/>
    </row>
    <row r="6" spans="2:36" ht="16.5" thickBot="1" x14ac:dyDescent="0.3">
      <c r="B6" s="2"/>
      <c r="C6" s="2"/>
      <c r="D6" s="2"/>
    </row>
    <row r="7" spans="2:36" ht="75.75" customHeight="1" x14ac:dyDescent="0.25">
      <c r="B7" s="246" t="s">
        <v>20</v>
      </c>
      <c r="C7" s="246" t="s">
        <v>38</v>
      </c>
      <c r="D7" s="246" t="s">
        <v>39</v>
      </c>
      <c r="E7" s="248" t="s">
        <v>40</v>
      </c>
      <c r="F7" s="246" t="s">
        <v>37</v>
      </c>
      <c r="G7" s="248" t="s">
        <v>9</v>
      </c>
      <c r="H7" s="250" t="s">
        <v>0</v>
      </c>
      <c r="I7" s="250" t="s">
        <v>8</v>
      </c>
      <c r="J7" s="250" t="s">
        <v>16</v>
      </c>
      <c r="K7" s="250"/>
      <c r="L7" s="250" t="s">
        <v>13</v>
      </c>
      <c r="M7" s="250"/>
      <c r="N7" s="250"/>
      <c r="O7" s="250"/>
      <c r="P7" s="250"/>
      <c r="Q7" s="250"/>
      <c r="R7" s="250"/>
      <c r="S7" s="250"/>
      <c r="T7" s="246" t="s">
        <v>14</v>
      </c>
      <c r="U7" s="250" t="s">
        <v>18</v>
      </c>
      <c r="V7" s="250" t="s">
        <v>26</v>
      </c>
      <c r="W7" s="250"/>
      <c r="X7" s="250" t="s">
        <v>15</v>
      </c>
      <c r="Y7" s="250" t="s">
        <v>17</v>
      </c>
      <c r="Z7" s="250"/>
      <c r="AA7" s="250" t="s">
        <v>22</v>
      </c>
      <c r="AB7" s="250" t="s">
        <v>32</v>
      </c>
      <c r="AC7" s="252" t="s">
        <v>31</v>
      </c>
      <c r="AD7" s="252"/>
      <c r="AE7" s="252"/>
      <c r="AF7" s="252"/>
      <c r="AG7" s="250" t="s">
        <v>28</v>
      </c>
      <c r="AH7" s="250" t="s">
        <v>29</v>
      </c>
      <c r="AI7" s="250" t="s">
        <v>1</v>
      </c>
      <c r="AJ7" s="250" t="s">
        <v>2</v>
      </c>
    </row>
    <row r="8" spans="2:36" ht="15.75" customHeight="1" x14ac:dyDescent="0.25">
      <c r="B8" s="247"/>
      <c r="C8" s="247"/>
      <c r="D8" s="247"/>
      <c r="E8" s="249"/>
      <c r="F8" s="247"/>
      <c r="G8" s="249"/>
      <c r="H8" s="245"/>
      <c r="I8" s="245"/>
      <c r="J8" s="245" t="s">
        <v>33</v>
      </c>
      <c r="K8" s="245" t="s">
        <v>19</v>
      </c>
      <c r="L8" s="253" t="s">
        <v>3</v>
      </c>
      <c r="M8" s="253"/>
      <c r="N8" s="253" t="s">
        <v>4</v>
      </c>
      <c r="O8" s="253"/>
      <c r="P8" s="253" t="s">
        <v>5</v>
      </c>
      <c r="Q8" s="253"/>
      <c r="R8" s="253" t="s">
        <v>6</v>
      </c>
      <c r="S8" s="253"/>
      <c r="T8" s="247"/>
      <c r="U8" s="245"/>
      <c r="V8" s="245" t="s">
        <v>23</v>
      </c>
      <c r="W8" s="245" t="s">
        <v>21</v>
      </c>
      <c r="X8" s="245"/>
      <c r="Y8" s="245" t="s">
        <v>23</v>
      </c>
      <c r="Z8" s="245" t="s">
        <v>21</v>
      </c>
      <c r="AA8" s="245"/>
      <c r="AB8" s="245"/>
      <c r="AC8" s="14" t="s">
        <v>3</v>
      </c>
      <c r="AD8" s="14" t="s">
        <v>4</v>
      </c>
      <c r="AE8" s="14" t="s">
        <v>5</v>
      </c>
      <c r="AF8" s="14" t="s">
        <v>6</v>
      </c>
      <c r="AG8" s="245"/>
      <c r="AH8" s="245"/>
      <c r="AI8" s="245"/>
      <c r="AJ8" s="245"/>
    </row>
    <row r="9" spans="2:36" ht="78.75" x14ac:dyDescent="0.25">
      <c r="B9" s="247"/>
      <c r="C9" s="247"/>
      <c r="D9" s="247"/>
      <c r="E9" s="249"/>
      <c r="F9" s="247"/>
      <c r="G9" s="249"/>
      <c r="H9" s="245"/>
      <c r="I9" s="245"/>
      <c r="J9" s="245"/>
      <c r="K9" s="245"/>
      <c r="L9" s="122" t="s">
        <v>11</v>
      </c>
      <c r="M9" s="122" t="s">
        <v>12</v>
      </c>
      <c r="N9" s="122" t="s">
        <v>11</v>
      </c>
      <c r="O9" s="122" t="s">
        <v>12</v>
      </c>
      <c r="P9" s="122" t="s">
        <v>11</v>
      </c>
      <c r="Q9" s="122" t="s">
        <v>12</v>
      </c>
      <c r="R9" s="122" t="s">
        <v>11</v>
      </c>
      <c r="S9" s="122" t="s">
        <v>12</v>
      </c>
      <c r="T9" s="247"/>
      <c r="U9" s="245"/>
      <c r="V9" s="245"/>
      <c r="W9" s="245"/>
      <c r="X9" s="245"/>
      <c r="Y9" s="245"/>
      <c r="Z9" s="245"/>
      <c r="AA9" s="245"/>
      <c r="AB9" s="245"/>
      <c r="AC9" s="14" t="s">
        <v>24</v>
      </c>
      <c r="AD9" s="14" t="s">
        <v>24</v>
      </c>
      <c r="AE9" s="14" t="s">
        <v>24</v>
      </c>
      <c r="AF9" s="14" t="s">
        <v>24</v>
      </c>
      <c r="AG9" s="245"/>
      <c r="AH9" s="245"/>
      <c r="AI9" s="245"/>
      <c r="AJ9" s="245"/>
    </row>
    <row r="10" spans="2:36" ht="136.5" customHeight="1" x14ac:dyDescent="0.25">
      <c r="B10" s="138"/>
      <c r="C10" s="138"/>
      <c r="D10" s="138"/>
      <c r="E10" s="139"/>
      <c r="F10" s="140" t="s">
        <v>406</v>
      </c>
      <c r="G10" s="139" t="s">
        <v>419</v>
      </c>
      <c r="H10" s="141"/>
      <c r="I10" s="142"/>
      <c r="J10" s="143"/>
      <c r="K10" s="144"/>
      <c r="L10" s="145"/>
      <c r="M10" s="134"/>
      <c r="N10" s="145"/>
      <c r="O10" s="134"/>
      <c r="P10" s="145"/>
      <c r="Q10" s="134"/>
      <c r="R10" s="145"/>
      <c r="S10" s="134"/>
      <c r="T10" s="133">
        <f>'5. ACTIVIDADES ESPECIALES'!E5</f>
        <v>108294</v>
      </c>
      <c r="U10" s="17"/>
      <c r="V10" s="18"/>
      <c r="W10" s="16"/>
      <c r="X10" s="16"/>
      <c r="Y10" s="18"/>
      <c r="Z10" s="19"/>
      <c r="AA10" s="16"/>
      <c r="AB10" s="16"/>
      <c r="AC10" s="16"/>
      <c r="AD10" s="16"/>
      <c r="AE10" s="16"/>
      <c r="AF10" s="16"/>
      <c r="AG10" s="16"/>
      <c r="AH10" s="16"/>
      <c r="AI10" s="15"/>
      <c r="AJ10" s="15"/>
    </row>
    <row r="11" spans="2:36" ht="136.5" customHeight="1" x14ac:dyDescent="0.25">
      <c r="B11" s="138"/>
      <c r="C11" s="138"/>
      <c r="D11" s="138"/>
      <c r="E11" s="139"/>
      <c r="F11" s="139" t="s">
        <v>409</v>
      </c>
      <c r="G11" s="139"/>
      <c r="H11" s="141"/>
      <c r="I11" s="142"/>
      <c r="J11" s="143"/>
      <c r="K11" s="144"/>
      <c r="L11" s="145"/>
      <c r="M11" s="134"/>
      <c r="N11" s="145"/>
      <c r="O11" s="134"/>
      <c r="P11" s="145"/>
      <c r="Q11" s="134"/>
      <c r="R11" s="145"/>
      <c r="S11" s="134"/>
      <c r="T11" s="133"/>
      <c r="U11" s="23"/>
      <c r="V11" s="24"/>
      <c r="W11" s="23"/>
      <c r="X11" s="23"/>
      <c r="Y11" s="24"/>
      <c r="Z11" s="23"/>
      <c r="AA11" s="23"/>
      <c r="AB11" s="23"/>
      <c r="AC11" s="23"/>
      <c r="AD11" s="23"/>
      <c r="AE11" s="23"/>
      <c r="AF11" s="23"/>
      <c r="AG11" s="23"/>
      <c r="AH11" s="23"/>
      <c r="AI11" s="20"/>
      <c r="AJ11" s="20"/>
    </row>
    <row r="12" spans="2:36" ht="136.5" customHeight="1" x14ac:dyDescent="0.25">
      <c r="B12" s="138"/>
      <c r="C12" s="138"/>
      <c r="D12" s="138"/>
      <c r="E12" s="139"/>
      <c r="F12" s="139" t="s">
        <v>410</v>
      </c>
      <c r="G12" s="139"/>
      <c r="H12" s="141"/>
      <c r="I12" s="142"/>
      <c r="J12" s="143"/>
      <c r="K12" s="144"/>
      <c r="L12" s="145"/>
      <c r="M12" s="134"/>
      <c r="N12" s="145"/>
      <c r="O12" s="134"/>
      <c r="P12" s="145"/>
      <c r="Q12" s="134"/>
      <c r="R12" s="145"/>
      <c r="S12" s="134"/>
      <c r="T12" s="133"/>
      <c r="U12" s="23"/>
      <c r="V12" s="24"/>
      <c r="W12" s="23"/>
      <c r="X12" s="23"/>
      <c r="Y12" s="24"/>
      <c r="Z12" s="23"/>
      <c r="AA12" s="23"/>
      <c r="AB12" s="23"/>
      <c r="AC12" s="23"/>
      <c r="AD12" s="23"/>
      <c r="AE12" s="23"/>
      <c r="AF12" s="23"/>
      <c r="AG12" s="23"/>
      <c r="AH12" s="23"/>
      <c r="AI12" s="20"/>
      <c r="AJ12" s="20"/>
    </row>
    <row r="13" spans="2:36" ht="136.5" customHeight="1" x14ac:dyDescent="0.25">
      <c r="B13" s="138"/>
      <c r="C13" s="138"/>
      <c r="D13" s="138"/>
      <c r="E13" s="139"/>
      <c r="F13" s="139" t="s">
        <v>410</v>
      </c>
      <c r="G13" s="139"/>
      <c r="H13" s="141"/>
      <c r="I13" s="142"/>
      <c r="J13" s="143"/>
      <c r="K13" s="144"/>
      <c r="L13" s="145"/>
      <c r="M13" s="134"/>
      <c r="N13" s="145"/>
      <c r="O13" s="134"/>
      <c r="P13" s="145"/>
      <c r="Q13" s="134"/>
      <c r="R13" s="145"/>
      <c r="S13" s="134"/>
      <c r="T13" s="133"/>
      <c r="U13" s="23"/>
      <c r="V13" s="24"/>
      <c r="W13" s="23"/>
      <c r="X13" s="23"/>
      <c r="Y13" s="24"/>
      <c r="Z13" s="23"/>
      <c r="AA13" s="23"/>
      <c r="AB13" s="23"/>
      <c r="AC13" s="23"/>
      <c r="AD13" s="23"/>
      <c r="AE13" s="23"/>
      <c r="AF13" s="23"/>
      <c r="AG13" s="23"/>
      <c r="AH13" s="23"/>
      <c r="AI13" s="20"/>
      <c r="AJ13" s="20"/>
    </row>
    <row r="14" spans="2:36" ht="136.5" customHeight="1" x14ac:dyDescent="0.25">
      <c r="B14" s="138"/>
      <c r="C14" s="138"/>
      <c r="D14" s="138"/>
      <c r="E14" s="139"/>
      <c r="F14" s="139" t="s">
        <v>410</v>
      </c>
      <c r="G14" s="139"/>
      <c r="H14" s="141"/>
      <c r="I14" s="142"/>
      <c r="J14" s="143"/>
      <c r="K14" s="144"/>
      <c r="L14" s="145"/>
      <c r="M14" s="145"/>
      <c r="N14" s="145"/>
      <c r="O14" s="145"/>
      <c r="P14" s="145"/>
      <c r="Q14" s="145"/>
      <c r="R14" s="145"/>
      <c r="S14" s="146"/>
      <c r="T14" s="13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0"/>
      <c r="AJ14" s="20"/>
    </row>
    <row r="15" spans="2:36" ht="136.5" customHeight="1" x14ac:dyDescent="0.25">
      <c r="B15" s="138"/>
      <c r="C15" s="138"/>
      <c r="D15" s="138"/>
      <c r="E15" s="139"/>
      <c r="F15" s="139" t="s">
        <v>411</v>
      </c>
      <c r="G15" s="139"/>
      <c r="H15" s="141"/>
      <c r="I15" s="142"/>
      <c r="J15" s="143"/>
      <c r="K15" s="144"/>
      <c r="L15" s="145"/>
      <c r="M15" s="145"/>
      <c r="N15" s="145"/>
      <c r="O15" s="145"/>
      <c r="P15" s="145"/>
      <c r="Q15" s="145"/>
      <c r="R15" s="145"/>
      <c r="S15" s="146"/>
      <c r="T15" s="13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0"/>
      <c r="AJ15" s="20"/>
    </row>
    <row r="16" spans="2:36" ht="136.5" customHeight="1" x14ac:dyDescent="0.25">
      <c r="B16" s="138"/>
      <c r="C16" s="138"/>
      <c r="D16" s="138"/>
      <c r="E16" s="139"/>
      <c r="F16" s="139" t="s">
        <v>411</v>
      </c>
      <c r="G16" s="139"/>
      <c r="H16" s="141"/>
      <c r="I16" s="142"/>
      <c r="J16" s="143"/>
      <c r="K16" s="144"/>
      <c r="L16" s="145"/>
      <c r="M16" s="145"/>
      <c r="N16" s="145"/>
      <c r="O16" s="145"/>
      <c r="P16" s="145"/>
      <c r="Q16" s="145"/>
      <c r="R16" s="145"/>
      <c r="S16" s="146"/>
      <c r="T16" s="13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0"/>
      <c r="AJ16" s="20"/>
    </row>
    <row r="17" spans="1:37" ht="136.5" customHeight="1" x14ac:dyDescent="0.25">
      <c r="B17" s="138"/>
      <c r="C17" s="138"/>
      <c r="D17" s="138"/>
      <c r="E17" s="139"/>
      <c r="F17" s="139" t="s">
        <v>411</v>
      </c>
      <c r="G17" s="139"/>
      <c r="H17" s="141"/>
      <c r="I17" s="142"/>
      <c r="J17" s="143"/>
      <c r="K17" s="144"/>
      <c r="L17" s="145"/>
      <c r="M17" s="145"/>
      <c r="N17" s="145"/>
      <c r="O17" s="145"/>
      <c r="P17" s="145"/>
      <c r="Q17" s="145"/>
      <c r="R17" s="145"/>
      <c r="S17" s="146"/>
      <c r="T17" s="13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0"/>
      <c r="AJ17" s="20"/>
    </row>
    <row r="18" spans="1:37" ht="115.5" customHeight="1" x14ac:dyDescent="0.25">
      <c r="B18" s="138"/>
      <c r="C18" s="138"/>
      <c r="D18" s="138"/>
      <c r="E18" s="139"/>
      <c r="F18" s="139" t="s">
        <v>412</v>
      </c>
      <c r="G18" s="142"/>
      <c r="H18" s="141"/>
      <c r="I18" s="142"/>
      <c r="J18" s="143"/>
      <c r="K18" s="144"/>
      <c r="L18" s="145"/>
      <c r="M18" s="145"/>
      <c r="N18" s="145"/>
      <c r="O18" s="145"/>
      <c r="P18" s="145"/>
      <c r="Q18" s="145"/>
      <c r="R18" s="145"/>
      <c r="S18" s="146"/>
      <c r="T18" s="133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0"/>
      <c r="AJ18" s="20"/>
    </row>
    <row r="19" spans="1:37" ht="170.25" customHeight="1" x14ac:dyDescent="0.25">
      <c r="B19" s="147"/>
      <c r="C19" s="147"/>
      <c r="D19" s="147"/>
      <c r="E19" s="141"/>
      <c r="F19" s="164" t="s">
        <v>413</v>
      </c>
      <c r="G19" s="148"/>
      <c r="H19" s="141"/>
      <c r="I19" s="141"/>
      <c r="J19" s="144"/>
      <c r="K19" s="143"/>
      <c r="L19" s="145"/>
      <c r="M19" s="145"/>
      <c r="N19" s="145"/>
      <c r="O19" s="145"/>
      <c r="P19" s="145"/>
      <c r="Q19" s="145"/>
      <c r="R19" s="145"/>
      <c r="S19" s="145"/>
      <c r="T19" s="133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1"/>
      <c r="AJ19" s="22"/>
    </row>
    <row r="20" spans="1:37" ht="78" customHeight="1" x14ac:dyDescent="0.25">
      <c r="A20" s="8"/>
      <c r="B20" s="147"/>
      <c r="C20" s="147"/>
      <c r="D20" s="147"/>
      <c r="E20" s="139"/>
      <c r="F20" s="139" t="s">
        <v>413</v>
      </c>
      <c r="G20" s="148"/>
      <c r="H20" s="142"/>
      <c r="I20" s="142"/>
      <c r="J20" s="143"/>
      <c r="K20" s="143"/>
      <c r="L20" s="145"/>
      <c r="M20" s="145"/>
      <c r="N20" s="145"/>
      <c r="O20" s="145"/>
      <c r="P20" s="145"/>
      <c r="Q20" s="145"/>
      <c r="R20" s="145"/>
      <c r="S20" s="145"/>
      <c r="T20" s="13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1"/>
      <c r="AJ20" s="22"/>
    </row>
    <row r="21" spans="1:37" ht="116.25" customHeight="1" x14ac:dyDescent="0.25">
      <c r="B21" s="149"/>
      <c r="C21" s="149"/>
      <c r="D21" s="149"/>
      <c r="E21" s="142"/>
      <c r="F21" s="142"/>
      <c r="G21" s="142"/>
      <c r="H21" s="142"/>
      <c r="I21" s="142"/>
      <c r="J21" s="143"/>
      <c r="K21" s="143"/>
      <c r="L21" s="145"/>
      <c r="M21" s="145"/>
      <c r="N21" s="145"/>
      <c r="O21" s="145"/>
      <c r="P21" s="145"/>
      <c r="Q21" s="145"/>
      <c r="R21" s="145"/>
      <c r="S21" s="146"/>
      <c r="T21" s="134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1"/>
      <c r="AJ21" s="22"/>
    </row>
    <row r="22" spans="1:37" ht="75" customHeight="1" x14ac:dyDescent="0.25">
      <c r="B22" s="149"/>
      <c r="C22" s="149"/>
      <c r="D22" s="149"/>
      <c r="E22" s="139"/>
      <c r="F22" s="139"/>
      <c r="G22" s="142"/>
      <c r="H22" s="142"/>
      <c r="I22" s="142"/>
      <c r="J22" s="143"/>
      <c r="K22" s="143"/>
      <c r="L22" s="145"/>
      <c r="M22" s="145"/>
      <c r="N22" s="145"/>
      <c r="O22" s="145"/>
      <c r="P22" s="145"/>
      <c r="Q22" s="145"/>
      <c r="R22" s="145"/>
      <c r="S22" s="146"/>
      <c r="T22" s="134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1"/>
      <c r="AJ22" s="22"/>
    </row>
    <row r="23" spans="1:37" ht="75" customHeight="1" x14ac:dyDescent="0.25">
      <c r="A23" s="8"/>
      <c r="B23" s="149"/>
      <c r="C23" s="149"/>
      <c r="D23" s="149"/>
      <c r="E23" s="142"/>
      <c r="F23" s="142"/>
      <c r="G23" s="142"/>
      <c r="H23" s="142"/>
      <c r="I23" s="142"/>
      <c r="J23" s="143"/>
      <c r="K23" s="143"/>
      <c r="L23" s="145"/>
      <c r="M23" s="145"/>
      <c r="N23" s="145"/>
      <c r="O23" s="145"/>
      <c r="P23" s="145"/>
      <c r="Q23" s="145"/>
      <c r="R23" s="145"/>
      <c r="S23" s="146"/>
      <c r="T23" s="134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1"/>
      <c r="AJ23" s="22"/>
    </row>
    <row r="24" spans="1:37" ht="75" customHeight="1" x14ac:dyDescent="0.25">
      <c r="B24" s="149"/>
      <c r="C24" s="149"/>
      <c r="D24" s="149"/>
      <c r="E24" s="139"/>
      <c r="F24" s="139"/>
      <c r="G24" s="142"/>
      <c r="H24" s="142"/>
      <c r="I24" s="142"/>
      <c r="J24" s="143"/>
      <c r="K24" s="143"/>
      <c r="L24" s="145"/>
      <c r="M24" s="145"/>
      <c r="N24" s="145"/>
      <c r="O24" s="145"/>
      <c r="P24" s="145"/>
      <c r="Q24" s="145"/>
      <c r="R24" s="145"/>
      <c r="S24" s="146"/>
      <c r="T24" s="134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1"/>
      <c r="AJ24" s="22"/>
    </row>
    <row r="25" spans="1:37" ht="76.5" customHeight="1" x14ac:dyDescent="0.25">
      <c r="B25" s="150"/>
      <c r="C25" s="150"/>
      <c r="D25" s="150"/>
      <c r="E25" s="139"/>
      <c r="F25" s="139"/>
      <c r="G25" s="142"/>
      <c r="H25" s="142"/>
      <c r="I25" s="142"/>
      <c r="J25" s="143"/>
      <c r="K25" s="143"/>
      <c r="L25" s="150"/>
      <c r="M25" s="150"/>
      <c r="N25" s="150"/>
      <c r="O25" s="150"/>
      <c r="P25" s="150"/>
      <c r="Q25" s="145"/>
      <c r="R25" s="145"/>
      <c r="S25" s="146"/>
      <c r="T25" s="134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1"/>
      <c r="AJ25" s="22"/>
      <c r="AK25" s="9"/>
    </row>
    <row r="26" spans="1:37" ht="110.25" customHeight="1" x14ac:dyDescent="0.25">
      <c r="B26" s="138"/>
      <c r="C26" s="138"/>
      <c r="D26" s="138"/>
      <c r="E26" s="151"/>
      <c r="F26" s="151"/>
      <c r="G26" s="142"/>
      <c r="H26" s="142"/>
      <c r="I26" s="142"/>
      <c r="J26" s="143"/>
      <c r="K26" s="143"/>
      <c r="L26" s="145"/>
      <c r="M26" s="145"/>
      <c r="N26" s="145"/>
      <c r="O26" s="145"/>
      <c r="P26" s="145"/>
      <c r="Q26" s="145"/>
      <c r="R26" s="145"/>
      <c r="S26" s="146"/>
      <c r="T26" s="134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1"/>
      <c r="AJ26" s="22"/>
    </row>
    <row r="27" spans="1:37" ht="104.25" customHeight="1" x14ac:dyDescent="0.25">
      <c r="B27" s="152"/>
      <c r="C27" s="152"/>
      <c r="D27" s="152"/>
      <c r="E27" s="139"/>
      <c r="F27" s="139"/>
      <c r="G27" s="148"/>
      <c r="H27" s="142"/>
      <c r="I27" s="142"/>
      <c r="J27" s="143"/>
      <c r="K27" s="143"/>
      <c r="L27" s="145"/>
      <c r="M27" s="145"/>
      <c r="N27" s="145"/>
      <c r="O27" s="145"/>
      <c r="P27" s="145"/>
      <c r="Q27" s="145"/>
      <c r="R27" s="145"/>
      <c r="S27" s="146"/>
      <c r="T27" s="134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1"/>
      <c r="AJ27" s="22"/>
    </row>
    <row r="28" spans="1:37" ht="102" customHeight="1" x14ac:dyDescent="0.25">
      <c r="B28" s="152"/>
      <c r="C28" s="152"/>
      <c r="D28" s="152"/>
      <c r="E28" s="139"/>
      <c r="F28" s="139"/>
      <c r="G28" s="142"/>
      <c r="H28" s="142"/>
      <c r="I28" s="142"/>
      <c r="J28" s="143"/>
      <c r="K28" s="143"/>
      <c r="L28" s="145"/>
      <c r="M28" s="145"/>
      <c r="N28" s="145"/>
      <c r="O28" s="145"/>
      <c r="P28" s="145"/>
      <c r="Q28" s="145"/>
      <c r="R28" s="145"/>
      <c r="S28" s="146"/>
      <c r="T28" s="134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1"/>
      <c r="AJ28" s="22"/>
    </row>
    <row r="29" spans="1:37" ht="91.5" customHeight="1" x14ac:dyDescent="0.25">
      <c r="B29" s="152"/>
      <c r="C29" s="152"/>
      <c r="D29" s="152"/>
      <c r="E29" s="139"/>
      <c r="F29" s="139"/>
      <c r="G29" s="142"/>
      <c r="H29" s="153"/>
      <c r="I29" s="153"/>
      <c r="J29" s="154"/>
      <c r="K29" s="155"/>
      <c r="L29" s="145"/>
      <c r="M29" s="145"/>
      <c r="N29" s="145"/>
      <c r="O29" s="145"/>
      <c r="P29" s="145"/>
      <c r="Q29" s="145"/>
      <c r="R29" s="145"/>
      <c r="S29" s="145"/>
      <c r="T29" s="135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5"/>
      <c r="AJ29" s="25"/>
    </row>
    <row r="30" spans="1:37" ht="104.25" customHeight="1" thickBot="1" x14ac:dyDescent="0.3">
      <c r="B30" s="156"/>
      <c r="C30" s="156"/>
      <c r="D30" s="156"/>
      <c r="E30" s="157"/>
      <c r="F30" s="157"/>
      <c r="G30" s="158"/>
      <c r="H30" s="159"/>
      <c r="I30" s="160"/>
      <c r="J30" s="161"/>
      <c r="K30" s="161"/>
      <c r="L30" s="162"/>
      <c r="M30" s="162"/>
      <c r="N30" s="162"/>
      <c r="O30" s="162"/>
      <c r="P30" s="162"/>
      <c r="Q30" s="162"/>
      <c r="R30" s="162"/>
      <c r="S30" s="163"/>
      <c r="T30" s="136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6"/>
      <c r="AJ30" s="28"/>
    </row>
    <row r="31" spans="1:37" ht="39.75" customHeight="1" thickBot="1" x14ac:dyDescent="0.35">
      <c r="B31" s="3"/>
      <c r="C31" s="3"/>
      <c r="D31" s="3"/>
      <c r="E31" s="10"/>
      <c r="F31" s="10"/>
      <c r="G31" s="4"/>
      <c r="H31" s="4"/>
      <c r="I31" s="5"/>
      <c r="J31" s="243" t="s">
        <v>10</v>
      </c>
      <c r="K31" s="244"/>
      <c r="L31" s="241"/>
      <c r="M31" s="242"/>
      <c r="N31" s="241"/>
      <c r="O31" s="242"/>
      <c r="P31" s="241"/>
      <c r="Q31" s="242"/>
      <c r="R31" s="241"/>
      <c r="S31" s="242"/>
      <c r="T31" s="137">
        <f>SUM(T10:T30)</f>
        <v>108294</v>
      </c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1"/>
      <c r="AJ31" s="12"/>
    </row>
    <row r="32" spans="1:37" ht="8.25" customHeight="1" x14ac:dyDescent="0.25">
      <c r="B32" s="6"/>
      <c r="C32" s="6"/>
      <c r="D32" s="6"/>
      <c r="E32" s="10"/>
      <c r="F32" s="10"/>
    </row>
    <row r="36" spans="13:19" x14ac:dyDescent="0.25">
      <c r="S36" s="7"/>
    </row>
    <row r="39" spans="13:19" x14ac:dyDescent="0.25">
      <c r="S39" s="7"/>
    </row>
    <row r="40" spans="13:19" x14ac:dyDescent="0.25">
      <c r="S40" s="7"/>
    </row>
    <row r="42" spans="13:19" x14ac:dyDescent="0.25">
      <c r="M42" s="7"/>
      <c r="N42" s="7"/>
      <c r="O42" s="7"/>
      <c r="P42" s="7"/>
      <c r="Q42" s="7"/>
      <c r="R42" s="7"/>
    </row>
    <row r="44" spans="13:19" x14ac:dyDescent="0.25">
      <c r="M44" s="7"/>
      <c r="N44" s="7"/>
      <c r="O44" s="7"/>
      <c r="P44" s="7"/>
    </row>
    <row r="45" spans="13:19" x14ac:dyDescent="0.25">
      <c r="S45" s="7"/>
    </row>
    <row r="47" spans="13:19" x14ac:dyDescent="0.25">
      <c r="S47" s="7"/>
    </row>
    <row r="52" spans="12:16" x14ac:dyDescent="0.25">
      <c r="L52" s="7"/>
      <c r="M52" s="7"/>
      <c r="N52" s="7"/>
      <c r="O52" s="7"/>
      <c r="P52" s="7"/>
    </row>
    <row r="53" spans="12:16" x14ac:dyDescent="0.25">
      <c r="M53" s="7"/>
      <c r="N53" s="7"/>
      <c r="O53" s="7"/>
      <c r="P53" s="7"/>
    </row>
  </sheetData>
  <autoFilter ref="B7:AJ18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27" showButton="0"/>
    <filterColumn colId="28" showButton="0"/>
    <filterColumn colId="29" showButton="0"/>
  </autoFilter>
  <mergeCells count="43">
    <mergeCell ref="AB7:AB9"/>
    <mergeCell ref="AA7:AA9"/>
    <mergeCell ref="T7:T9"/>
    <mergeCell ref="Y7:Z7"/>
    <mergeCell ref="Z8:Z9"/>
    <mergeCell ref="Y8:Y9"/>
    <mergeCell ref="L7:S7"/>
    <mergeCell ref="L8:M8"/>
    <mergeCell ref="N8:O8"/>
    <mergeCell ref="P8:Q8"/>
    <mergeCell ref="R8:S8"/>
    <mergeCell ref="AC2:AJ2"/>
    <mergeCell ref="AC3:AJ3"/>
    <mergeCell ref="AC4:AJ4"/>
    <mergeCell ref="AI7:AI9"/>
    <mergeCell ref="T2:AB2"/>
    <mergeCell ref="T3:AB3"/>
    <mergeCell ref="T4:AB4"/>
    <mergeCell ref="AG7:AG9"/>
    <mergeCell ref="AH7:AH9"/>
    <mergeCell ref="U7:U9"/>
    <mergeCell ref="AC7:AF7"/>
    <mergeCell ref="V7:W7"/>
    <mergeCell ref="V8:V9"/>
    <mergeCell ref="W8:W9"/>
    <mergeCell ref="AJ7:AJ9"/>
    <mergeCell ref="X7:X9"/>
    <mergeCell ref="R31:S31"/>
    <mergeCell ref="J31:K31"/>
    <mergeCell ref="J8:J9"/>
    <mergeCell ref="K8:K9"/>
    <mergeCell ref="B7:B9"/>
    <mergeCell ref="E7:E9"/>
    <mergeCell ref="L31:M31"/>
    <mergeCell ref="N31:O31"/>
    <mergeCell ref="P31:Q31"/>
    <mergeCell ref="J7:K7"/>
    <mergeCell ref="G7:G9"/>
    <mergeCell ref="H7:H9"/>
    <mergeCell ref="I7:I9"/>
    <mergeCell ref="F7:F9"/>
    <mergeCell ref="C7:C9"/>
    <mergeCell ref="D7:D9"/>
  </mergeCells>
  <printOptions horizontalCentered="1" verticalCentered="1"/>
  <pageMargins left="0.31496062992125984" right="0.31496062992125984" top="7.874015748031496E-2" bottom="7.874015748031496E-2" header="0.31496062992125984" footer="0.31496062992125984"/>
  <pageSetup scale="46" fitToHeight="3" pageOrder="overThenDown" orientation="landscape" r:id="rId1"/>
  <rowBreaks count="2" manualBreakCount="2">
    <brk id="19" max="12" man="1"/>
    <brk id="26" max="12" man="1"/>
  </rowBreak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9"/>
  <sheetViews>
    <sheetView showGridLines="0" zoomScale="90" zoomScaleNormal="90" workbookViewId="0">
      <pane xSplit="1" ySplit="5" topLeftCell="B25" activePane="bottomRight" state="frozen"/>
      <selection pane="topRight" activeCell="B1" sqref="B1"/>
      <selection pane="bottomLeft" activeCell="A4" sqref="A4"/>
      <selection pane="bottomRight" activeCell="E40" sqref="E40"/>
    </sheetView>
  </sheetViews>
  <sheetFormatPr baseColWidth="10" defaultRowHeight="12.75" x14ac:dyDescent="0.2"/>
  <cols>
    <col min="1" max="2" width="21.7109375" style="128" customWidth="1"/>
    <col min="3" max="5" width="27.42578125" style="131" customWidth="1"/>
    <col min="6" max="6" width="15.28515625" style="131" customWidth="1"/>
    <col min="7" max="7" width="11.42578125" style="128"/>
    <col min="8" max="8" width="15.28515625" style="128" customWidth="1"/>
    <col min="9" max="9" width="11.42578125" style="128"/>
    <col min="10" max="10" width="15.28515625" style="128" customWidth="1"/>
    <col min="11" max="11" width="11.42578125" style="128"/>
    <col min="12" max="12" width="15.28515625" style="128" customWidth="1"/>
    <col min="13" max="13" width="11.42578125" style="128"/>
    <col min="14" max="14" width="15.28515625" style="128" customWidth="1"/>
    <col min="15" max="17" width="11.42578125" style="128"/>
    <col min="18" max="19" width="14.28515625" style="128" customWidth="1"/>
    <col min="20" max="21" width="14.28515625" style="125" customWidth="1"/>
    <col min="22" max="22" width="17" style="131" customWidth="1"/>
    <col min="23" max="16384" width="11.42578125" style="128"/>
  </cols>
  <sheetData>
    <row r="1" spans="1:22" ht="18.75" customHeight="1" x14ac:dyDescent="0.2">
      <c r="A1" s="266" t="s">
        <v>408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</row>
    <row r="2" spans="1:22" s="129" customFormat="1" ht="24.75" customHeight="1" x14ac:dyDescent="0.25">
      <c r="A2" s="282" t="s">
        <v>431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  <c r="R2" s="282"/>
      <c r="S2" s="282"/>
      <c r="T2" s="282"/>
      <c r="U2" s="282"/>
      <c r="V2" s="282"/>
    </row>
    <row r="3" spans="1:22" s="165" customFormat="1" ht="23.25" customHeight="1" x14ac:dyDescent="0.25">
      <c r="A3" s="264" t="s">
        <v>414</v>
      </c>
      <c r="B3" s="269" t="s">
        <v>470</v>
      </c>
      <c r="C3" s="261" t="s">
        <v>402</v>
      </c>
      <c r="D3" s="261" t="s">
        <v>403</v>
      </c>
      <c r="E3" s="261" t="s">
        <v>404</v>
      </c>
      <c r="F3" s="264" t="s">
        <v>420</v>
      </c>
      <c r="G3" s="264"/>
      <c r="H3" s="264"/>
      <c r="I3" s="264"/>
      <c r="J3" s="264"/>
      <c r="K3" s="264"/>
      <c r="L3" s="264"/>
      <c r="M3" s="264"/>
      <c r="N3" s="261" t="s">
        <v>421</v>
      </c>
      <c r="O3" s="261"/>
      <c r="P3" s="264" t="s">
        <v>422</v>
      </c>
      <c r="Q3" s="264"/>
      <c r="R3" s="264" t="s">
        <v>423</v>
      </c>
      <c r="S3" s="264" t="s">
        <v>424</v>
      </c>
      <c r="T3" s="269" t="s">
        <v>433</v>
      </c>
      <c r="U3" s="269" t="s">
        <v>432</v>
      </c>
      <c r="V3" s="283" t="s">
        <v>405</v>
      </c>
    </row>
    <row r="4" spans="1:22" s="165" customFormat="1" ht="15" customHeight="1" x14ac:dyDescent="0.25">
      <c r="A4" s="264"/>
      <c r="B4" s="270"/>
      <c r="C4" s="261"/>
      <c r="D4" s="261"/>
      <c r="E4" s="261"/>
      <c r="F4" s="264" t="s">
        <v>425</v>
      </c>
      <c r="G4" s="264"/>
      <c r="H4" s="264" t="s">
        <v>426</v>
      </c>
      <c r="I4" s="264"/>
      <c r="J4" s="264" t="s">
        <v>427</v>
      </c>
      <c r="K4" s="264"/>
      <c r="L4" s="264" t="s">
        <v>428</v>
      </c>
      <c r="M4" s="264"/>
      <c r="N4" s="261"/>
      <c r="O4" s="261"/>
      <c r="P4" s="264"/>
      <c r="Q4" s="264"/>
      <c r="R4" s="264"/>
      <c r="S4" s="264"/>
      <c r="T4" s="270"/>
      <c r="U4" s="270"/>
      <c r="V4" s="284"/>
    </row>
    <row r="5" spans="1:22" s="167" customFormat="1" ht="24" customHeight="1" x14ac:dyDescent="0.25">
      <c r="A5" s="264"/>
      <c r="B5" s="271"/>
      <c r="C5" s="261"/>
      <c r="D5" s="261"/>
      <c r="E5" s="261"/>
      <c r="F5" s="166" t="s">
        <v>429</v>
      </c>
      <c r="G5" s="166" t="s">
        <v>12</v>
      </c>
      <c r="H5" s="166" t="s">
        <v>429</v>
      </c>
      <c r="I5" s="166" t="s">
        <v>12</v>
      </c>
      <c r="J5" s="166" t="s">
        <v>429</v>
      </c>
      <c r="K5" s="166" t="s">
        <v>12</v>
      </c>
      <c r="L5" s="166" t="s">
        <v>429</v>
      </c>
      <c r="M5" s="166" t="s">
        <v>12</v>
      </c>
      <c r="N5" s="166" t="s">
        <v>429</v>
      </c>
      <c r="O5" s="166" t="s">
        <v>12</v>
      </c>
      <c r="P5" s="166" t="s">
        <v>430</v>
      </c>
      <c r="Q5" s="166" t="s">
        <v>394</v>
      </c>
      <c r="R5" s="264"/>
      <c r="S5" s="264"/>
      <c r="T5" s="271"/>
      <c r="U5" s="271"/>
      <c r="V5" s="285"/>
    </row>
    <row r="6" spans="1:22" ht="15.75" customHeight="1" x14ac:dyDescent="0.2">
      <c r="A6" s="287" t="s">
        <v>434</v>
      </c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7"/>
      <c r="T6" s="287"/>
      <c r="U6" s="287"/>
      <c r="V6" s="287"/>
    </row>
    <row r="7" spans="1:22" ht="215.25" customHeight="1" x14ac:dyDescent="0.2">
      <c r="A7" s="263" t="s">
        <v>581</v>
      </c>
      <c r="B7" s="189" t="s">
        <v>582</v>
      </c>
      <c r="C7" s="205" t="s">
        <v>583</v>
      </c>
      <c r="D7" s="207" t="s">
        <v>584</v>
      </c>
      <c r="E7" s="205" t="s">
        <v>585</v>
      </c>
      <c r="F7" s="177"/>
      <c r="G7" s="176"/>
      <c r="H7" s="176"/>
      <c r="I7" s="176"/>
      <c r="J7" s="176"/>
      <c r="K7" s="176"/>
      <c r="L7" s="176"/>
      <c r="M7" s="176"/>
      <c r="N7" s="176">
        <f t="shared" ref="N7:O7" si="0">F7+H7+J7+L7</f>
        <v>0</v>
      </c>
      <c r="O7" s="176">
        <f t="shared" si="0"/>
        <v>0</v>
      </c>
      <c r="P7" s="174"/>
      <c r="Q7" s="174"/>
      <c r="R7" s="174"/>
      <c r="S7" s="174"/>
      <c r="T7" s="180"/>
      <c r="U7" s="180"/>
      <c r="V7" s="207"/>
    </row>
    <row r="8" spans="1:22" ht="121.5" customHeight="1" x14ac:dyDescent="0.2">
      <c r="A8" s="263"/>
      <c r="B8" s="189" t="s">
        <v>586</v>
      </c>
      <c r="C8" s="205" t="s">
        <v>587</v>
      </c>
      <c r="D8" s="207" t="s">
        <v>588</v>
      </c>
      <c r="E8" s="205" t="s">
        <v>589</v>
      </c>
      <c r="F8" s="177"/>
      <c r="G8" s="176"/>
      <c r="H8" s="176"/>
      <c r="I8" s="176"/>
      <c r="J8" s="176"/>
      <c r="K8" s="176"/>
      <c r="L8" s="176"/>
      <c r="M8" s="176"/>
      <c r="N8" s="176">
        <f t="shared" ref="N8:N11" si="1">F8+H8+J8+L8</f>
        <v>0</v>
      </c>
      <c r="O8" s="176">
        <f t="shared" ref="O8:O11" si="2">G8+I8+K8+M8</f>
        <v>0</v>
      </c>
      <c r="P8" s="174"/>
      <c r="Q8" s="174"/>
      <c r="R8" s="174"/>
      <c r="S8" s="174"/>
      <c r="T8" s="180"/>
      <c r="U8" s="180"/>
      <c r="V8" s="207"/>
    </row>
    <row r="9" spans="1:22" ht="118.5" customHeight="1" x14ac:dyDescent="0.2">
      <c r="A9" s="263"/>
      <c r="B9" s="189" t="s">
        <v>590</v>
      </c>
      <c r="C9" s="205" t="s">
        <v>591</v>
      </c>
      <c r="D9" s="207" t="s">
        <v>592</v>
      </c>
      <c r="E9" s="205" t="s">
        <v>593</v>
      </c>
      <c r="F9" s="177"/>
      <c r="G9" s="176"/>
      <c r="H9" s="176"/>
      <c r="I9" s="176"/>
      <c r="J9" s="176"/>
      <c r="K9" s="176"/>
      <c r="L9" s="176"/>
      <c r="M9" s="176"/>
      <c r="N9" s="176">
        <f t="shared" si="1"/>
        <v>0</v>
      </c>
      <c r="O9" s="176">
        <f t="shared" si="2"/>
        <v>0</v>
      </c>
      <c r="P9" s="174"/>
      <c r="Q9" s="174"/>
      <c r="R9" s="174"/>
      <c r="S9" s="174"/>
      <c r="T9" s="180"/>
      <c r="U9" s="180"/>
      <c r="V9" s="207"/>
    </row>
    <row r="10" spans="1:22" ht="118.5" customHeight="1" x14ac:dyDescent="0.2">
      <c r="A10" s="263"/>
      <c r="B10" s="189" t="s">
        <v>594</v>
      </c>
      <c r="C10" s="205" t="s">
        <v>595</v>
      </c>
      <c r="D10" s="207" t="s">
        <v>596</v>
      </c>
      <c r="E10" s="205" t="s">
        <v>597</v>
      </c>
      <c r="F10" s="177"/>
      <c r="G10" s="176"/>
      <c r="H10" s="176"/>
      <c r="I10" s="176"/>
      <c r="J10" s="176"/>
      <c r="K10" s="176"/>
      <c r="L10" s="176"/>
      <c r="M10" s="176"/>
      <c r="N10" s="176">
        <f t="shared" si="1"/>
        <v>0</v>
      </c>
      <c r="O10" s="176">
        <f t="shared" si="2"/>
        <v>0</v>
      </c>
      <c r="P10" s="174"/>
      <c r="Q10" s="174"/>
      <c r="R10" s="174"/>
      <c r="S10" s="174"/>
      <c r="T10" s="180"/>
      <c r="U10" s="180"/>
      <c r="V10" s="207"/>
    </row>
    <row r="11" spans="1:22" ht="147" customHeight="1" x14ac:dyDescent="0.2">
      <c r="A11" s="263"/>
      <c r="B11" s="189" t="s">
        <v>598</v>
      </c>
      <c r="C11" s="205" t="s">
        <v>599</v>
      </c>
      <c r="D11" s="207" t="s">
        <v>600</v>
      </c>
      <c r="E11" s="205" t="s">
        <v>601</v>
      </c>
      <c r="F11" s="177"/>
      <c r="G11" s="176"/>
      <c r="H11" s="176"/>
      <c r="I11" s="176"/>
      <c r="J11" s="176"/>
      <c r="K11" s="176"/>
      <c r="L11" s="176"/>
      <c r="M11" s="176"/>
      <c r="N11" s="176">
        <f t="shared" si="1"/>
        <v>0</v>
      </c>
      <c r="O11" s="176">
        <f t="shared" si="2"/>
        <v>0</v>
      </c>
      <c r="P11" s="174"/>
      <c r="Q11" s="174"/>
      <c r="R11" s="174"/>
      <c r="S11" s="174"/>
      <c r="T11" s="180"/>
      <c r="U11" s="180"/>
      <c r="V11" s="207"/>
    </row>
    <row r="12" spans="1:22" s="127" customFormat="1" ht="30.75" customHeight="1" x14ac:dyDescent="0.25">
      <c r="A12" s="286" t="s">
        <v>417</v>
      </c>
      <c r="B12" s="286"/>
      <c r="C12" s="286"/>
      <c r="D12" s="286"/>
      <c r="E12" s="286"/>
      <c r="F12" s="178">
        <f t="shared" ref="F12:M12" si="3">SUM(F7:F11)</f>
        <v>0</v>
      </c>
      <c r="G12" s="178">
        <f t="shared" si="3"/>
        <v>0</v>
      </c>
      <c r="H12" s="178">
        <f t="shared" si="3"/>
        <v>0</v>
      </c>
      <c r="I12" s="178">
        <f t="shared" si="3"/>
        <v>0</v>
      </c>
      <c r="J12" s="178">
        <f t="shared" si="3"/>
        <v>0</v>
      </c>
      <c r="K12" s="178">
        <f t="shared" si="3"/>
        <v>0</v>
      </c>
      <c r="L12" s="178">
        <f t="shared" si="3"/>
        <v>0</v>
      </c>
      <c r="M12" s="178">
        <f t="shared" si="3"/>
        <v>0</v>
      </c>
      <c r="N12" s="175">
        <f t="shared" ref="N12" si="4">F12+H12+J12+L12</f>
        <v>0</v>
      </c>
      <c r="O12" s="175">
        <f t="shared" ref="O12" si="5">G12+I12+K12+M12</f>
        <v>0</v>
      </c>
      <c r="P12" s="173"/>
      <c r="Q12" s="173"/>
      <c r="R12" s="173"/>
      <c r="S12" s="173"/>
      <c r="T12" s="172"/>
      <c r="U12" s="172"/>
      <c r="V12" s="172"/>
    </row>
    <row r="13" spans="1:22" x14ac:dyDescent="0.2">
      <c r="A13" s="125"/>
      <c r="B13" s="125"/>
      <c r="C13" s="125"/>
      <c r="D13" s="125"/>
      <c r="E13" s="125"/>
      <c r="F13" s="125"/>
      <c r="T13" s="184"/>
      <c r="U13" s="184"/>
      <c r="V13" s="130"/>
    </row>
    <row r="14" spans="1:22" x14ac:dyDescent="0.2">
      <c r="T14" s="184"/>
      <c r="U14" s="184"/>
    </row>
    <row r="15" spans="1:22" x14ac:dyDescent="0.2">
      <c r="T15" s="184"/>
      <c r="U15" s="184"/>
    </row>
    <row r="16" spans="1:22" x14ac:dyDescent="0.2">
      <c r="T16" s="184"/>
      <c r="U16" s="184"/>
    </row>
    <row r="17" spans="20:21" x14ac:dyDescent="0.2">
      <c r="T17" s="184"/>
      <c r="U17" s="184"/>
    </row>
    <row r="18" spans="20:21" x14ac:dyDescent="0.2">
      <c r="T18" s="184"/>
      <c r="U18" s="184"/>
    </row>
    <row r="19" spans="20:21" x14ac:dyDescent="0.2">
      <c r="T19" s="184"/>
      <c r="U19" s="184"/>
    </row>
    <row r="20" spans="20:21" x14ac:dyDescent="0.2">
      <c r="T20" s="184"/>
      <c r="U20" s="184"/>
    </row>
    <row r="21" spans="20:21" x14ac:dyDescent="0.2">
      <c r="T21" s="184"/>
      <c r="U21" s="184"/>
    </row>
    <row r="22" spans="20:21" x14ac:dyDescent="0.2">
      <c r="T22" s="184"/>
      <c r="U22" s="184"/>
    </row>
    <row r="23" spans="20:21" x14ac:dyDescent="0.2">
      <c r="T23" s="184"/>
      <c r="U23" s="184"/>
    </row>
    <row r="24" spans="20:21" ht="15.75" x14ac:dyDescent="0.2">
      <c r="T24" s="185"/>
      <c r="U24" s="185"/>
    </row>
    <row r="25" spans="20:21" x14ac:dyDescent="0.2">
      <c r="T25" s="184"/>
      <c r="U25" s="184"/>
    </row>
    <row r="26" spans="20:21" x14ac:dyDescent="0.2">
      <c r="T26" s="184"/>
      <c r="U26" s="184"/>
    </row>
    <row r="27" spans="20:21" x14ac:dyDescent="0.2">
      <c r="T27" s="184"/>
      <c r="U27" s="184"/>
    </row>
    <row r="28" spans="20:21" x14ac:dyDescent="0.2">
      <c r="T28" s="184"/>
      <c r="U28" s="184"/>
    </row>
    <row r="29" spans="20:21" x14ac:dyDescent="0.2">
      <c r="T29" s="184"/>
      <c r="U29" s="184"/>
    </row>
    <row r="30" spans="20:21" x14ac:dyDescent="0.2">
      <c r="T30" s="184"/>
      <c r="U30" s="184"/>
    </row>
    <row r="31" spans="20:21" x14ac:dyDescent="0.2">
      <c r="T31" s="184"/>
      <c r="U31" s="184"/>
    </row>
    <row r="32" spans="20:21" x14ac:dyDescent="0.2">
      <c r="T32" s="184"/>
      <c r="U32" s="184"/>
    </row>
    <row r="33" spans="20:21" x14ac:dyDescent="0.2">
      <c r="T33" s="184"/>
      <c r="U33" s="184"/>
    </row>
    <row r="34" spans="20:21" x14ac:dyDescent="0.2">
      <c r="T34" s="184"/>
      <c r="U34" s="184"/>
    </row>
    <row r="35" spans="20:21" x14ac:dyDescent="0.2">
      <c r="T35" s="184"/>
      <c r="U35" s="184"/>
    </row>
    <row r="36" spans="20:21" ht="15.75" x14ac:dyDescent="0.2">
      <c r="T36" s="185"/>
      <c r="U36" s="185"/>
    </row>
    <row r="37" spans="20:21" x14ac:dyDescent="0.2">
      <c r="T37" s="184"/>
      <c r="U37" s="184"/>
    </row>
    <row r="38" spans="20:21" x14ac:dyDescent="0.2">
      <c r="T38" s="184"/>
      <c r="U38" s="184"/>
    </row>
    <row r="39" spans="20:21" x14ac:dyDescent="0.2">
      <c r="T39" s="184"/>
      <c r="U39" s="184"/>
    </row>
    <row r="40" spans="20:21" x14ac:dyDescent="0.2">
      <c r="T40" s="184"/>
      <c r="U40" s="184"/>
    </row>
    <row r="41" spans="20:21" x14ac:dyDescent="0.2">
      <c r="T41" s="184"/>
      <c r="U41" s="184"/>
    </row>
    <row r="42" spans="20:21" x14ac:dyDescent="0.2">
      <c r="T42" s="184"/>
      <c r="U42" s="184"/>
    </row>
    <row r="43" spans="20:21" x14ac:dyDescent="0.2">
      <c r="T43" s="184"/>
      <c r="U43" s="184"/>
    </row>
    <row r="44" spans="20:21" x14ac:dyDescent="0.2">
      <c r="T44" s="184"/>
      <c r="U44" s="184"/>
    </row>
    <row r="45" spans="20:21" ht="15.75" x14ac:dyDescent="0.2">
      <c r="T45" s="185"/>
      <c r="U45" s="185"/>
    </row>
    <row r="46" spans="20:21" x14ac:dyDescent="0.2">
      <c r="T46" s="184"/>
      <c r="U46" s="184"/>
    </row>
    <row r="47" spans="20:21" x14ac:dyDescent="0.2">
      <c r="T47" s="184"/>
      <c r="U47" s="184"/>
    </row>
    <row r="48" spans="20:21" x14ac:dyDescent="0.2">
      <c r="T48" s="184"/>
      <c r="U48" s="184"/>
    </row>
    <row r="49" spans="20:21" x14ac:dyDescent="0.2">
      <c r="T49" s="184"/>
      <c r="U49" s="184"/>
    </row>
    <row r="50" spans="20:21" x14ac:dyDescent="0.2">
      <c r="T50" s="184"/>
      <c r="U50" s="184"/>
    </row>
    <row r="51" spans="20:21" x14ac:dyDescent="0.2">
      <c r="T51" s="184"/>
      <c r="U51" s="184"/>
    </row>
    <row r="52" spans="20:21" x14ac:dyDescent="0.2">
      <c r="T52" s="184"/>
      <c r="U52" s="184"/>
    </row>
    <row r="53" spans="20:21" ht="15.75" x14ac:dyDescent="0.2">
      <c r="T53" s="185"/>
      <c r="U53" s="185"/>
    </row>
    <row r="54" spans="20:21" x14ac:dyDescent="0.2">
      <c r="T54" s="184"/>
      <c r="U54" s="184"/>
    </row>
    <row r="55" spans="20:21" x14ac:dyDescent="0.2">
      <c r="T55" s="184"/>
      <c r="U55" s="184"/>
    </row>
    <row r="56" spans="20:21" x14ac:dyDescent="0.2">
      <c r="T56" s="184"/>
      <c r="U56" s="184"/>
    </row>
    <row r="57" spans="20:21" x14ac:dyDescent="0.2">
      <c r="T57" s="184"/>
      <c r="U57" s="184"/>
    </row>
    <row r="58" spans="20:21" x14ac:dyDescent="0.2">
      <c r="T58" s="184"/>
      <c r="U58" s="184"/>
    </row>
    <row r="59" spans="20:21" x14ac:dyDescent="0.2">
      <c r="T59" s="184"/>
      <c r="U59" s="184"/>
    </row>
  </sheetData>
  <mergeCells count="22">
    <mergeCell ref="A12:E12"/>
    <mergeCell ref="R3:R5"/>
    <mergeCell ref="S3:S5"/>
    <mergeCell ref="E3:E5"/>
    <mergeCell ref="F3:M3"/>
    <mergeCell ref="A6:V6"/>
    <mergeCell ref="A7:A11"/>
    <mergeCell ref="T3:T5"/>
    <mergeCell ref="A1:V1"/>
    <mergeCell ref="A3:A5"/>
    <mergeCell ref="C3:C5"/>
    <mergeCell ref="D3:D5"/>
    <mergeCell ref="F4:G4"/>
    <mergeCell ref="H4:I4"/>
    <mergeCell ref="J4:K4"/>
    <mergeCell ref="L4:M4"/>
    <mergeCell ref="A2:V2"/>
    <mergeCell ref="V3:V5"/>
    <mergeCell ref="N3:O4"/>
    <mergeCell ref="P3:Q4"/>
    <mergeCell ref="U3:U5"/>
    <mergeCell ref="B3:B5"/>
  </mergeCells>
  <pageMargins left="0.25" right="0.25" top="0.75" bottom="0.75" header="0.3" footer="0.3"/>
  <pageSetup firstPageNumber="15" orientation="landscape" useFirstPageNumber="1" r:id="rId1"/>
  <headerFooter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zoomScaleNormal="100" workbookViewId="0">
      <selection activeCell="A6" sqref="A6:A9"/>
    </sheetView>
  </sheetViews>
  <sheetFormatPr baseColWidth="10" defaultRowHeight="15" x14ac:dyDescent="0.25"/>
  <cols>
    <col min="1" max="2" width="21.7109375" customWidth="1"/>
    <col min="3" max="5" width="27.42578125" customWidth="1"/>
    <col min="6" max="6" width="15.28515625" customWidth="1"/>
    <col min="8" max="8" width="15.28515625" customWidth="1"/>
    <col min="10" max="10" width="15.28515625" customWidth="1"/>
    <col min="12" max="12" width="15.28515625" customWidth="1"/>
    <col min="14" max="14" width="15.28515625" customWidth="1"/>
    <col min="18" max="21" width="14.28515625" customWidth="1"/>
    <col min="22" max="22" width="17" customWidth="1"/>
  </cols>
  <sheetData>
    <row r="1" spans="1:22" s="128" customFormat="1" ht="18.75" customHeight="1" x14ac:dyDescent="0.2">
      <c r="A1" s="266" t="s">
        <v>634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</row>
    <row r="2" spans="1:22" s="129" customFormat="1" ht="24.75" customHeight="1" x14ac:dyDescent="0.25">
      <c r="A2" s="289" t="s">
        <v>635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</row>
    <row r="3" spans="1:22" s="165" customFormat="1" ht="23.25" customHeight="1" x14ac:dyDescent="0.25">
      <c r="A3" s="264" t="s">
        <v>414</v>
      </c>
      <c r="B3" s="269" t="s">
        <v>470</v>
      </c>
      <c r="C3" s="261" t="s">
        <v>402</v>
      </c>
      <c r="D3" s="261" t="s">
        <v>403</v>
      </c>
      <c r="E3" s="261" t="s">
        <v>404</v>
      </c>
      <c r="F3" s="264" t="s">
        <v>420</v>
      </c>
      <c r="G3" s="264"/>
      <c r="H3" s="264"/>
      <c r="I3" s="264"/>
      <c r="J3" s="264"/>
      <c r="K3" s="264"/>
      <c r="L3" s="264"/>
      <c r="M3" s="264"/>
      <c r="N3" s="261" t="s">
        <v>421</v>
      </c>
      <c r="O3" s="261"/>
      <c r="P3" s="264" t="s">
        <v>422</v>
      </c>
      <c r="Q3" s="264"/>
      <c r="R3" s="264" t="s">
        <v>423</v>
      </c>
      <c r="S3" s="264" t="s">
        <v>424</v>
      </c>
      <c r="T3" s="269" t="s">
        <v>433</v>
      </c>
      <c r="U3" s="269" t="s">
        <v>432</v>
      </c>
      <c r="V3" s="283" t="s">
        <v>405</v>
      </c>
    </row>
    <row r="4" spans="1:22" s="165" customFormat="1" ht="15" customHeight="1" x14ac:dyDescent="0.25">
      <c r="A4" s="264"/>
      <c r="B4" s="270"/>
      <c r="C4" s="261"/>
      <c r="D4" s="261"/>
      <c r="E4" s="261"/>
      <c r="F4" s="264" t="s">
        <v>425</v>
      </c>
      <c r="G4" s="264"/>
      <c r="H4" s="264" t="s">
        <v>426</v>
      </c>
      <c r="I4" s="264"/>
      <c r="J4" s="264" t="s">
        <v>427</v>
      </c>
      <c r="K4" s="264"/>
      <c r="L4" s="264" t="s">
        <v>428</v>
      </c>
      <c r="M4" s="264"/>
      <c r="N4" s="261"/>
      <c r="O4" s="261"/>
      <c r="P4" s="264"/>
      <c r="Q4" s="264"/>
      <c r="R4" s="264"/>
      <c r="S4" s="264"/>
      <c r="T4" s="270"/>
      <c r="U4" s="270"/>
      <c r="V4" s="284"/>
    </row>
    <row r="5" spans="1:22" s="167" customFormat="1" ht="24" customHeight="1" x14ac:dyDescent="0.25">
      <c r="A5" s="264"/>
      <c r="B5" s="271"/>
      <c r="C5" s="261"/>
      <c r="D5" s="261"/>
      <c r="E5" s="261"/>
      <c r="F5" s="187" t="s">
        <v>429</v>
      </c>
      <c r="G5" s="187" t="s">
        <v>12</v>
      </c>
      <c r="H5" s="187" t="s">
        <v>429</v>
      </c>
      <c r="I5" s="187" t="s">
        <v>12</v>
      </c>
      <c r="J5" s="187" t="s">
        <v>429</v>
      </c>
      <c r="K5" s="187" t="s">
        <v>12</v>
      </c>
      <c r="L5" s="187" t="s">
        <v>429</v>
      </c>
      <c r="M5" s="187" t="s">
        <v>12</v>
      </c>
      <c r="N5" s="187" t="s">
        <v>429</v>
      </c>
      <c r="O5" s="187" t="s">
        <v>12</v>
      </c>
      <c r="P5" s="187" t="s">
        <v>430</v>
      </c>
      <c r="Q5" s="187" t="s">
        <v>394</v>
      </c>
      <c r="R5" s="264"/>
      <c r="S5" s="264"/>
      <c r="T5" s="271"/>
      <c r="U5" s="271"/>
      <c r="V5" s="285"/>
    </row>
    <row r="6" spans="1:22" ht="111" customHeight="1" x14ac:dyDescent="0.25">
      <c r="A6" s="288" t="s">
        <v>602</v>
      </c>
      <c r="B6" s="288" t="s">
        <v>603</v>
      </c>
      <c r="C6" s="195" t="s">
        <v>604</v>
      </c>
      <c r="D6" s="195" t="s">
        <v>605</v>
      </c>
      <c r="E6" s="195" t="s">
        <v>606</v>
      </c>
      <c r="F6" s="209"/>
      <c r="G6" s="209"/>
      <c r="H6" s="209"/>
      <c r="I6" s="209"/>
      <c r="J6" s="209"/>
      <c r="K6" s="209"/>
      <c r="L6" s="209"/>
      <c r="M6" s="209"/>
      <c r="N6" s="211">
        <f t="shared" ref="N6:N15" si="0">F6+H6+J6+L6</f>
        <v>0</v>
      </c>
      <c r="O6" s="211">
        <f t="shared" ref="O6:O15" si="1">G6+I6+K6+M6</f>
        <v>0</v>
      </c>
      <c r="P6" s="209"/>
      <c r="Q6" s="209"/>
      <c r="R6" s="209"/>
      <c r="S6" s="209"/>
      <c r="T6" s="209"/>
      <c r="U6" s="209"/>
      <c r="V6" s="212"/>
    </row>
    <row r="7" spans="1:22" ht="88.5" customHeight="1" x14ac:dyDescent="0.25">
      <c r="A7" s="288"/>
      <c r="B7" s="288"/>
      <c r="C7" s="195" t="s">
        <v>607</v>
      </c>
      <c r="D7" s="195" t="s">
        <v>608</v>
      </c>
      <c r="E7" s="195" t="s">
        <v>609</v>
      </c>
      <c r="F7" s="209"/>
      <c r="G7" s="209"/>
      <c r="H7" s="209"/>
      <c r="I7" s="209"/>
      <c r="J7" s="209"/>
      <c r="K7" s="209"/>
      <c r="L7" s="209"/>
      <c r="M7" s="209"/>
      <c r="N7" s="211">
        <f t="shared" si="0"/>
        <v>0</v>
      </c>
      <c r="O7" s="211">
        <f t="shared" si="1"/>
        <v>0</v>
      </c>
      <c r="P7" s="209"/>
      <c r="Q7" s="209"/>
      <c r="R7" s="209"/>
      <c r="S7" s="209"/>
      <c r="T7" s="209"/>
      <c r="U7" s="209"/>
      <c r="V7" s="212"/>
    </row>
    <row r="8" spans="1:22" ht="105" x14ac:dyDescent="0.25">
      <c r="A8" s="288"/>
      <c r="B8" s="288" t="s">
        <v>610</v>
      </c>
      <c r="C8" s="195" t="s">
        <v>611</v>
      </c>
      <c r="D8" s="195" t="s">
        <v>612</v>
      </c>
      <c r="E8" s="195" t="s">
        <v>613</v>
      </c>
      <c r="F8" s="209"/>
      <c r="G8" s="209"/>
      <c r="H8" s="209"/>
      <c r="I8" s="209"/>
      <c r="J8" s="209"/>
      <c r="K8" s="209"/>
      <c r="L8" s="209"/>
      <c r="M8" s="209"/>
      <c r="N8" s="211">
        <f t="shared" si="0"/>
        <v>0</v>
      </c>
      <c r="O8" s="211">
        <f t="shared" si="1"/>
        <v>0</v>
      </c>
      <c r="P8" s="209"/>
      <c r="Q8" s="209"/>
      <c r="R8" s="209"/>
      <c r="S8" s="209"/>
      <c r="T8" s="209"/>
      <c r="U8" s="209"/>
      <c r="V8" s="212"/>
    </row>
    <row r="9" spans="1:22" ht="51.75" customHeight="1" x14ac:dyDescent="0.25">
      <c r="A9" s="288"/>
      <c r="B9" s="288"/>
      <c r="C9" s="195" t="s">
        <v>614</v>
      </c>
      <c r="D9" s="195"/>
      <c r="E9" s="195"/>
      <c r="F9" s="209"/>
      <c r="G9" s="209"/>
      <c r="H9" s="209"/>
      <c r="I9" s="209"/>
      <c r="J9" s="209"/>
      <c r="K9" s="209"/>
      <c r="L9" s="209"/>
      <c r="M9" s="209"/>
      <c r="N9" s="211">
        <f t="shared" si="0"/>
        <v>0</v>
      </c>
      <c r="O9" s="211">
        <f t="shared" si="1"/>
        <v>0</v>
      </c>
      <c r="P9" s="209"/>
      <c r="Q9" s="209"/>
      <c r="R9" s="209"/>
      <c r="S9" s="209"/>
      <c r="T9" s="209"/>
      <c r="U9" s="209"/>
      <c r="V9" s="212"/>
    </row>
    <row r="10" spans="1:22" ht="95.25" customHeight="1" x14ac:dyDescent="0.25">
      <c r="A10" s="288" t="s">
        <v>602</v>
      </c>
      <c r="B10" s="288"/>
      <c r="C10" s="195" t="s">
        <v>615</v>
      </c>
      <c r="D10" s="195" t="s">
        <v>616</v>
      </c>
      <c r="E10" s="195" t="s">
        <v>617</v>
      </c>
      <c r="F10" s="209"/>
      <c r="G10" s="209"/>
      <c r="H10" s="209"/>
      <c r="I10" s="209"/>
      <c r="J10" s="209"/>
      <c r="K10" s="209"/>
      <c r="L10" s="209"/>
      <c r="M10" s="209"/>
      <c r="N10" s="211">
        <f t="shared" si="0"/>
        <v>0</v>
      </c>
      <c r="O10" s="211">
        <f t="shared" si="1"/>
        <v>0</v>
      </c>
      <c r="P10" s="209"/>
      <c r="Q10" s="209"/>
      <c r="R10" s="209"/>
      <c r="S10" s="209"/>
      <c r="T10" s="209"/>
      <c r="U10" s="209"/>
      <c r="V10" s="212"/>
    </row>
    <row r="11" spans="1:22" ht="95.25" customHeight="1" x14ac:dyDescent="0.25">
      <c r="A11" s="288"/>
      <c r="B11" s="288"/>
      <c r="C11" s="195" t="s">
        <v>618</v>
      </c>
      <c r="D11" s="195" t="s">
        <v>619</v>
      </c>
      <c r="E11" s="195" t="s">
        <v>620</v>
      </c>
      <c r="F11" s="209"/>
      <c r="G11" s="209"/>
      <c r="H11" s="209"/>
      <c r="I11" s="209"/>
      <c r="J11" s="209"/>
      <c r="K11" s="209"/>
      <c r="L11" s="209"/>
      <c r="M11" s="209"/>
      <c r="N11" s="211">
        <f t="shared" si="0"/>
        <v>0</v>
      </c>
      <c r="O11" s="211">
        <f t="shared" si="1"/>
        <v>0</v>
      </c>
      <c r="P11" s="209"/>
      <c r="Q11" s="209"/>
      <c r="R11" s="209"/>
      <c r="S11" s="209"/>
      <c r="T11" s="209"/>
      <c r="U11" s="209"/>
      <c r="V11" s="212"/>
    </row>
    <row r="12" spans="1:22" ht="23.25" customHeight="1" x14ac:dyDescent="0.25">
      <c r="A12" s="288"/>
      <c r="B12" s="288"/>
      <c r="C12" s="195" t="s">
        <v>621</v>
      </c>
      <c r="D12" s="195"/>
      <c r="E12" s="195"/>
      <c r="F12" s="209"/>
      <c r="G12" s="209"/>
      <c r="H12" s="209"/>
      <c r="I12" s="209"/>
      <c r="J12" s="209"/>
      <c r="K12" s="209"/>
      <c r="L12" s="209"/>
      <c r="M12" s="209"/>
      <c r="N12" s="211">
        <f t="shared" si="0"/>
        <v>0</v>
      </c>
      <c r="O12" s="211">
        <f t="shared" si="1"/>
        <v>0</v>
      </c>
      <c r="P12" s="209"/>
      <c r="Q12" s="209"/>
      <c r="R12" s="209"/>
      <c r="S12" s="209"/>
      <c r="T12" s="209"/>
      <c r="U12" s="209"/>
      <c r="V12" s="212"/>
    </row>
    <row r="13" spans="1:22" ht="109.5" customHeight="1" x14ac:dyDescent="0.25">
      <c r="A13" s="288"/>
      <c r="B13" s="288"/>
      <c r="C13" s="195" t="s">
        <v>622</v>
      </c>
      <c r="D13" s="195" t="s">
        <v>623</v>
      </c>
      <c r="E13" s="195" t="s">
        <v>624</v>
      </c>
      <c r="F13" s="209"/>
      <c r="G13" s="209"/>
      <c r="H13" s="209"/>
      <c r="I13" s="209"/>
      <c r="J13" s="209"/>
      <c r="K13" s="209"/>
      <c r="L13" s="209"/>
      <c r="M13" s="209"/>
      <c r="N13" s="211">
        <f t="shared" si="0"/>
        <v>0</v>
      </c>
      <c r="O13" s="211">
        <f t="shared" si="1"/>
        <v>0</v>
      </c>
      <c r="P13" s="209"/>
      <c r="Q13" s="209"/>
      <c r="R13" s="209"/>
      <c r="S13" s="209"/>
      <c r="T13" s="209"/>
      <c r="U13" s="209"/>
      <c r="V13" s="212"/>
    </row>
    <row r="14" spans="1:22" ht="30" x14ac:dyDescent="0.25">
      <c r="A14" s="288"/>
      <c r="B14" s="288"/>
      <c r="C14" s="195" t="s">
        <v>625</v>
      </c>
      <c r="D14" s="195"/>
      <c r="E14" s="195"/>
      <c r="F14" s="209"/>
      <c r="G14" s="209"/>
      <c r="H14" s="209"/>
      <c r="I14" s="209"/>
      <c r="J14" s="209"/>
      <c r="K14" s="209"/>
      <c r="L14" s="209"/>
      <c r="M14" s="209"/>
      <c r="N14" s="211">
        <f t="shared" si="0"/>
        <v>0</v>
      </c>
      <c r="O14" s="211">
        <f t="shared" si="1"/>
        <v>0</v>
      </c>
      <c r="P14" s="209"/>
      <c r="Q14" s="209"/>
      <c r="R14" s="209"/>
      <c r="S14" s="209"/>
      <c r="T14" s="209"/>
      <c r="U14" s="209"/>
      <c r="V14" s="212"/>
    </row>
    <row r="15" spans="1:22" ht="96" customHeight="1" x14ac:dyDescent="0.25">
      <c r="A15" s="288"/>
      <c r="B15" s="288" t="s">
        <v>626</v>
      </c>
      <c r="C15" s="195" t="s">
        <v>627</v>
      </c>
      <c r="D15" s="195" t="s">
        <v>628</v>
      </c>
      <c r="E15" s="195" t="s">
        <v>629</v>
      </c>
      <c r="F15" s="209"/>
      <c r="G15" s="209"/>
      <c r="H15" s="209"/>
      <c r="I15" s="209"/>
      <c r="J15" s="209"/>
      <c r="K15" s="209"/>
      <c r="L15" s="209"/>
      <c r="M15" s="209"/>
      <c r="N15" s="211">
        <f t="shared" si="0"/>
        <v>0</v>
      </c>
      <c r="O15" s="211">
        <f t="shared" si="1"/>
        <v>0</v>
      </c>
      <c r="P15" s="209"/>
      <c r="Q15" s="209"/>
      <c r="R15" s="209"/>
      <c r="S15" s="209"/>
      <c r="T15" s="209"/>
      <c r="U15" s="209"/>
      <c r="V15" s="212"/>
    </row>
    <row r="16" spans="1:22" ht="78.75" customHeight="1" x14ac:dyDescent="0.25">
      <c r="A16" s="288"/>
      <c r="B16" s="288"/>
      <c r="C16" s="195" t="s">
        <v>630</v>
      </c>
      <c r="D16" s="195" t="s">
        <v>631</v>
      </c>
      <c r="E16" s="195" t="s">
        <v>632</v>
      </c>
      <c r="F16" s="209"/>
      <c r="G16" s="209"/>
      <c r="H16" s="209"/>
      <c r="I16" s="209"/>
      <c r="J16" s="209"/>
      <c r="K16" s="209"/>
      <c r="L16" s="209"/>
      <c r="M16" s="209"/>
      <c r="N16" s="211">
        <f t="shared" ref="N16" si="2">F16+H16+J16+L16</f>
        <v>0</v>
      </c>
      <c r="O16" s="211">
        <f t="shared" ref="O16" si="3">G16+I16+K16+M16</f>
        <v>0</v>
      </c>
      <c r="P16" s="209"/>
      <c r="Q16" s="209"/>
      <c r="R16" s="209"/>
      <c r="S16" s="209"/>
      <c r="T16" s="209"/>
      <c r="U16" s="209"/>
      <c r="V16" s="212"/>
    </row>
    <row r="17" spans="1:22" s="127" customFormat="1" ht="24" customHeight="1" x14ac:dyDescent="0.25">
      <c r="A17" s="286" t="s">
        <v>633</v>
      </c>
      <c r="B17" s="286"/>
      <c r="C17" s="286"/>
      <c r="D17" s="286"/>
      <c r="E17" s="286"/>
      <c r="F17" s="178">
        <f>SUM(F6:F16)</f>
        <v>0</v>
      </c>
      <c r="G17" s="178">
        <f t="shared" ref="G17:K17" si="4">SUM(G6:G16)</f>
        <v>0</v>
      </c>
      <c r="H17" s="178">
        <f t="shared" si="4"/>
        <v>0</v>
      </c>
      <c r="I17" s="178">
        <f t="shared" si="4"/>
        <v>0</v>
      </c>
      <c r="J17" s="178">
        <f t="shared" si="4"/>
        <v>0</v>
      </c>
      <c r="K17" s="178">
        <f t="shared" si="4"/>
        <v>0</v>
      </c>
      <c r="L17" s="178">
        <f>SUM(L6:L16)</f>
        <v>0</v>
      </c>
      <c r="M17" s="178">
        <f t="shared" ref="M17" si="5">SUM(M6:M16)</f>
        <v>0</v>
      </c>
      <c r="N17" s="175">
        <f t="shared" ref="N17:O17" si="6">F17+H17+J17+L17</f>
        <v>0</v>
      </c>
      <c r="O17" s="175">
        <f t="shared" si="6"/>
        <v>0</v>
      </c>
      <c r="P17" s="173"/>
      <c r="Q17" s="173"/>
      <c r="R17" s="173"/>
      <c r="S17" s="173"/>
      <c r="T17" s="172"/>
      <c r="U17" s="172"/>
      <c r="V17" s="172"/>
    </row>
  </sheetData>
  <mergeCells count="25">
    <mergeCell ref="A1:V1"/>
    <mergeCell ref="A2:V2"/>
    <mergeCell ref="A3:A5"/>
    <mergeCell ref="B3:B5"/>
    <mergeCell ref="C3:C5"/>
    <mergeCell ref="D3:D5"/>
    <mergeCell ref="E3:E5"/>
    <mergeCell ref="F3:M3"/>
    <mergeCell ref="N3:O4"/>
    <mergeCell ref="P3:Q4"/>
    <mergeCell ref="R3:R5"/>
    <mergeCell ref="S3:S5"/>
    <mergeCell ref="T3:T5"/>
    <mergeCell ref="U3:U5"/>
    <mergeCell ref="V3:V5"/>
    <mergeCell ref="F4:G4"/>
    <mergeCell ref="H4:I4"/>
    <mergeCell ref="J4:K4"/>
    <mergeCell ref="L4:M4"/>
    <mergeCell ref="A17:E17"/>
    <mergeCell ref="B6:B7"/>
    <mergeCell ref="B8:B14"/>
    <mergeCell ref="B15:B16"/>
    <mergeCell ref="A6:A9"/>
    <mergeCell ref="A10:A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opLeftCell="A7" workbookViewId="0">
      <selection activeCell="A7" sqref="A7:A11"/>
    </sheetView>
  </sheetViews>
  <sheetFormatPr baseColWidth="10" defaultColWidth="12.5703125" defaultRowHeight="15" x14ac:dyDescent="0.25"/>
  <cols>
    <col min="1" max="2" width="21.7109375" customWidth="1"/>
    <col min="3" max="5" width="27.42578125" customWidth="1"/>
    <col min="6" max="6" width="15.28515625" customWidth="1"/>
    <col min="8" max="8" width="15.28515625" customWidth="1"/>
    <col min="10" max="10" width="15.28515625" customWidth="1"/>
    <col min="12" max="12" width="15.28515625" customWidth="1"/>
    <col min="14" max="14" width="15.28515625" customWidth="1"/>
    <col min="18" max="21" width="14.28515625" customWidth="1"/>
    <col min="22" max="22" width="15.7109375" customWidth="1"/>
  </cols>
  <sheetData>
    <row r="1" spans="1:22" s="126" customFormat="1" ht="18.75" x14ac:dyDescent="0.3">
      <c r="A1" s="290" t="s">
        <v>636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</row>
    <row r="2" spans="1:22" s="126" customFormat="1" ht="21" customHeight="1" x14ac:dyDescent="0.2">
      <c r="A2" s="291" t="s">
        <v>637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</row>
    <row r="3" spans="1:22" s="165" customFormat="1" ht="23.25" customHeight="1" x14ac:dyDescent="0.25">
      <c r="A3" s="264" t="s">
        <v>414</v>
      </c>
      <c r="B3" s="264" t="s">
        <v>470</v>
      </c>
      <c r="C3" s="261" t="s">
        <v>402</v>
      </c>
      <c r="D3" s="261" t="s">
        <v>403</v>
      </c>
      <c r="E3" s="261" t="s">
        <v>404</v>
      </c>
      <c r="F3" s="264" t="s">
        <v>420</v>
      </c>
      <c r="G3" s="264"/>
      <c r="H3" s="264"/>
      <c r="I3" s="264"/>
      <c r="J3" s="264"/>
      <c r="K3" s="264"/>
      <c r="L3" s="264"/>
      <c r="M3" s="264"/>
      <c r="N3" s="261" t="s">
        <v>421</v>
      </c>
      <c r="O3" s="261"/>
      <c r="P3" s="264" t="s">
        <v>422</v>
      </c>
      <c r="Q3" s="264"/>
      <c r="R3" s="264" t="s">
        <v>423</v>
      </c>
      <c r="S3" s="264" t="s">
        <v>424</v>
      </c>
      <c r="T3" s="264" t="s">
        <v>433</v>
      </c>
      <c r="U3" s="264" t="s">
        <v>432</v>
      </c>
      <c r="V3" s="261" t="s">
        <v>405</v>
      </c>
    </row>
    <row r="4" spans="1:22" s="165" customFormat="1" ht="15" customHeight="1" x14ac:dyDescent="0.25">
      <c r="A4" s="264"/>
      <c r="B4" s="264"/>
      <c r="C4" s="261"/>
      <c r="D4" s="261"/>
      <c r="E4" s="261"/>
      <c r="F4" s="264" t="s">
        <v>425</v>
      </c>
      <c r="G4" s="264"/>
      <c r="H4" s="264" t="s">
        <v>426</v>
      </c>
      <c r="I4" s="264"/>
      <c r="J4" s="264" t="s">
        <v>427</v>
      </c>
      <c r="K4" s="264"/>
      <c r="L4" s="264" t="s">
        <v>428</v>
      </c>
      <c r="M4" s="264"/>
      <c r="N4" s="261"/>
      <c r="O4" s="261"/>
      <c r="P4" s="264"/>
      <c r="Q4" s="264"/>
      <c r="R4" s="264"/>
      <c r="S4" s="264"/>
      <c r="T4" s="264"/>
      <c r="U4" s="264"/>
      <c r="V4" s="261"/>
    </row>
    <row r="5" spans="1:22" s="167" customFormat="1" ht="24" customHeight="1" x14ac:dyDescent="0.25">
      <c r="A5" s="264"/>
      <c r="B5" s="264"/>
      <c r="C5" s="261"/>
      <c r="D5" s="261"/>
      <c r="E5" s="261"/>
      <c r="F5" s="187" t="s">
        <v>429</v>
      </c>
      <c r="G5" s="187" t="s">
        <v>12</v>
      </c>
      <c r="H5" s="187" t="s">
        <v>429</v>
      </c>
      <c r="I5" s="187" t="s">
        <v>12</v>
      </c>
      <c r="J5" s="187" t="s">
        <v>429</v>
      </c>
      <c r="K5" s="187" t="s">
        <v>12</v>
      </c>
      <c r="L5" s="187" t="s">
        <v>429</v>
      </c>
      <c r="M5" s="187" t="s">
        <v>12</v>
      </c>
      <c r="N5" s="187" t="s">
        <v>429</v>
      </c>
      <c r="O5" s="187" t="s">
        <v>12</v>
      </c>
      <c r="P5" s="187" t="s">
        <v>430</v>
      </c>
      <c r="Q5" s="187" t="s">
        <v>394</v>
      </c>
      <c r="R5" s="264"/>
      <c r="S5" s="264"/>
      <c r="T5" s="264"/>
      <c r="U5" s="264"/>
      <c r="V5" s="261"/>
    </row>
    <row r="6" spans="1:22" s="125" customFormat="1" ht="24" customHeight="1" x14ac:dyDescent="0.25">
      <c r="A6" s="262" t="s">
        <v>661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</row>
    <row r="7" spans="1:22" ht="212.25" customHeight="1" x14ac:dyDescent="0.25">
      <c r="A7" s="263" t="s">
        <v>640</v>
      </c>
      <c r="B7" s="189" t="s">
        <v>641</v>
      </c>
      <c r="C7" s="195" t="s">
        <v>642</v>
      </c>
      <c r="D7" s="195" t="s">
        <v>643</v>
      </c>
      <c r="E7" s="195" t="s">
        <v>644</v>
      </c>
      <c r="F7" s="208"/>
      <c r="G7" s="208"/>
      <c r="H7" s="208"/>
      <c r="I7" s="208"/>
      <c r="J7" s="208"/>
      <c r="K7" s="208"/>
      <c r="L7" s="208"/>
      <c r="M7" s="208"/>
      <c r="N7" s="197">
        <f t="shared" ref="N7:N10" si="0">F7+H7+J7+L7</f>
        <v>0</v>
      </c>
      <c r="O7" s="197">
        <f t="shared" ref="O7:O10" si="1">G7+I7+K7+M7</f>
        <v>0</v>
      </c>
      <c r="P7" s="208"/>
      <c r="Q7" s="208"/>
      <c r="R7" s="208"/>
      <c r="S7" s="208"/>
      <c r="T7" s="208"/>
      <c r="U7" s="208"/>
      <c r="V7" s="213"/>
    </row>
    <row r="8" spans="1:22" ht="158.25" customHeight="1" x14ac:dyDescent="0.25">
      <c r="A8" s="263"/>
      <c r="B8" s="189" t="s">
        <v>645</v>
      </c>
      <c r="C8" s="195" t="s">
        <v>646</v>
      </c>
      <c r="D8" s="195" t="s">
        <v>647</v>
      </c>
      <c r="E8" s="195" t="s">
        <v>648</v>
      </c>
      <c r="F8" s="208"/>
      <c r="G8" s="208"/>
      <c r="H8" s="208"/>
      <c r="I8" s="208"/>
      <c r="J8" s="208"/>
      <c r="K8" s="208"/>
      <c r="L8" s="208"/>
      <c r="M8" s="208"/>
      <c r="N8" s="197">
        <f t="shared" si="0"/>
        <v>0</v>
      </c>
      <c r="O8" s="197">
        <f t="shared" si="1"/>
        <v>0</v>
      </c>
      <c r="P8" s="208"/>
      <c r="Q8" s="208"/>
      <c r="R8" s="208"/>
      <c r="S8" s="208"/>
      <c r="T8" s="208"/>
      <c r="U8" s="208"/>
      <c r="V8" s="213"/>
    </row>
    <row r="9" spans="1:22" ht="120.75" customHeight="1" x14ac:dyDescent="0.25">
      <c r="A9" s="263"/>
      <c r="B9" s="189" t="s">
        <v>649</v>
      </c>
      <c r="C9" s="195" t="s">
        <v>650</v>
      </c>
      <c r="D9" s="195" t="s">
        <v>651</v>
      </c>
      <c r="E9" s="195" t="s">
        <v>652</v>
      </c>
      <c r="F9" s="208"/>
      <c r="G9" s="208"/>
      <c r="H9" s="208"/>
      <c r="I9" s="208"/>
      <c r="J9" s="208"/>
      <c r="K9" s="208"/>
      <c r="L9" s="208"/>
      <c r="M9" s="208"/>
      <c r="N9" s="197">
        <f t="shared" si="0"/>
        <v>0</v>
      </c>
      <c r="O9" s="197">
        <f t="shared" si="1"/>
        <v>0</v>
      </c>
      <c r="P9" s="208"/>
      <c r="Q9" s="208"/>
      <c r="R9" s="208"/>
      <c r="S9" s="208"/>
      <c r="T9" s="208"/>
      <c r="U9" s="208"/>
      <c r="V9" s="213"/>
    </row>
    <row r="10" spans="1:22" ht="180" customHeight="1" x14ac:dyDescent="0.25">
      <c r="A10" s="263"/>
      <c r="B10" s="189" t="s">
        <v>653</v>
      </c>
      <c r="C10" s="195" t="s">
        <v>654</v>
      </c>
      <c r="D10" s="195" t="s">
        <v>655</v>
      </c>
      <c r="E10" s="195" t="s">
        <v>656</v>
      </c>
      <c r="F10" s="208"/>
      <c r="G10" s="208"/>
      <c r="H10" s="208"/>
      <c r="I10" s="208"/>
      <c r="J10" s="208"/>
      <c r="K10" s="208"/>
      <c r="L10" s="208"/>
      <c r="M10" s="208"/>
      <c r="N10" s="197">
        <f t="shared" si="0"/>
        <v>0</v>
      </c>
      <c r="O10" s="197">
        <f t="shared" si="1"/>
        <v>0</v>
      </c>
      <c r="P10" s="208"/>
      <c r="Q10" s="208"/>
      <c r="R10" s="208"/>
      <c r="S10" s="208"/>
      <c r="T10" s="208"/>
      <c r="U10" s="208"/>
      <c r="V10" s="213"/>
    </row>
    <row r="11" spans="1:22" ht="181.5" customHeight="1" x14ac:dyDescent="0.25">
      <c r="A11" s="263"/>
      <c r="B11" s="189" t="s">
        <v>657</v>
      </c>
      <c r="C11" s="195" t="s">
        <v>658</v>
      </c>
      <c r="D11" s="195" t="s">
        <v>659</v>
      </c>
      <c r="E11" s="195" t="s">
        <v>660</v>
      </c>
      <c r="F11" s="208"/>
      <c r="G11" s="208"/>
      <c r="H11" s="208"/>
      <c r="I11" s="208"/>
      <c r="J11" s="208"/>
      <c r="K11" s="208"/>
      <c r="L11" s="208"/>
      <c r="M11" s="208"/>
      <c r="N11" s="197">
        <f>F11+H11+J11+L11</f>
        <v>0</v>
      </c>
      <c r="O11" s="197">
        <f t="shared" ref="O11" si="2">G11+I11+K11+M11</f>
        <v>0</v>
      </c>
      <c r="P11" s="208"/>
      <c r="Q11" s="208"/>
      <c r="R11" s="208"/>
      <c r="S11" s="208"/>
      <c r="T11" s="208"/>
      <c r="U11" s="208"/>
      <c r="V11" s="213"/>
    </row>
    <row r="12" spans="1:22" s="125" customFormat="1" ht="15" customHeight="1" x14ac:dyDescent="0.25">
      <c r="A12" s="265" t="s">
        <v>662</v>
      </c>
      <c r="B12" s="265"/>
      <c r="C12" s="265"/>
      <c r="D12" s="265"/>
      <c r="E12" s="265"/>
      <c r="F12" s="169">
        <f>SUM(F7:F11)</f>
        <v>0</v>
      </c>
      <c r="G12" s="169">
        <f t="shared" ref="G12:K12" si="3">SUM(G7:G11)</f>
        <v>0</v>
      </c>
      <c r="H12" s="169">
        <f t="shared" si="3"/>
        <v>0</v>
      </c>
      <c r="I12" s="169">
        <f t="shared" si="3"/>
        <v>0</v>
      </c>
      <c r="J12" s="169">
        <f t="shared" si="3"/>
        <v>0</v>
      </c>
      <c r="K12" s="169">
        <f t="shared" si="3"/>
        <v>0</v>
      </c>
      <c r="L12" s="169">
        <f>SUM(L7:L11)</f>
        <v>0</v>
      </c>
      <c r="M12" s="169">
        <f t="shared" ref="M12" si="4">SUM(M7:M11)</f>
        <v>0</v>
      </c>
      <c r="N12" s="169">
        <f>F12+H12+J12+L12</f>
        <v>0</v>
      </c>
      <c r="O12" s="169">
        <f t="shared" ref="O12" si="5">G12+I12+K12+M12</f>
        <v>0</v>
      </c>
      <c r="P12" s="169"/>
      <c r="Q12" s="169"/>
      <c r="R12" s="169"/>
      <c r="S12" s="169"/>
      <c r="T12" s="169"/>
      <c r="U12" s="169"/>
      <c r="V12" s="168"/>
    </row>
    <row r="13" spans="1:22" s="125" customFormat="1" ht="24" customHeight="1" x14ac:dyDescent="0.25">
      <c r="A13" s="262" t="s">
        <v>680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62"/>
      <c r="O13" s="262"/>
      <c r="P13" s="262"/>
      <c r="Q13" s="262"/>
      <c r="R13" s="262"/>
      <c r="S13" s="262"/>
      <c r="T13" s="262"/>
      <c r="U13" s="262"/>
      <c r="V13" s="262"/>
    </row>
    <row r="14" spans="1:22" ht="252" customHeight="1" x14ac:dyDescent="0.25">
      <c r="A14" s="263" t="s">
        <v>663</v>
      </c>
      <c r="B14" s="263" t="s">
        <v>664</v>
      </c>
      <c r="C14" s="195" t="s">
        <v>665</v>
      </c>
      <c r="D14" s="195" t="s">
        <v>666</v>
      </c>
      <c r="E14" s="195" t="s">
        <v>667</v>
      </c>
      <c r="F14" s="209"/>
      <c r="G14" s="209"/>
      <c r="H14" s="209"/>
      <c r="I14" s="209"/>
      <c r="J14" s="209"/>
      <c r="K14" s="209"/>
      <c r="L14" s="209"/>
      <c r="M14" s="209"/>
      <c r="N14" s="197">
        <f t="shared" ref="N14:N17" si="6">F14+H14+J14+L14</f>
        <v>0</v>
      </c>
      <c r="O14" s="197">
        <f t="shared" ref="O14:O17" si="7">G14+I14+K14+M14</f>
        <v>0</v>
      </c>
      <c r="P14" s="209"/>
      <c r="Q14" s="209"/>
      <c r="R14" s="209"/>
      <c r="S14" s="209"/>
      <c r="T14" s="209"/>
      <c r="U14" s="209"/>
      <c r="V14" s="195"/>
    </row>
    <row r="15" spans="1:22" ht="225" customHeight="1" x14ac:dyDescent="0.25">
      <c r="A15" s="263"/>
      <c r="B15" s="263"/>
      <c r="C15" s="195" t="s">
        <v>668</v>
      </c>
      <c r="D15" s="195" t="s">
        <v>669</v>
      </c>
      <c r="E15" s="195" t="s">
        <v>670</v>
      </c>
      <c r="F15" s="209"/>
      <c r="G15" s="209"/>
      <c r="H15" s="209"/>
      <c r="I15" s="209"/>
      <c r="J15" s="209"/>
      <c r="K15" s="209"/>
      <c r="L15" s="209"/>
      <c r="M15" s="209"/>
      <c r="N15" s="197">
        <f t="shared" si="6"/>
        <v>0</v>
      </c>
      <c r="O15" s="197">
        <f t="shared" si="7"/>
        <v>0</v>
      </c>
      <c r="P15" s="209"/>
      <c r="Q15" s="209"/>
      <c r="R15" s="209"/>
      <c r="S15" s="209"/>
      <c r="T15" s="209"/>
      <c r="U15" s="209"/>
      <c r="V15" s="195"/>
    </row>
    <row r="16" spans="1:22" ht="146.25" customHeight="1" x14ac:dyDescent="0.25">
      <c r="A16" s="263"/>
      <c r="B16" s="189" t="s">
        <v>671</v>
      </c>
      <c r="C16" s="195" t="s">
        <v>672</v>
      </c>
      <c r="D16" s="195" t="s">
        <v>673</v>
      </c>
      <c r="E16" s="195" t="s">
        <v>674</v>
      </c>
      <c r="F16" s="209"/>
      <c r="G16" s="209"/>
      <c r="H16" s="209"/>
      <c r="I16" s="209"/>
      <c r="J16" s="209"/>
      <c r="K16" s="209"/>
      <c r="L16" s="209"/>
      <c r="M16" s="209"/>
      <c r="N16" s="197">
        <f t="shared" si="6"/>
        <v>0</v>
      </c>
      <c r="O16" s="197">
        <f t="shared" si="7"/>
        <v>0</v>
      </c>
      <c r="P16" s="209"/>
      <c r="Q16" s="209"/>
      <c r="R16" s="209"/>
      <c r="S16" s="209"/>
      <c r="T16" s="209"/>
      <c r="U16" s="209"/>
      <c r="V16" s="195"/>
    </row>
    <row r="17" spans="1:22" ht="192" customHeight="1" x14ac:dyDescent="0.25">
      <c r="A17" s="263"/>
      <c r="B17" s="189" t="s">
        <v>675</v>
      </c>
      <c r="C17" s="195" t="s">
        <v>676</v>
      </c>
      <c r="D17" s="195" t="s">
        <v>677</v>
      </c>
      <c r="E17" s="195" t="s">
        <v>678</v>
      </c>
      <c r="F17" s="209"/>
      <c r="G17" s="209"/>
      <c r="H17" s="209"/>
      <c r="I17" s="209"/>
      <c r="J17" s="209"/>
      <c r="K17" s="209"/>
      <c r="L17" s="209"/>
      <c r="M17" s="209"/>
      <c r="N17" s="197">
        <f t="shared" si="6"/>
        <v>0</v>
      </c>
      <c r="O17" s="197">
        <f t="shared" si="7"/>
        <v>0</v>
      </c>
      <c r="P17" s="209"/>
      <c r="Q17" s="209"/>
      <c r="R17" s="209"/>
      <c r="S17" s="209"/>
      <c r="T17" s="209"/>
      <c r="U17" s="209"/>
      <c r="V17" s="195"/>
    </row>
    <row r="18" spans="1:22" ht="99" customHeight="1" x14ac:dyDescent="0.25">
      <c r="A18" s="263"/>
      <c r="B18" s="189" t="s">
        <v>679</v>
      </c>
      <c r="C18" s="195"/>
      <c r="D18" s="195"/>
      <c r="E18" s="195"/>
      <c r="F18" s="209"/>
      <c r="G18" s="209"/>
      <c r="H18" s="209"/>
      <c r="I18" s="209"/>
      <c r="J18" s="209"/>
      <c r="K18" s="209"/>
      <c r="L18" s="209"/>
      <c r="M18" s="209"/>
      <c r="N18" s="197">
        <f>F18+H18+J18+L18</f>
        <v>0</v>
      </c>
      <c r="O18" s="197">
        <f t="shared" ref="O18" si="8">G18+I18+K18+M18</f>
        <v>0</v>
      </c>
      <c r="P18" s="209"/>
      <c r="Q18" s="209"/>
      <c r="R18" s="209"/>
      <c r="S18" s="209"/>
      <c r="T18" s="209"/>
      <c r="U18" s="209"/>
      <c r="V18" s="195"/>
    </row>
    <row r="19" spans="1:22" s="125" customFormat="1" ht="15" customHeight="1" x14ac:dyDescent="0.2">
      <c r="A19" s="265" t="s">
        <v>681</v>
      </c>
      <c r="B19" s="265"/>
      <c r="C19" s="265"/>
      <c r="D19" s="265"/>
      <c r="E19" s="265"/>
      <c r="F19" s="181">
        <f>SUM(F14:F18)</f>
        <v>0</v>
      </c>
      <c r="G19" s="181">
        <f t="shared" ref="G19:M19" si="9">SUM(G14:G18)</f>
        <v>0</v>
      </c>
      <c r="H19" s="181">
        <f t="shared" si="9"/>
        <v>0</v>
      </c>
      <c r="I19" s="181">
        <f t="shared" si="9"/>
        <v>0</v>
      </c>
      <c r="J19" s="181">
        <f t="shared" si="9"/>
        <v>0</v>
      </c>
      <c r="K19" s="181">
        <f t="shared" si="9"/>
        <v>0</v>
      </c>
      <c r="L19" s="181">
        <f t="shared" si="9"/>
        <v>0</v>
      </c>
      <c r="M19" s="181">
        <f t="shared" si="9"/>
        <v>0</v>
      </c>
      <c r="N19" s="181">
        <f>F19+H19+J19+L19</f>
        <v>0</v>
      </c>
      <c r="O19" s="181">
        <f t="shared" ref="O19:O20" si="10">G19+I19+K19+M19</f>
        <v>0</v>
      </c>
      <c r="P19" s="169"/>
      <c r="Q19" s="169"/>
      <c r="R19" s="169"/>
      <c r="S19" s="169"/>
      <c r="T19" s="169"/>
      <c r="U19" s="169"/>
      <c r="V19" s="169"/>
    </row>
    <row r="20" spans="1:22" s="125" customFormat="1" ht="18.75" x14ac:dyDescent="0.25">
      <c r="A20" s="272" t="s">
        <v>682</v>
      </c>
      <c r="B20" s="272"/>
      <c r="C20" s="272"/>
      <c r="D20" s="272"/>
      <c r="E20" s="272"/>
      <c r="F20" s="182">
        <f>F19+F12</f>
        <v>0</v>
      </c>
      <c r="G20" s="182">
        <f t="shared" ref="G20:K20" si="11">G19+G12</f>
        <v>0</v>
      </c>
      <c r="H20" s="182">
        <f t="shared" si="11"/>
        <v>0</v>
      </c>
      <c r="I20" s="182">
        <f t="shared" si="11"/>
        <v>0</v>
      </c>
      <c r="J20" s="182">
        <f t="shared" si="11"/>
        <v>0</v>
      </c>
      <c r="K20" s="182">
        <f t="shared" si="11"/>
        <v>0</v>
      </c>
      <c r="L20" s="182">
        <f>L19+L12</f>
        <v>0</v>
      </c>
      <c r="M20" s="182">
        <f t="shared" ref="M20" si="12">M19+M12</f>
        <v>0</v>
      </c>
      <c r="N20" s="183">
        <f>F20+H20+J20+L20</f>
        <v>0</v>
      </c>
      <c r="O20" s="183">
        <f t="shared" si="10"/>
        <v>0</v>
      </c>
      <c r="P20" s="170"/>
      <c r="Q20" s="170"/>
      <c r="R20" s="170"/>
      <c r="S20" s="170"/>
      <c r="T20" s="170"/>
      <c r="U20" s="170"/>
      <c r="V20" s="170"/>
    </row>
  </sheetData>
  <mergeCells count="27">
    <mergeCell ref="A1:V1"/>
    <mergeCell ref="A2:V2"/>
    <mergeCell ref="N3:O4"/>
    <mergeCell ref="P3:Q4"/>
    <mergeCell ref="R3:R5"/>
    <mergeCell ref="S3:S5"/>
    <mergeCell ref="T3:T5"/>
    <mergeCell ref="U3:U5"/>
    <mergeCell ref="A3:A5"/>
    <mergeCell ref="B3:B5"/>
    <mergeCell ref="C3:C5"/>
    <mergeCell ref="D3:D5"/>
    <mergeCell ref="E3:E5"/>
    <mergeCell ref="F3:M3"/>
    <mergeCell ref="V3:V5"/>
    <mergeCell ref="F4:G4"/>
    <mergeCell ref="H4:I4"/>
    <mergeCell ref="J4:K4"/>
    <mergeCell ref="L4:M4"/>
    <mergeCell ref="A19:E19"/>
    <mergeCell ref="A20:E20"/>
    <mergeCell ref="A14:A18"/>
    <mergeCell ref="B14:B15"/>
    <mergeCell ref="A6:V6"/>
    <mergeCell ref="A12:E12"/>
    <mergeCell ref="A13:V13"/>
    <mergeCell ref="A7:A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6"/>
  <sheetViews>
    <sheetView topLeftCell="H1" workbookViewId="0">
      <selection activeCell="A2" sqref="A2:V2"/>
    </sheetView>
  </sheetViews>
  <sheetFormatPr baseColWidth="10" defaultColWidth="12.5703125" defaultRowHeight="15" x14ac:dyDescent="0.25"/>
  <cols>
    <col min="1" max="2" width="21.7109375" customWidth="1"/>
    <col min="3" max="5" width="27.42578125" customWidth="1"/>
    <col min="6" max="6" width="15.28515625" customWidth="1"/>
    <col min="8" max="8" width="15.28515625" customWidth="1"/>
    <col min="10" max="10" width="15.28515625" customWidth="1"/>
    <col min="12" max="12" width="15.28515625" customWidth="1"/>
    <col min="14" max="14" width="15.28515625" customWidth="1"/>
    <col min="18" max="21" width="14.28515625" customWidth="1"/>
    <col min="22" max="22" width="15.7109375" customWidth="1"/>
  </cols>
  <sheetData>
    <row r="1" spans="1:22" s="126" customFormat="1" ht="18.75" x14ac:dyDescent="0.3">
      <c r="A1" s="290" t="s">
        <v>638</v>
      </c>
      <c r="B1" s="290"/>
      <c r="C1" s="290"/>
      <c r="D1" s="290"/>
      <c r="E1" s="290"/>
      <c r="F1" s="290"/>
      <c r="G1" s="290"/>
      <c r="H1" s="290"/>
      <c r="I1" s="290"/>
      <c r="J1" s="290"/>
      <c r="K1" s="290"/>
      <c r="L1" s="290"/>
      <c r="M1" s="290"/>
      <c r="N1" s="290"/>
      <c r="O1" s="290"/>
      <c r="P1" s="290"/>
      <c r="Q1" s="290"/>
      <c r="R1" s="290"/>
      <c r="S1" s="290"/>
      <c r="T1" s="290"/>
      <c r="U1" s="290"/>
      <c r="V1" s="290"/>
    </row>
    <row r="2" spans="1:22" s="126" customFormat="1" ht="21" customHeight="1" x14ac:dyDescent="0.2">
      <c r="A2" s="291" t="s">
        <v>639</v>
      </c>
      <c r="B2" s="291"/>
      <c r="C2" s="291"/>
      <c r="D2" s="291"/>
      <c r="E2" s="291"/>
      <c r="F2" s="291"/>
      <c r="G2" s="291"/>
      <c r="H2" s="291"/>
      <c r="I2" s="291"/>
      <c r="J2" s="291"/>
      <c r="K2" s="291"/>
      <c r="L2" s="291"/>
      <c r="M2" s="291"/>
      <c r="N2" s="291"/>
      <c r="O2" s="291"/>
      <c r="P2" s="291"/>
      <c r="Q2" s="291"/>
      <c r="R2" s="291"/>
      <c r="S2" s="291"/>
      <c r="T2" s="291"/>
      <c r="U2" s="291"/>
      <c r="V2" s="291"/>
    </row>
    <row r="3" spans="1:22" s="165" customFormat="1" ht="23.25" customHeight="1" x14ac:dyDescent="0.25">
      <c r="A3" s="264" t="s">
        <v>414</v>
      </c>
      <c r="B3" s="269" t="s">
        <v>470</v>
      </c>
      <c r="C3" s="261" t="s">
        <v>402</v>
      </c>
      <c r="D3" s="261" t="s">
        <v>403</v>
      </c>
      <c r="E3" s="261" t="s">
        <v>404</v>
      </c>
      <c r="F3" s="264" t="s">
        <v>420</v>
      </c>
      <c r="G3" s="264"/>
      <c r="H3" s="264"/>
      <c r="I3" s="264"/>
      <c r="J3" s="264"/>
      <c r="K3" s="264"/>
      <c r="L3" s="264"/>
      <c r="M3" s="264"/>
      <c r="N3" s="278" t="s">
        <v>421</v>
      </c>
      <c r="O3" s="279"/>
      <c r="P3" s="264" t="s">
        <v>422</v>
      </c>
      <c r="Q3" s="264"/>
      <c r="R3" s="264" t="s">
        <v>423</v>
      </c>
      <c r="S3" s="264" t="s">
        <v>424</v>
      </c>
      <c r="T3" s="269" t="s">
        <v>433</v>
      </c>
      <c r="U3" s="269" t="s">
        <v>432</v>
      </c>
      <c r="V3" s="261" t="s">
        <v>405</v>
      </c>
    </row>
    <row r="4" spans="1:22" s="165" customFormat="1" ht="15" customHeight="1" x14ac:dyDescent="0.25">
      <c r="A4" s="264"/>
      <c r="B4" s="270"/>
      <c r="C4" s="261"/>
      <c r="D4" s="261"/>
      <c r="E4" s="261"/>
      <c r="F4" s="264" t="s">
        <v>425</v>
      </c>
      <c r="G4" s="264"/>
      <c r="H4" s="264" t="s">
        <v>426</v>
      </c>
      <c r="I4" s="264"/>
      <c r="J4" s="264" t="s">
        <v>427</v>
      </c>
      <c r="K4" s="264"/>
      <c r="L4" s="264" t="s">
        <v>428</v>
      </c>
      <c r="M4" s="264"/>
      <c r="N4" s="280"/>
      <c r="O4" s="281"/>
      <c r="P4" s="264"/>
      <c r="Q4" s="264"/>
      <c r="R4" s="264"/>
      <c r="S4" s="264"/>
      <c r="T4" s="270"/>
      <c r="U4" s="270"/>
      <c r="V4" s="261"/>
    </row>
    <row r="5" spans="1:22" s="167" customFormat="1" ht="24" customHeight="1" x14ac:dyDescent="0.25">
      <c r="A5" s="264"/>
      <c r="B5" s="271"/>
      <c r="C5" s="261"/>
      <c r="D5" s="261"/>
      <c r="E5" s="261"/>
      <c r="F5" s="187" t="s">
        <v>429</v>
      </c>
      <c r="G5" s="187" t="s">
        <v>12</v>
      </c>
      <c r="H5" s="187" t="s">
        <v>429</v>
      </c>
      <c r="I5" s="187" t="s">
        <v>12</v>
      </c>
      <c r="J5" s="187" t="s">
        <v>429</v>
      </c>
      <c r="K5" s="187" t="s">
        <v>12</v>
      </c>
      <c r="L5" s="187" t="s">
        <v>429</v>
      </c>
      <c r="M5" s="187" t="s">
        <v>12</v>
      </c>
      <c r="N5" s="187" t="s">
        <v>429</v>
      </c>
      <c r="O5" s="187" t="s">
        <v>12</v>
      </c>
      <c r="P5" s="187" t="s">
        <v>430</v>
      </c>
      <c r="Q5" s="187" t="s">
        <v>394</v>
      </c>
      <c r="R5" s="264"/>
      <c r="S5" s="264"/>
      <c r="T5" s="271"/>
      <c r="U5" s="271"/>
      <c r="V5" s="261"/>
    </row>
    <row r="6" spans="1:22" s="125" customFormat="1" ht="24" customHeight="1" x14ac:dyDescent="0.25">
      <c r="A6" s="262" t="s">
        <v>704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</row>
    <row r="7" spans="1:22" ht="90" x14ac:dyDescent="0.25">
      <c r="A7" s="263" t="s">
        <v>683</v>
      </c>
      <c r="B7" s="263" t="s">
        <v>684</v>
      </c>
      <c r="C7" s="195" t="s">
        <v>685</v>
      </c>
      <c r="D7" s="195" t="s">
        <v>686</v>
      </c>
      <c r="E7" s="195" t="s">
        <v>687</v>
      </c>
      <c r="F7" s="209"/>
      <c r="G7" s="209"/>
      <c r="H7" s="209"/>
      <c r="I7" s="209"/>
      <c r="J7" s="209"/>
      <c r="K7" s="209"/>
      <c r="L7" s="209"/>
      <c r="M7" s="209"/>
      <c r="N7" s="197">
        <f t="shared" ref="N7:N14" si="0">F7+H7+J7+L7</f>
        <v>0</v>
      </c>
      <c r="O7" s="197">
        <f t="shared" ref="O7:O14" si="1">G7+I7+K7+M7</f>
        <v>0</v>
      </c>
      <c r="P7" s="209"/>
      <c r="Q7" s="209"/>
      <c r="R7" s="209"/>
      <c r="S7" s="209"/>
      <c r="T7" s="209"/>
      <c r="U7" s="209"/>
      <c r="V7" s="195"/>
    </row>
    <row r="8" spans="1:22" ht="90" x14ac:dyDescent="0.25">
      <c r="A8" s="263"/>
      <c r="B8" s="263"/>
      <c r="C8" s="195" t="s">
        <v>688</v>
      </c>
      <c r="D8" s="195" t="s">
        <v>689</v>
      </c>
      <c r="E8" s="195" t="s">
        <v>690</v>
      </c>
      <c r="F8" s="209"/>
      <c r="G8" s="209"/>
      <c r="H8" s="209"/>
      <c r="I8" s="209"/>
      <c r="J8" s="209"/>
      <c r="K8" s="209"/>
      <c r="L8" s="209"/>
      <c r="M8" s="209"/>
      <c r="N8" s="197">
        <f t="shared" si="0"/>
        <v>0</v>
      </c>
      <c r="O8" s="197">
        <f t="shared" si="1"/>
        <v>0</v>
      </c>
      <c r="P8" s="209"/>
      <c r="Q8" s="209"/>
      <c r="R8" s="209"/>
      <c r="S8" s="209"/>
      <c r="T8" s="209"/>
      <c r="U8" s="209"/>
      <c r="V8" s="195"/>
    </row>
    <row r="9" spans="1:22" ht="45" x14ac:dyDescent="0.25">
      <c r="A9" s="263"/>
      <c r="B9" s="263"/>
      <c r="C9" s="195"/>
      <c r="D9" s="195"/>
      <c r="E9" s="195" t="s">
        <v>691</v>
      </c>
      <c r="F9" s="209"/>
      <c r="G9" s="209"/>
      <c r="H9" s="209"/>
      <c r="I9" s="209"/>
      <c r="J9" s="209"/>
      <c r="K9" s="209"/>
      <c r="L9" s="209"/>
      <c r="M9" s="209"/>
      <c r="N9" s="197">
        <f t="shared" si="0"/>
        <v>0</v>
      </c>
      <c r="O9" s="197">
        <f t="shared" si="1"/>
        <v>0</v>
      </c>
      <c r="P9" s="209"/>
      <c r="Q9" s="209"/>
      <c r="R9" s="209"/>
      <c r="S9" s="209"/>
      <c r="T9" s="209"/>
      <c r="U9" s="209"/>
      <c r="V9" s="195"/>
    </row>
    <row r="10" spans="1:22" ht="105" x14ac:dyDescent="0.25">
      <c r="A10" s="263"/>
      <c r="B10" s="263"/>
      <c r="C10" s="195"/>
      <c r="D10" s="195"/>
      <c r="E10" s="195" t="s">
        <v>692</v>
      </c>
      <c r="F10" s="209"/>
      <c r="G10" s="209"/>
      <c r="H10" s="209"/>
      <c r="I10" s="209"/>
      <c r="J10" s="209"/>
      <c r="K10" s="209"/>
      <c r="L10" s="209"/>
      <c r="M10" s="209"/>
      <c r="N10" s="197">
        <f t="shared" si="0"/>
        <v>0</v>
      </c>
      <c r="O10" s="197">
        <f t="shared" si="1"/>
        <v>0</v>
      </c>
      <c r="P10" s="209"/>
      <c r="Q10" s="209"/>
      <c r="R10" s="209"/>
      <c r="S10" s="209"/>
      <c r="T10" s="209"/>
      <c r="U10" s="209"/>
      <c r="V10" s="195"/>
    </row>
    <row r="11" spans="1:22" ht="105" x14ac:dyDescent="0.25">
      <c r="A11" s="263"/>
      <c r="B11" s="263"/>
      <c r="C11" s="195" t="s">
        <v>693</v>
      </c>
      <c r="D11" s="195"/>
      <c r="E11" s="195" t="s">
        <v>694</v>
      </c>
      <c r="F11" s="209"/>
      <c r="G11" s="209"/>
      <c r="H11" s="209"/>
      <c r="I11" s="209"/>
      <c r="J11" s="209"/>
      <c r="K11" s="209"/>
      <c r="L11" s="209"/>
      <c r="M11" s="209"/>
      <c r="N11" s="197">
        <f t="shared" si="0"/>
        <v>0</v>
      </c>
      <c r="O11" s="197">
        <f t="shared" si="1"/>
        <v>0</v>
      </c>
      <c r="P11" s="209"/>
      <c r="Q11" s="209"/>
      <c r="R11" s="209"/>
      <c r="S11" s="209"/>
      <c r="T11" s="209"/>
      <c r="U11" s="209"/>
      <c r="V11" s="195"/>
    </row>
    <row r="12" spans="1:22" ht="60" x14ac:dyDescent="0.25">
      <c r="A12" s="263"/>
      <c r="B12" s="263"/>
      <c r="C12" s="195"/>
      <c r="D12" s="195"/>
      <c r="E12" s="195" t="s">
        <v>695</v>
      </c>
      <c r="F12" s="209"/>
      <c r="G12" s="209"/>
      <c r="H12" s="209"/>
      <c r="I12" s="209"/>
      <c r="J12" s="209"/>
      <c r="K12" s="209"/>
      <c r="L12" s="209"/>
      <c r="M12" s="209"/>
      <c r="N12" s="197">
        <f t="shared" si="0"/>
        <v>0</v>
      </c>
      <c r="O12" s="197">
        <f t="shared" si="1"/>
        <v>0</v>
      </c>
      <c r="P12" s="209"/>
      <c r="Q12" s="209"/>
      <c r="R12" s="209"/>
      <c r="S12" s="209"/>
      <c r="T12" s="209"/>
      <c r="U12" s="209"/>
      <c r="V12" s="195"/>
    </row>
    <row r="13" spans="1:22" ht="30" x14ac:dyDescent="0.25">
      <c r="A13" s="263"/>
      <c r="B13" s="263"/>
      <c r="C13" s="195"/>
      <c r="D13" s="195"/>
      <c r="E13" s="195" t="s">
        <v>696</v>
      </c>
      <c r="F13" s="209"/>
      <c r="G13" s="209"/>
      <c r="H13" s="209"/>
      <c r="I13" s="209"/>
      <c r="J13" s="209"/>
      <c r="K13" s="209"/>
      <c r="L13" s="209"/>
      <c r="M13" s="209"/>
      <c r="N13" s="197">
        <f t="shared" si="0"/>
        <v>0</v>
      </c>
      <c r="O13" s="197">
        <f t="shared" si="1"/>
        <v>0</v>
      </c>
      <c r="P13" s="209"/>
      <c r="Q13" s="209"/>
      <c r="R13" s="209"/>
      <c r="S13" s="209"/>
      <c r="T13" s="209"/>
      <c r="U13" s="209"/>
      <c r="V13" s="195"/>
    </row>
    <row r="14" spans="1:22" ht="90" x14ac:dyDescent="0.25">
      <c r="A14" s="263"/>
      <c r="B14" s="263" t="s">
        <v>697</v>
      </c>
      <c r="C14" s="195" t="s">
        <v>698</v>
      </c>
      <c r="D14" s="195" t="s">
        <v>699</v>
      </c>
      <c r="E14" s="195" t="s">
        <v>700</v>
      </c>
      <c r="F14" s="209"/>
      <c r="G14" s="209"/>
      <c r="H14" s="209"/>
      <c r="I14" s="209"/>
      <c r="J14" s="209"/>
      <c r="K14" s="209"/>
      <c r="L14" s="209"/>
      <c r="M14" s="209"/>
      <c r="N14" s="197">
        <f t="shared" si="0"/>
        <v>0</v>
      </c>
      <c r="O14" s="197">
        <f t="shared" si="1"/>
        <v>0</v>
      </c>
      <c r="P14" s="209"/>
      <c r="Q14" s="209"/>
      <c r="R14" s="209"/>
      <c r="S14" s="209"/>
      <c r="T14" s="209"/>
      <c r="U14" s="209"/>
      <c r="V14" s="195"/>
    </row>
    <row r="15" spans="1:22" ht="60" x14ac:dyDescent="0.25">
      <c r="A15" s="263"/>
      <c r="B15" s="263"/>
      <c r="C15" s="195" t="s">
        <v>701</v>
      </c>
      <c r="D15" s="195" t="s">
        <v>702</v>
      </c>
      <c r="E15" s="195" t="s">
        <v>703</v>
      </c>
      <c r="F15" s="209"/>
      <c r="G15" s="209"/>
      <c r="H15" s="209"/>
      <c r="I15" s="209"/>
      <c r="J15" s="209"/>
      <c r="K15" s="209"/>
      <c r="L15" s="209"/>
      <c r="M15" s="209"/>
      <c r="N15" s="197">
        <f>F15+H15+J15+L15</f>
        <v>0</v>
      </c>
      <c r="O15" s="197">
        <f t="shared" ref="O15" si="2">G15+I15+K15+M15</f>
        <v>0</v>
      </c>
      <c r="P15" s="209"/>
      <c r="Q15" s="209"/>
      <c r="R15" s="209"/>
      <c r="S15" s="209"/>
      <c r="T15" s="209"/>
      <c r="U15" s="209"/>
      <c r="V15" s="195"/>
    </row>
    <row r="16" spans="1:22" s="125" customFormat="1" ht="15" customHeight="1" x14ac:dyDescent="0.2">
      <c r="A16" s="265" t="s">
        <v>705</v>
      </c>
      <c r="B16" s="265"/>
      <c r="C16" s="265"/>
      <c r="D16" s="265"/>
      <c r="E16" s="265"/>
      <c r="F16" s="181">
        <f>SUM(F7:F15)</f>
        <v>0</v>
      </c>
      <c r="G16" s="181">
        <f t="shared" ref="G16:M16" si="3">SUM(G7:G15)</f>
        <v>0</v>
      </c>
      <c r="H16" s="181">
        <f t="shared" si="3"/>
        <v>0</v>
      </c>
      <c r="I16" s="181">
        <f t="shared" si="3"/>
        <v>0</v>
      </c>
      <c r="J16" s="181">
        <f t="shared" si="3"/>
        <v>0</v>
      </c>
      <c r="K16" s="181">
        <f t="shared" si="3"/>
        <v>0</v>
      </c>
      <c r="L16" s="181">
        <f t="shared" si="3"/>
        <v>0</v>
      </c>
      <c r="M16" s="181">
        <f t="shared" si="3"/>
        <v>0</v>
      </c>
      <c r="N16" s="181">
        <f>F16+H16+J16+L16</f>
        <v>0</v>
      </c>
      <c r="O16" s="181">
        <f t="shared" ref="O16" si="4">G16+I16+K16+M16</f>
        <v>0</v>
      </c>
      <c r="P16" s="169"/>
      <c r="Q16" s="169"/>
      <c r="R16" s="169"/>
      <c r="S16" s="169"/>
      <c r="T16" s="169"/>
      <c r="U16" s="169"/>
      <c r="V16" s="169"/>
    </row>
    <row r="17" spans="1:22" s="125" customFormat="1" ht="24" customHeight="1" x14ac:dyDescent="0.25">
      <c r="A17" s="262" t="s">
        <v>706</v>
      </c>
      <c r="B17" s="262"/>
      <c r="C17" s="262"/>
      <c r="D17" s="262"/>
      <c r="E17" s="262"/>
      <c r="F17" s="262"/>
      <c r="G17" s="262"/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</row>
    <row r="18" spans="1:22" ht="131.25" customHeight="1" x14ac:dyDescent="0.25">
      <c r="A18" s="263" t="s">
        <v>707</v>
      </c>
      <c r="B18" s="263" t="s">
        <v>708</v>
      </c>
      <c r="C18" s="195" t="s">
        <v>709</v>
      </c>
      <c r="D18" s="195" t="s">
        <v>710</v>
      </c>
      <c r="E18" s="195" t="s">
        <v>711</v>
      </c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16"/>
    </row>
    <row r="19" spans="1:22" ht="60" x14ac:dyDescent="0.25">
      <c r="A19" s="263"/>
      <c r="B19" s="263"/>
      <c r="C19" s="195"/>
      <c r="D19" s="195"/>
      <c r="E19" s="195" t="s">
        <v>712</v>
      </c>
      <c r="F19" s="208"/>
      <c r="G19" s="208"/>
      <c r="H19" s="208"/>
      <c r="I19" s="208"/>
      <c r="J19" s="208"/>
      <c r="K19" s="208"/>
      <c r="L19" s="208"/>
      <c r="M19" s="208"/>
      <c r="N19" s="208"/>
      <c r="O19" s="208"/>
      <c r="P19" s="208"/>
      <c r="Q19" s="208"/>
      <c r="R19" s="208"/>
      <c r="S19" s="208"/>
      <c r="T19" s="208"/>
      <c r="U19" s="208"/>
      <c r="V19" s="216"/>
    </row>
    <row r="20" spans="1:22" ht="140.25" customHeight="1" x14ac:dyDescent="0.25">
      <c r="A20" s="263"/>
      <c r="B20" s="263"/>
      <c r="C20" s="195"/>
      <c r="D20" s="195"/>
      <c r="E20" s="195" t="s">
        <v>713</v>
      </c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16"/>
    </row>
    <row r="21" spans="1:22" ht="84.75" customHeight="1" x14ac:dyDescent="0.25">
      <c r="A21" s="263"/>
      <c r="B21" s="263"/>
      <c r="C21" s="195" t="s">
        <v>714</v>
      </c>
      <c r="D21" s="195"/>
      <c r="E21" s="195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16"/>
    </row>
    <row r="22" spans="1:22" ht="96" customHeight="1" x14ac:dyDescent="0.25">
      <c r="A22" s="263"/>
      <c r="B22" s="263"/>
      <c r="C22" s="195" t="s">
        <v>715</v>
      </c>
      <c r="D22" s="195"/>
      <c r="E22" s="195"/>
      <c r="F22" s="208"/>
      <c r="G22" s="208"/>
      <c r="H22" s="208"/>
      <c r="I22" s="208"/>
      <c r="J22" s="208"/>
      <c r="K22" s="208"/>
      <c r="L22" s="208"/>
      <c r="M22" s="208"/>
      <c r="N22" s="208"/>
      <c r="O22" s="208"/>
      <c r="P22" s="208"/>
      <c r="Q22" s="208"/>
      <c r="R22" s="208"/>
      <c r="S22" s="208"/>
      <c r="T22" s="208"/>
      <c r="U22" s="208"/>
      <c r="V22" s="216"/>
    </row>
    <row r="23" spans="1:22" ht="52.5" customHeight="1" x14ac:dyDescent="0.25">
      <c r="A23" s="263"/>
      <c r="B23" s="263"/>
      <c r="C23" s="195" t="s">
        <v>716</v>
      </c>
      <c r="D23" s="195"/>
      <c r="E23" s="195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16"/>
    </row>
    <row r="24" spans="1:22" ht="114" customHeight="1" x14ac:dyDescent="0.25">
      <c r="A24" s="263"/>
      <c r="B24" s="263"/>
      <c r="C24" s="195" t="s">
        <v>717</v>
      </c>
      <c r="D24" s="195" t="s">
        <v>718</v>
      </c>
      <c r="E24" s="195" t="s">
        <v>719</v>
      </c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195"/>
    </row>
    <row r="25" spans="1:22" ht="63.75" customHeight="1" x14ac:dyDescent="0.25">
      <c r="A25" s="263"/>
      <c r="B25" s="263"/>
      <c r="C25" s="195" t="s">
        <v>720</v>
      </c>
      <c r="D25" s="195"/>
      <c r="E25" s="195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8"/>
      <c r="Q25" s="208"/>
      <c r="R25" s="208"/>
      <c r="S25" s="208"/>
      <c r="T25" s="208"/>
      <c r="U25" s="208"/>
      <c r="V25" s="195"/>
    </row>
    <row r="26" spans="1:22" ht="45" x14ac:dyDescent="0.25">
      <c r="A26" s="263"/>
      <c r="B26" s="263"/>
      <c r="C26" s="195" t="s">
        <v>721</v>
      </c>
      <c r="D26" s="195"/>
      <c r="E26" s="195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195"/>
    </row>
    <row r="27" spans="1:22" ht="60" x14ac:dyDescent="0.25">
      <c r="A27" s="263"/>
      <c r="B27" s="263"/>
      <c r="C27" s="195" t="s">
        <v>722</v>
      </c>
      <c r="D27" s="195"/>
      <c r="E27" s="195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195"/>
    </row>
    <row r="28" spans="1:22" ht="75" customHeight="1" x14ac:dyDescent="0.25">
      <c r="A28" s="263"/>
      <c r="B28" s="263"/>
      <c r="C28" s="195" t="s">
        <v>723</v>
      </c>
      <c r="D28" s="195" t="s">
        <v>724</v>
      </c>
      <c r="E28" s="195" t="s">
        <v>725</v>
      </c>
      <c r="F28" s="208"/>
      <c r="G28" s="208"/>
      <c r="H28" s="208"/>
      <c r="I28" s="208"/>
      <c r="J28" s="208"/>
      <c r="K28" s="208"/>
      <c r="L28" s="208"/>
      <c r="M28" s="208"/>
      <c r="N28" s="208"/>
      <c r="O28" s="208"/>
      <c r="P28" s="208"/>
      <c r="Q28" s="208"/>
      <c r="R28" s="208"/>
      <c r="S28" s="208"/>
      <c r="T28" s="208"/>
      <c r="U28" s="208"/>
      <c r="V28" s="216"/>
    </row>
    <row r="29" spans="1:22" ht="60" x14ac:dyDescent="0.25">
      <c r="A29" s="263"/>
      <c r="B29" s="263"/>
      <c r="C29" s="195" t="s">
        <v>726</v>
      </c>
      <c r="D29" s="195"/>
      <c r="E29" s="195" t="s">
        <v>727</v>
      </c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16"/>
    </row>
    <row r="30" spans="1:22" ht="60" x14ac:dyDescent="0.25">
      <c r="A30" s="263"/>
      <c r="B30" s="263"/>
      <c r="C30" s="195" t="s">
        <v>728</v>
      </c>
      <c r="D30" s="195"/>
      <c r="E30" s="195" t="s">
        <v>729</v>
      </c>
      <c r="F30" s="208"/>
      <c r="G30" s="208"/>
      <c r="H30" s="208"/>
      <c r="I30" s="208"/>
      <c r="J30" s="208"/>
      <c r="K30" s="208"/>
      <c r="L30" s="208"/>
      <c r="M30" s="208"/>
      <c r="N30" s="208"/>
      <c r="O30" s="208"/>
      <c r="P30" s="208"/>
      <c r="Q30" s="208"/>
      <c r="R30" s="208"/>
      <c r="S30" s="208"/>
      <c r="T30" s="208"/>
      <c r="U30" s="208"/>
      <c r="V30" s="216"/>
    </row>
    <row r="31" spans="1:22" ht="60" customHeight="1" x14ac:dyDescent="0.25">
      <c r="A31" s="263"/>
      <c r="B31" s="263" t="s">
        <v>730</v>
      </c>
      <c r="C31" s="195" t="s">
        <v>731</v>
      </c>
      <c r="D31" s="195" t="s">
        <v>732</v>
      </c>
      <c r="E31" s="195" t="s">
        <v>733</v>
      </c>
      <c r="F31" s="208"/>
      <c r="G31" s="208"/>
      <c r="H31" s="208"/>
      <c r="I31" s="208"/>
      <c r="J31" s="208"/>
      <c r="K31" s="208"/>
      <c r="L31" s="208"/>
      <c r="M31" s="208"/>
      <c r="N31" s="208"/>
      <c r="O31" s="208"/>
      <c r="P31" s="208"/>
      <c r="Q31" s="208"/>
      <c r="R31" s="208"/>
      <c r="S31" s="208"/>
      <c r="T31" s="208"/>
      <c r="U31" s="208"/>
      <c r="V31" s="216"/>
    </row>
    <row r="32" spans="1:22" ht="60" x14ac:dyDescent="0.25">
      <c r="A32" s="263"/>
      <c r="B32" s="263"/>
      <c r="C32" s="195" t="s">
        <v>734</v>
      </c>
      <c r="D32" s="195" t="s">
        <v>735</v>
      </c>
      <c r="E32" s="195" t="s">
        <v>736</v>
      </c>
      <c r="F32" s="208"/>
      <c r="G32" s="208"/>
      <c r="H32" s="208"/>
      <c r="I32" s="208"/>
      <c r="J32" s="208"/>
      <c r="K32" s="208"/>
      <c r="L32" s="208"/>
      <c r="M32" s="208"/>
      <c r="N32" s="208"/>
      <c r="O32" s="208"/>
      <c r="P32" s="208"/>
      <c r="Q32" s="208"/>
      <c r="R32" s="208"/>
      <c r="S32" s="208"/>
      <c r="T32" s="208"/>
      <c r="U32" s="208"/>
      <c r="V32" s="216"/>
    </row>
    <row r="33" spans="1:22" ht="30" x14ac:dyDescent="0.25">
      <c r="A33" s="263"/>
      <c r="B33" s="263"/>
      <c r="C33" s="195"/>
      <c r="D33" s="195" t="s">
        <v>737</v>
      </c>
      <c r="E33" s="195"/>
      <c r="F33" s="208"/>
      <c r="G33" s="208"/>
      <c r="H33" s="208"/>
      <c r="I33" s="208"/>
      <c r="J33" s="208"/>
      <c r="K33" s="208"/>
      <c r="L33" s="208"/>
      <c r="M33" s="208"/>
      <c r="N33" s="208"/>
      <c r="O33" s="208"/>
      <c r="P33" s="208"/>
      <c r="Q33" s="208"/>
      <c r="R33" s="208"/>
      <c r="S33" s="208"/>
      <c r="T33" s="208"/>
      <c r="U33" s="208"/>
      <c r="V33" s="216"/>
    </row>
    <row r="34" spans="1:22" ht="75" x14ac:dyDescent="0.25">
      <c r="A34" s="263"/>
      <c r="B34" s="263"/>
      <c r="C34" s="195" t="s">
        <v>738</v>
      </c>
      <c r="D34" s="195" t="s">
        <v>739</v>
      </c>
      <c r="E34" s="195" t="s">
        <v>740</v>
      </c>
      <c r="F34" s="208"/>
      <c r="G34" s="208"/>
      <c r="H34" s="208"/>
      <c r="I34" s="208"/>
      <c r="J34" s="208"/>
      <c r="K34" s="208"/>
      <c r="L34" s="208"/>
      <c r="M34" s="208"/>
      <c r="N34" s="208"/>
      <c r="O34" s="208"/>
      <c r="P34" s="208"/>
      <c r="Q34" s="208"/>
      <c r="R34" s="208"/>
      <c r="S34" s="208"/>
      <c r="T34" s="208"/>
      <c r="U34" s="208"/>
      <c r="V34" s="216"/>
    </row>
    <row r="35" spans="1:22" ht="90" x14ac:dyDescent="0.25">
      <c r="A35" s="263"/>
      <c r="B35" s="263"/>
      <c r="C35" s="195" t="s">
        <v>741</v>
      </c>
      <c r="D35" s="195"/>
      <c r="E35" s="195" t="s">
        <v>742</v>
      </c>
      <c r="F35" s="208"/>
      <c r="G35" s="208"/>
      <c r="H35" s="208"/>
      <c r="I35" s="208"/>
      <c r="J35" s="208"/>
      <c r="K35" s="208"/>
      <c r="L35" s="208"/>
      <c r="M35" s="208"/>
      <c r="N35" s="208"/>
      <c r="O35" s="208"/>
      <c r="P35" s="208"/>
      <c r="Q35" s="208"/>
      <c r="R35" s="208"/>
      <c r="S35" s="208"/>
      <c r="T35" s="208"/>
      <c r="U35" s="208"/>
      <c r="V35" s="216"/>
    </row>
    <row r="36" spans="1:22" ht="45" x14ac:dyDescent="0.25">
      <c r="A36" s="263"/>
      <c r="B36" s="263"/>
      <c r="C36" s="195" t="s">
        <v>743</v>
      </c>
      <c r="D36" s="195"/>
      <c r="E36" s="195" t="s">
        <v>744</v>
      </c>
      <c r="F36" s="208"/>
      <c r="G36" s="208"/>
      <c r="H36" s="208"/>
      <c r="I36" s="208"/>
      <c r="J36" s="208"/>
      <c r="K36" s="208"/>
      <c r="L36" s="208"/>
      <c r="M36" s="208"/>
      <c r="N36" s="208"/>
      <c r="O36" s="208"/>
      <c r="P36" s="208"/>
      <c r="Q36" s="208"/>
      <c r="R36" s="208"/>
      <c r="S36" s="208"/>
      <c r="T36" s="208"/>
      <c r="U36" s="208"/>
      <c r="V36" s="216"/>
    </row>
    <row r="37" spans="1:22" ht="90" x14ac:dyDescent="0.25">
      <c r="A37" s="263"/>
      <c r="B37" s="263"/>
      <c r="C37" s="195"/>
      <c r="D37" s="195"/>
      <c r="E37" s="195" t="s">
        <v>745</v>
      </c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16"/>
    </row>
    <row r="38" spans="1:22" ht="60" x14ac:dyDescent="0.25">
      <c r="A38" s="263"/>
      <c r="B38" s="263"/>
      <c r="C38" s="195"/>
      <c r="D38" s="195"/>
      <c r="E38" s="195" t="s">
        <v>746</v>
      </c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8"/>
      <c r="U38" s="208"/>
      <c r="V38" s="216"/>
    </row>
    <row r="39" spans="1:22" ht="30" x14ac:dyDescent="0.25">
      <c r="A39" s="263"/>
      <c r="B39" s="263"/>
      <c r="C39" s="195"/>
      <c r="D39" s="195"/>
      <c r="E39" s="195" t="s">
        <v>747</v>
      </c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16"/>
    </row>
    <row r="40" spans="1:22" x14ac:dyDescent="0.25">
      <c r="A40" s="263"/>
      <c r="B40" s="263"/>
      <c r="C40" s="195"/>
      <c r="D40" s="195"/>
      <c r="E40" s="195" t="s">
        <v>748</v>
      </c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16"/>
    </row>
    <row r="41" spans="1:22" ht="30" x14ac:dyDescent="0.25">
      <c r="A41" s="263"/>
      <c r="B41" s="263"/>
      <c r="C41" s="195"/>
      <c r="D41" s="195"/>
      <c r="E41" s="195" t="s">
        <v>749</v>
      </c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16"/>
    </row>
    <row r="42" spans="1:22" ht="135" x14ac:dyDescent="0.25">
      <c r="A42" s="263" t="s">
        <v>707</v>
      </c>
      <c r="B42" s="263" t="s">
        <v>750</v>
      </c>
      <c r="C42" s="195" t="s">
        <v>751</v>
      </c>
      <c r="D42" s="195" t="s">
        <v>752</v>
      </c>
      <c r="E42" s="195" t="s">
        <v>753</v>
      </c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195"/>
    </row>
    <row r="43" spans="1:22" ht="45" x14ac:dyDescent="0.25">
      <c r="A43" s="263"/>
      <c r="B43" s="263"/>
      <c r="C43" s="195" t="s">
        <v>754</v>
      </c>
      <c r="D43" s="195"/>
      <c r="E43" s="195" t="s">
        <v>755</v>
      </c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17"/>
    </row>
    <row r="44" spans="1:22" ht="45" x14ac:dyDescent="0.25">
      <c r="A44" s="263"/>
      <c r="B44" s="263"/>
      <c r="C44" s="195" t="s">
        <v>756</v>
      </c>
      <c r="D44" s="195"/>
      <c r="E44" s="195" t="s">
        <v>757</v>
      </c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17"/>
    </row>
    <row r="45" spans="1:22" ht="75" x14ac:dyDescent="0.25">
      <c r="A45" s="263"/>
      <c r="B45" s="263"/>
      <c r="C45" s="195" t="s">
        <v>758</v>
      </c>
      <c r="D45" s="195"/>
      <c r="E45" s="195" t="s">
        <v>759</v>
      </c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8"/>
      <c r="U45" s="208"/>
      <c r="V45" s="217"/>
    </row>
    <row r="46" spans="1:22" ht="105" x14ac:dyDescent="0.25">
      <c r="A46" s="263"/>
      <c r="B46" s="263"/>
      <c r="C46" s="195" t="s">
        <v>760</v>
      </c>
      <c r="D46" s="195"/>
      <c r="E46" s="195" t="s">
        <v>761</v>
      </c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8"/>
      <c r="U46" s="208"/>
      <c r="V46" s="217"/>
    </row>
    <row r="47" spans="1:22" ht="90" customHeight="1" x14ac:dyDescent="0.25">
      <c r="A47" s="263"/>
      <c r="B47" s="263"/>
      <c r="C47" s="195" t="s">
        <v>762</v>
      </c>
      <c r="D47" s="195" t="s">
        <v>763</v>
      </c>
      <c r="E47" s="195" t="s">
        <v>764</v>
      </c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8"/>
      <c r="U47" s="208"/>
      <c r="V47" s="216"/>
    </row>
    <row r="48" spans="1:22" ht="60" x14ac:dyDescent="0.25">
      <c r="A48" s="263"/>
      <c r="B48" s="263"/>
      <c r="C48" s="195"/>
      <c r="D48" s="195" t="s">
        <v>765</v>
      </c>
      <c r="E48" s="195" t="s">
        <v>766</v>
      </c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8"/>
      <c r="U48" s="208"/>
      <c r="V48" s="216"/>
    </row>
    <row r="49" spans="1:22" ht="60" x14ac:dyDescent="0.25">
      <c r="A49" s="263"/>
      <c r="B49" s="263"/>
      <c r="C49" s="195"/>
      <c r="D49" s="195" t="s">
        <v>767</v>
      </c>
      <c r="E49" s="195" t="s">
        <v>768</v>
      </c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16"/>
    </row>
    <row r="50" spans="1:22" ht="60" x14ac:dyDescent="0.25">
      <c r="A50" s="263"/>
      <c r="B50" s="263"/>
      <c r="C50" s="195"/>
      <c r="D50" s="195" t="s">
        <v>769</v>
      </c>
      <c r="E50" s="195" t="s">
        <v>770</v>
      </c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8"/>
      <c r="U50" s="208"/>
      <c r="V50" s="216"/>
    </row>
    <row r="51" spans="1:22" ht="45" x14ac:dyDescent="0.25">
      <c r="A51" s="263"/>
      <c r="B51" s="263"/>
      <c r="C51" s="195"/>
      <c r="D51" s="195" t="s">
        <v>771</v>
      </c>
      <c r="E51" s="195" t="s">
        <v>772</v>
      </c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8"/>
      <c r="U51" s="208"/>
      <c r="V51" s="216"/>
    </row>
    <row r="52" spans="1:22" ht="135" x14ac:dyDescent="0.25">
      <c r="A52" s="263"/>
      <c r="B52" s="263"/>
      <c r="C52" s="195"/>
      <c r="D52" s="195" t="s">
        <v>773</v>
      </c>
      <c r="E52" s="195" t="s">
        <v>774</v>
      </c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8"/>
      <c r="U52" s="208"/>
      <c r="V52" s="216"/>
    </row>
    <row r="53" spans="1:22" ht="60" x14ac:dyDescent="0.25">
      <c r="A53" s="263"/>
      <c r="B53" s="263"/>
      <c r="C53" s="195"/>
      <c r="D53" s="195" t="s">
        <v>775</v>
      </c>
      <c r="E53" s="195" t="s">
        <v>776</v>
      </c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8"/>
      <c r="U53" s="208"/>
      <c r="V53" s="216"/>
    </row>
    <row r="54" spans="1:22" ht="60" x14ac:dyDescent="0.25">
      <c r="A54" s="263"/>
      <c r="B54" s="263"/>
      <c r="C54" s="195"/>
      <c r="D54" s="195" t="s">
        <v>777</v>
      </c>
      <c r="E54" s="195"/>
      <c r="F54" s="208"/>
      <c r="G54" s="208"/>
      <c r="H54" s="208"/>
      <c r="I54" s="208"/>
      <c r="J54" s="208"/>
      <c r="K54" s="208"/>
      <c r="L54" s="208"/>
      <c r="M54" s="208"/>
      <c r="N54" s="208"/>
      <c r="O54" s="208"/>
      <c r="P54" s="208"/>
      <c r="Q54" s="208"/>
      <c r="R54" s="208"/>
      <c r="S54" s="208"/>
      <c r="T54" s="208"/>
      <c r="U54" s="208"/>
      <c r="V54" s="216"/>
    </row>
    <row r="55" spans="1:22" ht="60" x14ac:dyDescent="0.25">
      <c r="A55" s="263"/>
      <c r="B55" s="263"/>
      <c r="C55" s="195"/>
      <c r="D55" s="195" t="s">
        <v>778</v>
      </c>
      <c r="E55" s="195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  <c r="R55" s="208"/>
      <c r="S55" s="208"/>
      <c r="T55" s="208"/>
      <c r="U55" s="208"/>
      <c r="V55" s="216"/>
    </row>
    <row r="56" spans="1:22" ht="30" x14ac:dyDescent="0.25">
      <c r="A56" s="263"/>
      <c r="B56" s="263"/>
      <c r="C56" s="195"/>
      <c r="D56" s="195" t="s">
        <v>779</v>
      </c>
      <c r="E56" s="195"/>
      <c r="F56" s="208"/>
      <c r="G56" s="208"/>
      <c r="H56" s="208"/>
      <c r="I56" s="208"/>
      <c r="J56" s="208"/>
      <c r="K56" s="208"/>
      <c r="L56" s="208"/>
      <c r="M56" s="208"/>
      <c r="N56" s="208"/>
      <c r="O56" s="208"/>
      <c r="P56" s="208"/>
      <c r="Q56" s="208"/>
      <c r="R56" s="208"/>
      <c r="S56" s="208"/>
      <c r="T56" s="208"/>
      <c r="U56" s="208"/>
      <c r="V56" s="216"/>
    </row>
    <row r="57" spans="1:22" ht="30" x14ac:dyDescent="0.25">
      <c r="A57" s="263"/>
      <c r="B57" s="263"/>
      <c r="C57" s="195"/>
      <c r="D57" s="195" t="s">
        <v>780</v>
      </c>
      <c r="E57" s="195"/>
      <c r="F57" s="208"/>
      <c r="G57" s="208"/>
      <c r="H57" s="208"/>
      <c r="I57" s="208"/>
      <c r="J57" s="208"/>
      <c r="K57" s="208"/>
      <c r="L57" s="208"/>
      <c r="M57" s="208"/>
      <c r="N57" s="208"/>
      <c r="O57" s="208"/>
      <c r="P57" s="208"/>
      <c r="Q57" s="208"/>
      <c r="R57" s="208"/>
      <c r="S57" s="208"/>
      <c r="T57" s="208"/>
      <c r="U57" s="208"/>
      <c r="V57" s="216"/>
    </row>
    <row r="58" spans="1:22" ht="60" x14ac:dyDescent="0.25">
      <c r="A58" s="263"/>
      <c r="B58" s="263"/>
      <c r="C58" s="195" t="s">
        <v>781</v>
      </c>
      <c r="D58" s="195"/>
      <c r="E58" s="195"/>
      <c r="F58" s="208"/>
      <c r="G58" s="208"/>
      <c r="H58" s="208"/>
      <c r="I58" s="208"/>
      <c r="J58" s="208"/>
      <c r="K58" s="208"/>
      <c r="L58" s="208"/>
      <c r="M58" s="208"/>
      <c r="N58" s="208"/>
      <c r="O58" s="208"/>
      <c r="P58" s="208"/>
      <c r="Q58" s="208"/>
      <c r="R58" s="208"/>
      <c r="S58" s="208"/>
      <c r="T58" s="208"/>
      <c r="U58" s="208"/>
      <c r="V58" s="216"/>
    </row>
    <row r="59" spans="1:22" x14ac:dyDescent="0.25">
      <c r="A59" s="263"/>
      <c r="B59" s="263"/>
      <c r="C59" s="195"/>
      <c r="D59" s="195"/>
      <c r="E59" s="195"/>
      <c r="F59" s="208"/>
      <c r="G59" s="208"/>
      <c r="H59" s="208"/>
      <c r="I59" s="208"/>
      <c r="J59" s="208"/>
      <c r="K59" s="208"/>
      <c r="L59" s="208"/>
      <c r="M59" s="208"/>
      <c r="N59" s="208"/>
      <c r="O59" s="208"/>
      <c r="P59" s="208"/>
      <c r="Q59" s="208"/>
      <c r="R59" s="208"/>
      <c r="S59" s="208"/>
      <c r="T59" s="208"/>
      <c r="U59" s="208"/>
      <c r="V59" s="195"/>
    </row>
    <row r="60" spans="1:22" ht="60" x14ac:dyDescent="0.25">
      <c r="A60" s="263"/>
      <c r="B60" s="263"/>
      <c r="C60" s="195" t="s">
        <v>782</v>
      </c>
      <c r="D60" s="195"/>
      <c r="E60" s="195"/>
      <c r="F60" s="208"/>
      <c r="G60" s="208"/>
      <c r="H60" s="208"/>
      <c r="I60" s="208"/>
      <c r="J60" s="208"/>
      <c r="K60" s="208"/>
      <c r="L60" s="208"/>
      <c r="M60" s="208"/>
      <c r="N60" s="208"/>
      <c r="O60" s="208"/>
      <c r="P60" s="208"/>
      <c r="Q60" s="208"/>
      <c r="R60" s="208"/>
      <c r="S60" s="208"/>
      <c r="T60" s="208"/>
      <c r="U60" s="208"/>
      <c r="V60" s="195"/>
    </row>
    <row r="61" spans="1:22" ht="75" x14ac:dyDescent="0.25">
      <c r="A61" s="263"/>
      <c r="B61" s="263"/>
      <c r="C61" s="195" t="s">
        <v>783</v>
      </c>
      <c r="D61" s="195"/>
      <c r="E61" s="195"/>
      <c r="F61" s="208"/>
      <c r="G61" s="208"/>
      <c r="H61" s="208"/>
      <c r="I61" s="208"/>
      <c r="J61" s="208"/>
      <c r="K61" s="208"/>
      <c r="L61" s="208"/>
      <c r="M61" s="208"/>
      <c r="N61" s="208"/>
      <c r="O61" s="208"/>
      <c r="P61" s="208"/>
      <c r="Q61" s="208"/>
      <c r="R61" s="208"/>
      <c r="S61" s="208"/>
      <c r="T61" s="208"/>
      <c r="U61" s="208"/>
      <c r="V61" s="195"/>
    </row>
    <row r="62" spans="1:22" ht="75" x14ac:dyDescent="0.25">
      <c r="A62" s="263"/>
      <c r="B62" s="263"/>
      <c r="C62" s="195" t="s">
        <v>784</v>
      </c>
      <c r="D62" s="195"/>
      <c r="E62" s="195"/>
      <c r="F62" s="208"/>
      <c r="G62" s="208"/>
      <c r="H62" s="208"/>
      <c r="I62" s="208"/>
      <c r="J62" s="208"/>
      <c r="K62" s="208"/>
      <c r="L62" s="208"/>
      <c r="M62" s="208"/>
      <c r="N62" s="208"/>
      <c r="O62" s="208"/>
      <c r="P62" s="208"/>
      <c r="Q62" s="208"/>
      <c r="R62" s="208"/>
      <c r="S62" s="208"/>
      <c r="T62" s="208"/>
      <c r="U62" s="208"/>
      <c r="V62" s="195"/>
    </row>
    <row r="63" spans="1:22" ht="60" x14ac:dyDescent="0.25">
      <c r="A63" s="263"/>
      <c r="B63" s="263"/>
      <c r="C63" s="195" t="s">
        <v>785</v>
      </c>
      <c r="D63" s="195"/>
      <c r="E63" s="195"/>
      <c r="F63" s="208"/>
      <c r="G63" s="208"/>
      <c r="H63" s="208"/>
      <c r="I63" s="208"/>
      <c r="J63" s="208"/>
      <c r="K63" s="208"/>
      <c r="L63" s="208"/>
      <c r="M63" s="208"/>
      <c r="N63" s="208"/>
      <c r="O63" s="208"/>
      <c r="P63" s="208"/>
      <c r="Q63" s="208"/>
      <c r="R63" s="208"/>
      <c r="S63" s="208"/>
      <c r="T63" s="208"/>
      <c r="U63" s="208"/>
      <c r="V63" s="195"/>
    </row>
    <row r="64" spans="1:22" ht="45" x14ac:dyDescent="0.25">
      <c r="A64" s="263"/>
      <c r="B64" s="263"/>
      <c r="C64" s="195" t="s">
        <v>786</v>
      </c>
      <c r="D64" s="195"/>
      <c r="E64" s="195"/>
      <c r="F64" s="208"/>
      <c r="G64" s="208"/>
      <c r="H64" s="208"/>
      <c r="I64" s="208"/>
      <c r="J64" s="208"/>
      <c r="K64" s="208"/>
      <c r="L64" s="208"/>
      <c r="M64" s="208"/>
      <c r="N64" s="208"/>
      <c r="O64" s="208"/>
      <c r="P64" s="208"/>
      <c r="Q64" s="208"/>
      <c r="R64" s="208"/>
      <c r="S64" s="208"/>
      <c r="T64" s="208"/>
      <c r="U64" s="208"/>
      <c r="V64" s="195"/>
    </row>
    <row r="65" spans="1:22" ht="45" x14ac:dyDescent="0.25">
      <c r="A65" s="263"/>
      <c r="B65" s="263"/>
      <c r="C65" s="195" t="s">
        <v>787</v>
      </c>
      <c r="D65" s="195"/>
      <c r="E65" s="195"/>
      <c r="F65" s="208"/>
      <c r="G65" s="208"/>
      <c r="H65" s="208"/>
      <c r="I65" s="208"/>
      <c r="J65" s="208"/>
      <c r="K65" s="208"/>
      <c r="L65" s="208"/>
      <c r="M65" s="208"/>
      <c r="N65" s="208"/>
      <c r="O65" s="208"/>
      <c r="P65" s="208"/>
      <c r="Q65" s="208"/>
      <c r="R65" s="208"/>
      <c r="S65" s="208"/>
      <c r="T65" s="208"/>
      <c r="U65" s="208"/>
      <c r="V65" s="195"/>
    </row>
    <row r="66" spans="1:22" ht="30" x14ac:dyDescent="0.25">
      <c r="A66" s="263"/>
      <c r="B66" s="263"/>
      <c r="C66" s="195" t="s">
        <v>788</v>
      </c>
      <c r="D66" s="195"/>
      <c r="E66" s="195"/>
      <c r="F66" s="208"/>
      <c r="G66" s="208"/>
      <c r="H66" s="208"/>
      <c r="I66" s="208"/>
      <c r="J66" s="208"/>
      <c r="K66" s="208"/>
      <c r="L66" s="208"/>
      <c r="M66" s="208"/>
      <c r="N66" s="208"/>
      <c r="O66" s="208"/>
      <c r="P66" s="208"/>
      <c r="Q66" s="208"/>
      <c r="R66" s="208"/>
      <c r="S66" s="208"/>
      <c r="T66" s="208"/>
      <c r="U66" s="208"/>
      <c r="V66" s="195"/>
    </row>
    <row r="67" spans="1:22" ht="45" x14ac:dyDescent="0.25">
      <c r="A67" s="263"/>
      <c r="B67" s="263"/>
      <c r="C67" s="195" t="s">
        <v>789</v>
      </c>
      <c r="D67" s="195"/>
      <c r="E67" s="195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208"/>
      <c r="U67" s="208"/>
      <c r="V67" s="195"/>
    </row>
    <row r="68" spans="1:22" ht="216" customHeight="1" x14ac:dyDescent="0.25">
      <c r="A68" s="263" t="s">
        <v>707</v>
      </c>
      <c r="B68" s="263" t="s">
        <v>806</v>
      </c>
      <c r="C68" s="195" t="s">
        <v>790</v>
      </c>
      <c r="D68" s="195" t="s">
        <v>791</v>
      </c>
      <c r="E68" s="195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208"/>
      <c r="U68" s="208"/>
      <c r="V68" s="217"/>
    </row>
    <row r="69" spans="1:22" ht="60.75" customHeight="1" x14ac:dyDescent="0.25">
      <c r="A69" s="263"/>
      <c r="B69" s="263"/>
      <c r="C69" s="195" t="s">
        <v>792</v>
      </c>
      <c r="D69" s="195"/>
      <c r="E69" s="195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208"/>
      <c r="U69" s="208"/>
      <c r="V69" s="217"/>
    </row>
    <row r="70" spans="1:22" ht="54" customHeight="1" x14ac:dyDescent="0.25">
      <c r="A70" s="263"/>
      <c r="B70" s="263"/>
      <c r="C70" s="195" t="s">
        <v>793</v>
      </c>
      <c r="D70" s="195"/>
      <c r="E70" s="195"/>
      <c r="F70" s="208"/>
      <c r="G70" s="208"/>
      <c r="H70" s="208"/>
      <c r="I70" s="208"/>
      <c r="J70" s="208"/>
      <c r="K70" s="208"/>
      <c r="L70" s="208"/>
      <c r="M70" s="208"/>
      <c r="N70" s="208"/>
      <c r="O70" s="208"/>
      <c r="P70" s="208"/>
      <c r="Q70" s="208"/>
      <c r="R70" s="208"/>
      <c r="S70" s="208"/>
      <c r="T70" s="208"/>
      <c r="U70" s="208"/>
      <c r="V70" s="217"/>
    </row>
    <row r="71" spans="1:22" ht="140.25" customHeight="1" x14ac:dyDescent="0.25">
      <c r="A71" s="263"/>
      <c r="B71" s="263"/>
      <c r="C71" s="195" t="s">
        <v>794</v>
      </c>
      <c r="D71" s="195"/>
      <c r="E71" s="195" t="s">
        <v>795</v>
      </c>
      <c r="F71" s="208"/>
      <c r="G71" s="208"/>
      <c r="H71" s="208"/>
      <c r="I71" s="208"/>
      <c r="J71" s="208"/>
      <c r="K71" s="208"/>
      <c r="L71" s="208"/>
      <c r="M71" s="208"/>
      <c r="N71" s="208"/>
      <c r="O71" s="208"/>
      <c r="P71" s="208"/>
      <c r="Q71" s="208"/>
      <c r="R71" s="208"/>
      <c r="S71" s="208"/>
      <c r="T71" s="208"/>
      <c r="U71" s="208"/>
      <c r="V71" s="195"/>
    </row>
    <row r="72" spans="1:22" ht="128.25" customHeight="1" x14ac:dyDescent="0.25">
      <c r="A72" s="263"/>
      <c r="B72" s="263"/>
      <c r="C72" s="195" t="s">
        <v>796</v>
      </c>
      <c r="D72" s="195" t="s">
        <v>797</v>
      </c>
      <c r="E72" s="195"/>
      <c r="F72" s="208"/>
      <c r="G72" s="208"/>
      <c r="H72" s="208"/>
      <c r="I72" s="208"/>
      <c r="J72" s="208"/>
      <c r="K72" s="208"/>
      <c r="L72" s="208"/>
      <c r="M72" s="208"/>
      <c r="N72" s="208"/>
      <c r="O72" s="208"/>
      <c r="P72" s="208"/>
      <c r="Q72" s="208"/>
      <c r="R72" s="208"/>
      <c r="S72" s="208"/>
      <c r="T72" s="208"/>
      <c r="U72" s="208"/>
      <c r="V72" s="217"/>
    </row>
    <row r="73" spans="1:22" ht="90" customHeight="1" x14ac:dyDescent="0.25">
      <c r="A73" s="263"/>
      <c r="B73" s="263"/>
      <c r="C73" s="195" t="s">
        <v>798</v>
      </c>
      <c r="D73" s="195"/>
      <c r="E73" s="195" t="s">
        <v>799</v>
      </c>
      <c r="F73" s="208"/>
      <c r="G73" s="208"/>
      <c r="H73" s="208"/>
      <c r="I73" s="208"/>
      <c r="J73" s="208"/>
      <c r="K73" s="208"/>
      <c r="L73" s="208"/>
      <c r="M73" s="208"/>
      <c r="N73" s="208"/>
      <c r="O73" s="208"/>
      <c r="P73" s="208"/>
      <c r="Q73" s="208"/>
      <c r="R73" s="208"/>
      <c r="S73" s="208"/>
      <c r="T73" s="208"/>
      <c r="U73" s="208"/>
      <c r="V73" s="195"/>
    </row>
    <row r="74" spans="1:22" ht="63.75" customHeight="1" x14ac:dyDescent="0.25">
      <c r="A74" s="263"/>
      <c r="B74" s="263"/>
      <c r="C74" s="195" t="s">
        <v>800</v>
      </c>
      <c r="D74" s="195"/>
      <c r="E74" s="195" t="s">
        <v>801</v>
      </c>
      <c r="F74" s="208"/>
      <c r="G74" s="208"/>
      <c r="H74" s="208"/>
      <c r="I74" s="208"/>
      <c r="J74" s="208"/>
      <c r="K74" s="208"/>
      <c r="L74" s="208"/>
      <c r="M74" s="208"/>
      <c r="N74" s="208"/>
      <c r="O74" s="208"/>
      <c r="P74" s="208"/>
      <c r="Q74" s="208"/>
      <c r="R74" s="208"/>
      <c r="S74" s="208"/>
      <c r="T74" s="208"/>
      <c r="U74" s="208"/>
      <c r="V74" s="217"/>
    </row>
    <row r="75" spans="1:22" ht="77.25" customHeight="1" x14ac:dyDescent="0.25">
      <c r="A75" s="263"/>
      <c r="B75" s="263"/>
      <c r="C75" s="195" t="s">
        <v>802</v>
      </c>
      <c r="D75" s="195"/>
      <c r="E75" s="195" t="s">
        <v>803</v>
      </c>
      <c r="F75" s="208"/>
      <c r="G75" s="208"/>
      <c r="H75" s="208"/>
      <c r="I75" s="208"/>
      <c r="J75" s="208"/>
      <c r="K75" s="208"/>
      <c r="L75" s="208"/>
      <c r="M75" s="208"/>
      <c r="N75" s="208"/>
      <c r="O75" s="208"/>
      <c r="P75" s="208"/>
      <c r="Q75" s="208"/>
      <c r="R75" s="208"/>
      <c r="S75" s="208"/>
      <c r="T75" s="208"/>
      <c r="U75" s="208"/>
      <c r="V75" s="217"/>
    </row>
    <row r="76" spans="1:22" ht="240" x14ac:dyDescent="0.25">
      <c r="A76" s="263"/>
      <c r="B76" s="263"/>
      <c r="C76" s="195"/>
      <c r="D76" s="195"/>
      <c r="E76" s="195" t="s">
        <v>804</v>
      </c>
      <c r="F76" s="208"/>
      <c r="G76" s="208"/>
      <c r="H76" s="208"/>
      <c r="I76" s="208"/>
      <c r="J76" s="208"/>
      <c r="K76" s="208"/>
      <c r="L76" s="208"/>
      <c r="M76" s="208"/>
      <c r="N76" s="208"/>
      <c r="O76" s="208"/>
      <c r="P76" s="208"/>
      <c r="Q76" s="208"/>
      <c r="R76" s="208"/>
      <c r="S76" s="208"/>
      <c r="T76" s="208"/>
      <c r="U76" s="208"/>
      <c r="V76" s="217"/>
    </row>
    <row r="77" spans="1:22" ht="98.25" customHeight="1" x14ac:dyDescent="0.25">
      <c r="A77" s="263"/>
      <c r="B77" s="263"/>
      <c r="C77" s="195"/>
      <c r="D77" s="195"/>
      <c r="E77" s="195" t="s">
        <v>805</v>
      </c>
      <c r="F77" s="208"/>
      <c r="G77" s="208"/>
      <c r="H77" s="208"/>
      <c r="I77" s="208"/>
      <c r="J77" s="208"/>
      <c r="K77" s="208"/>
      <c r="L77" s="208"/>
      <c r="M77" s="208"/>
      <c r="N77" s="208"/>
      <c r="O77" s="208"/>
      <c r="P77" s="208"/>
      <c r="Q77" s="208"/>
      <c r="R77" s="208"/>
      <c r="S77" s="208"/>
      <c r="T77" s="208"/>
      <c r="U77" s="208"/>
      <c r="V77" s="217"/>
    </row>
    <row r="78" spans="1:22" s="125" customFormat="1" ht="15" customHeight="1" x14ac:dyDescent="0.2">
      <c r="A78" s="265" t="s">
        <v>807</v>
      </c>
      <c r="B78" s="265"/>
      <c r="C78" s="265"/>
      <c r="D78" s="265"/>
      <c r="E78" s="265"/>
      <c r="F78" s="181">
        <f>SUM(F18:F77)</f>
        <v>0</v>
      </c>
      <c r="G78" s="181">
        <f t="shared" ref="G78:M78" si="5">SUM(G18:G77)</f>
        <v>0</v>
      </c>
      <c r="H78" s="181">
        <f t="shared" si="5"/>
        <v>0</v>
      </c>
      <c r="I78" s="181">
        <f t="shared" si="5"/>
        <v>0</v>
      </c>
      <c r="J78" s="181">
        <f t="shared" si="5"/>
        <v>0</v>
      </c>
      <c r="K78" s="181">
        <f t="shared" si="5"/>
        <v>0</v>
      </c>
      <c r="L78" s="181">
        <f t="shared" si="5"/>
        <v>0</v>
      </c>
      <c r="M78" s="181">
        <f t="shared" si="5"/>
        <v>0</v>
      </c>
      <c r="N78" s="181">
        <f>F78+H78+J78+L78</f>
        <v>0</v>
      </c>
      <c r="O78" s="181">
        <f t="shared" ref="O78:O79" si="6">G78+I78+K78+M78</f>
        <v>0</v>
      </c>
      <c r="P78" s="169"/>
      <c r="Q78" s="169"/>
      <c r="R78" s="169"/>
      <c r="S78" s="169"/>
      <c r="T78" s="169"/>
      <c r="U78" s="169"/>
      <c r="V78" s="169"/>
    </row>
    <row r="79" spans="1:22" s="125" customFormat="1" ht="18.75" x14ac:dyDescent="0.25">
      <c r="A79" s="272" t="s">
        <v>808</v>
      </c>
      <c r="B79" s="272"/>
      <c r="C79" s="272"/>
      <c r="D79" s="272"/>
      <c r="E79" s="272"/>
      <c r="F79" s="182">
        <f>F78+F16</f>
        <v>0</v>
      </c>
      <c r="G79" s="182">
        <f t="shared" ref="G79:M79" si="7">G78+G16</f>
        <v>0</v>
      </c>
      <c r="H79" s="182">
        <f t="shared" si="7"/>
        <v>0</v>
      </c>
      <c r="I79" s="182">
        <f t="shared" si="7"/>
        <v>0</v>
      </c>
      <c r="J79" s="182">
        <f t="shared" si="7"/>
        <v>0</v>
      </c>
      <c r="K79" s="182">
        <f t="shared" si="7"/>
        <v>0</v>
      </c>
      <c r="L79" s="182">
        <f t="shared" si="7"/>
        <v>0</v>
      </c>
      <c r="M79" s="182">
        <f t="shared" si="7"/>
        <v>0</v>
      </c>
      <c r="N79" s="183">
        <f>F79+H79+J79+L79</f>
        <v>0</v>
      </c>
      <c r="O79" s="183">
        <f t="shared" si="6"/>
        <v>0</v>
      </c>
      <c r="P79" s="170"/>
      <c r="Q79" s="170"/>
      <c r="R79" s="170"/>
      <c r="S79" s="170"/>
      <c r="T79" s="170"/>
      <c r="U79" s="170"/>
      <c r="V79" s="170"/>
    </row>
    <row r="80" spans="1:22" x14ac:dyDescent="0.25">
      <c r="A80" s="215"/>
      <c r="B80" s="214"/>
    </row>
    <row r="81" spans="1:2" x14ac:dyDescent="0.25">
      <c r="A81" s="215"/>
      <c r="B81" s="214"/>
    </row>
    <row r="82" spans="1:2" x14ac:dyDescent="0.25">
      <c r="A82" s="215"/>
      <c r="B82" s="214"/>
    </row>
    <row r="83" spans="1:2" x14ac:dyDescent="0.25">
      <c r="A83" s="215"/>
      <c r="B83" s="214"/>
    </row>
    <row r="84" spans="1:2" x14ac:dyDescent="0.25">
      <c r="A84" s="215"/>
      <c r="B84" s="214"/>
    </row>
    <row r="85" spans="1:2" x14ac:dyDescent="0.25">
      <c r="A85" s="215"/>
      <c r="B85" s="214"/>
    </row>
    <row r="86" spans="1:2" x14ac:dyDescent="0.25">
      <c r="A86" s="215"/>
      <c r="B86" s="214"/>
    </row>
    <row r="87" spans="1:2" x14ac:dyDescent="0.25">
      <c r="A87" s="215"/>
      <c r="B87" s="214"/>
    </row>
    <row r="88" spans="1:2" x14ac:dyDescent="0.25">
      <c r="A88" s="215"/>
      <c r="B88" s="214"/>
    </row>
    <row r="89" spans="1:2" x14ac:dyDescent="0.25">
      <c r="A89" s="215"/>
      <c r="B89" s="214"/>
    </row>
    <row r="90" spans="1:2" x14ac:dyDescent="0.25">
      <c r="A90" s="215"/>
      <c r="B90" s="214"/>
    </row>
    <row r="91" spans="1:2" x14ac:dyDescent="0.25">
      <c r="A91" s="215"/>
      <c r="B91" s="214"/>
    </row>
    <row r="92" spans="1:2" x14ac:dyDescent="0.25">
      <c r="A92" s="215"/>
      <c r="B92" s="214"/>
    </row>
    <row r="93" spans="1:2" x14ac:dyDescent="0.25">
      <c r="A93" s="215"/>
      <c r="B93" s="214"/>
    </row>
    <row r="94" spans="1:2" x14ac:dyDescent="0.25">
      <c r="A94" s="215"/>
      <c r="B94" s="214"/>
    </row>
    <row r="95" spans="1:2" x14ac:dyDescent="0.25">
      <c r="A95" s="215"/>
      <c r="B95" s="214"/>
    </row>
    <row r="96" spans="1:2" x14ac:dyDescent="0.25">
      <c r="A96" s="210"/>
      <c r="B96" s="214"/>
    </row>
  </sheetData>
  <mergeCells count="34">
    <mergeCell ref="A1:V1"/>
    <mergeCell ref="A2:V2"/>
    <mergeCell ref="A3:A5"/>
    <mergeCell ref="B3:B5"/>
    <mergeCell ref="C3:C5"/>
    <mergeCell ref="D3:D5"/>
    <mergeCell ref="E3:E5"/>
    <mergeCell ref="F3:M3"/>
    <mergeCell ref="N3:O4"/>
    <mergeCell ref="P3:Q4"/>
    <mergeCell ref="R3:R5"/>
    <mergeCell ref="S3:S5"/>
    <mergeCell ref="T3:T5"/>
    <mergeCell ref="U3:U5"/>
    <mergeCell ref="V3:V5"/>
    <mergeCell ref="A6:V6"/>
    <mergeCell ref="A7:A15"/>
    <mergeCell ref="B7:B13"/>
    <mergeCell ref="B14:B15"/>
    <mergeCell ref="F4:G4"/>
    <mergeCell ref="H4:I4"/>
    <mergeCell ref="J4:K4"/>
    <mergeCell ref="L4:M4"/>
    <mergeCell ref="A16:E16"/>
    <mergeCell ref="A79:E79"/>
    <mergeCell ref="A17:V17"/>
    <mergeCell ref="B18:B30"/>
    <mergeCell ref="B31:B41"/>
    <mergeCell ref="B42:B67"/>
    <mergeCell ref="B68:B77"/>
    <mergeCell ref="A18:A41"/>
    <mergeCell ref="A42:A67"/>
    <mergeCell ref="A68:A77"/>
    <mergeCell ref="A78:E7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topLeftCell="J16" zoomScale="85" zoomScaleNormal="85" workbookViewId="0">
      <selection activeCell="E17" sqref="E17"/>
    </sheetView>
  </sheetViews>
  <sheetFormatPr baseColWidth="10" defaultRowHeight="15" x14ac:dyDescent="0.25"/>
  <cols>
    <col min="1" max="1" width="16.5703125" customWidth="1"/>
    <col min="2" max="2" width="27.140625" customWidth="1"/>
    <col min="3" max="3" width="31.28515625" customWidth="1"/>
    <col min="4" max="4" width="32.7109375" customWidth="1"/>
    <col min="5" max="5" width="46.5703125" customWidth="1"/>
    <col min="17" max="17" width="10.7109375" customWidth="1"/>
    <col min="18" max="18" width="12.42578125" customWidth="1"/>
    <col min="19" max="19" width="21.42578125" customWidth="1"/>
    <col min="20" max="20" width="29.85546875" customWidth="1"/>
    <col min="21" max="21" width="19.85546875" customWidth="1"/>
    <col min="22" max="22" width="25.5703125" customWidth="1"/>
  </cols>
  <sheetData>
    <row r="1" spans="1:22" x14ac:dyDescent="0.25">
      <c r="A1" s="292" t="s">
        <v>414</v>
      </c>
      <c r="B1" s="269" t="s">
        <v>810</v>
      </c>
      <c r="C1" s="261" t="s">
        <v>402</v>
      </c>
      <c r="D1" s="261" t="s">
        <v>403</v>
      </c>
      <c r="E1" s="261" t="s">
        <v>404</v>
      </c>
      <c r="F1" s="264" t="s">
        <v>420</v>
      </c>
      <c r="G1" s="264"/>
      <c r="H1" s="264"/>
      <c r="I1" s="264"/>
      <c r="J1" s="264"/>
      <c r="K1" s="264"/>
      <c r="L1" s="264"/>
      <c r="M1" s="264"/>
      <c r="N1" s="261" t="s">
        <v>421</v>
      </c>
      <c r="O1" s="261"/>
      <c r="P1" s="264" t="s">
        <v>422</v>
      </c>
      <c r="Q1" s="264"/>
      <c r="R1" s="264" t="s">
        <v>423</v>
      </c>
      <c r="S1" s="264" t="s">
        <v>424</v>
      </c>
      <c r="T1" s="269" t="s">
        <v>433</v>
      </c>
      <c r="U1" s="269" t="s">
        <v>432</v>
      </c>
      <c r="V1" s="283" t="s">
        <v>405</v>
      </c>
    </row>
    <row r="2" spans="1:22" x14ac:dyDescent="0.25">
      <c r="A2" s="293"/>
      <c r="B2" s="270"/>
      <c r="C2" s="261"/>
      <c r="D2" s="261"/>
      <c r="E2" s="261"/>
      <c r="F2" s="264" t="s">
        <v>425</v>
      </c>
      <c r="G2" s="264"/>
      <c r="H2" s="264" t="s">
        <v>426</v>
      </c>
      <c r="I2" s="264"/>
      <c r="J2" s="264" t="s">
        <v>427</v>
      </c>
      <c r="K2" s="264"/>
      <c r="L2" s="264" t="s">
        <v>428</v>
      </c>
      <c r="M2" s="264"/>
      <c r="N2" s="261"/>
      <c r="O2" s="261"/>
      <c r="P2" s="264"/>
      <c r="Q2" s="264"/>
      <c r="R2" s="264"/>
      <c r="S2" s="264"/>
      <c r="T2" s="270"/>
      <c r="U2" s="270"/>
      <c r="V2" s="284"/>
    </row>
    <row r="3" spans="1:22" ht="25.5" x14ac:dyDescent="0.25">
      <c r="A3" s="294"/>
      <c r="B3" s="271"/>
      <c r="C3" s="261"/>
      <c r="D3" s="261"/>
      <c r="E3" s="261"/>
      <c r="F3" s="218" t="s">
        <v>429</v>
      </c>
      <c r="G3" s="218" t="s">
        <v>12</v>
      </c>
      <c r="H3" s="218" t="s">
        <v>429</v>
      </c>
      <c r="I3" s="218" t="s">
        <v>12</v>
      </c>
      <c r="J3" s="218" t="s">
        <v>429</v>
      </c>
      <c r="K3" s="218" t="s">
        <v>12</v>
      </c>
      <c r="L3" s="218" t="s">
        <v>429</v>
      </c>
      <c r="M3" s="218" t="s">
        <v>12</v>
      </c>
      <c r="N3" s="218" t="s">
        <v>429</v>
      </c>
      <c r="O3" s="218" t="s">
        <v>12</v>
      </c>
      <c r="P3" s="218" t="s">
        <v>430</v>
      </c>
      <c r="Q3" s="218" t="s">
        <v>394</v>
      </c>
      <c r="R3" s="264"/>
      <c r="S3" s="264"/>
      <c r="T3" s="271"/>
      <c r="U3" s="271"/>
      <c r="V3" s="285"/>
    </row>
    <row r="4" spans="1:22" ht="234" customHeight="1" x14ac:dyDescent="0.25">
      <c r="A4" s="298" t="s">
        <v>809</v>
      </c>
      <c r="B4" s="298" t="s">
        <v>826</v>
      </c>
      <c r="C4" s="219" t="s">
        <v>813</v>
      </c>
      <c r="D4" s="219" t="s">
        <v>905</v>
      </c>
      <c r="E4" s="219" t="s">
        <v>906</v>
      </c>
      <c r="F4" s="223">
        <v>50</v>
      </c>
      <c r="G4" s="225">
        <v>500000</v>
      </c>
      <c r="H4" s="223">
        <v>50</v>
      </c>
      <c r="I4" s="225">
        <v>400000</v>
      </c>
      <c r="J4" s="223"/>
      <c r="K4" s="225"/>
      <c r="L4" s="223"/>
      <c r="M4" s="225"/>
      <c r="N4" s="226">
        <v>100</v>
      </c>
      <c r="O4" s="227">
        <f>G4+I4+K4+M4</f>
        <v>900000</v>
      </c>
      <c r="P4" s="223">
        <v>166</v>
      </c>
      <c r="Q4" s="223" t="s">
        <v>834</v>
      </c>
      <c r="R4" s="239" t="s">
        <v>908</v>
      </c>
      <c r="S4" s="239" t="s">
        <v>907</v>
      </c>
      <c r="T4" s="222" t="s">
        <v>909</v>
      </c>
      <c r="U4" s="222" t="s">
        <v>910</v>
      </c>
      <c r="V4" s="224" t="s">
        <v>911</v>
      </c>
    </row>
    <row r="5" spans="1:22" ht="81" customHeight="1" x14ac:dyDescent="0.25">
      <c r="A5" s="299"/>
      <c r="B5" s="299"/>
      <c r="C5" s="219" t="s">
        <v>925</v>
      </c>
      <c r="D5" s="219" t="s">
        <v>926</v>
      </c>
      <c r="E5" s="219" t="s">
        <v>927</v>
      </c>
      <c r="F5" s="223">
        <v>25</v>
      </c>
      <c r="G5" s="225">
        <v>3500</v>
      </c>
      <c r="H5" s="223">
        <v>25</v>
      </c>
      <c r="I5" s="225">
        <v>3520</v>
      </c>
      <c r="J5" s="223">
        <v>0</v>
      </c>
      <c r="K5" s="223">
        <v>0</v>
      </c>
      <c r="L5" s="223">
        <v>0</v>
      </c>
      <c r="M5" s="223">
        <v>0</v>
      </c>
      <c r="N5" s="226">
        <v>50</v>
      </c>
      <c r="O5" s="227">
        <f>G5+I5+K5+M5</f>
        <v>7020</v>
      </c>
      <c r="P5" s="223">
        <v>303</v>
      </c>
      <c r="Q5" s="223" t="s">
        <v>835</v>
      </c>
      <c r="R5" s="222" t="s">
        <v>839</v>
      </c>
      <c r="S5" s="222" t="s">
        <v>840</v>
      </c>
      <c r="T5" s="222" t="s">
        <v>841</v>
      </c>
      <c r="U5" s="222" t="s">
        <v>866</v>
      </c>
      <c r="V5" s="224" t="s">
        <v>838</v>
      </c>
    </row>
    <row r="6" spans="1:22" ht="87.75" customHeight="1" x14ac:dyDescent="0.25">
      <c r="A6" s="299"/>
      <c r="B6" s="299"/>
      <c r="C6" s="219" t="s">
        <v>829</v>
      </c>
      <c r="D6" s="219" t="s">
        <v>830</v>
      </c>
      <c r="E6" s="219" t="s">
        <v>831</v>
      </c>
      <c r="F6" s="222">
        <v>25</v>
      </c>
      <c r="G6" s="222"/>
      <c r="H6" s="222">
        <v>25</v>
      </c>
      <c r="I6" s="222"/>
      <c r="J6" s="222">
        <v>25</v>
      </c>
      <c r="K6" s="222"/>
      <c r="L6" s="222">
        <v>25</v>
      </c>
      <c r="M6" s="222"/>
      <c r="N6" s="228">
        <v>100</v>
      </c>
      <c r="O6" s="227">
        <f t="shared" ref="O6:O12" si="0">G6+I6+K6+M6</f>
        <v>0</v>
      </c>
      <c r="P6" s="222">
        <v>303</v>
      </c>
      <c r="Q6" s="222" t="s">
        <v>842</v>
      </c>
      <c r="R6" s="222" t="s">
        <v>845</v>
      </c>
      <c r="S6" s="222" t="s">
        <v>843</v>
      </c>
      <c r="T6" s="222" t="s">
        <v>844</v>
      </c>
      <c r="U6" s="222" t="s">
        <v>846</v>
      </c>
      <c r="V6" s="224" t="s">
        <v>847</v>
      </c>
    </row>
    <row r="7" spans="1:22" ht="102.75" customHeight="1" x14ac:dyDescent="0.25">
      <c r="A7" s="299"/>
      <c r="B7" s="300"/>
      <c r="C7" s="219" t="s">
        <v>832</v>
      </c>
      <c r="D7" s="219" t="s">
        <v>833</v>
      </c>
      <c r="E7" s="219" t="s">
        <v>825</v>
      </c>
      <c r="F7" s="222">
        <v>25</v>
      </c>
      <c r="G7" s="229">
        <v>46440</v>
      </c>
      <c r="H7" s="222">
        <v>25</v>
      </c>
      <c r="I7" s="229">
        <v>61920</v>
      </c>
      <c r="J7" s="222">
        <v>25</v>
      </c>
      <c r="K7" s="229">
        <v>46440</v>
      </c>
      <c r="L7" s="222">
        <v>25</v>
      </c>
      <c r="M7" s="229">
        <v>61920</v>
      </c>
      <c r="N7" s="228">
        <v>100</v>
      </c>
      <c r="O7" s="227">
        <f t="shared" si="0"/>
        <v>216720</v>
      </c>
      <c r="P7" s="222">
        <v>303</v>
      </c>
      <c r="Q7" s="222" t="s">
        <v>835</v>
      </c>
      <c r="R7" s="222" t="s">
        <v>848</v>
      </c>
      <c r="S7" s="222" t="s">
        <v>849</v>
      </c>
      <c r="T7" s="222" t="s">
        <v>850</v>
      </c>
      <c r="U7" s="222" t="s">
        <v>867</v>
      </c>
      <c r="V7" s="224" t="s">
        <v>868</v>
      </c>
    </row>
    <row r="8" spans="1:22" ht="199.5" customHeight="1" x14ac:dyDescent="0.25">
      <c r="A8" s="299"/>
      <c r="B8" s="301" t="s">
        <v>811</v>
      </c>
      <c r="C8" s="219" t="s">
        <v>814</v>
      </c>
      <c r="D8" s="222" t="s">
        <v>820</v>
      </c>
      <c r="E8" s="222" t="s">
        <v>819</v>
      </c>
      <c r="F8" s="222">
        <v>30</v>
      </c>
      <c r="G8" s="229"/>
      <c r="H8" s="222">
        <v>30</v>
      </c>
      <c r="I8" s="229">
        <v>2598325</v>
      </c>
      <c r="J8" s="222">
        <v>20</v>
      </c>
      <c r="K8" s="229"/>
      <c r="L8" s="222">
        <v>20</v>
      </c>
      <c r="M8" s="229">
        <v>2775</v>
      </c>
      <c r="N8" s="228">
        <v>100</v>
      </c>
      <c r="O8" s="227">
        <f t="shared" si="0"/>
        <v>2601100</v>
      </c>
      <c r="P8" s="222">
        <v>303</v>
      </c>
      <c r="Q8" s="222" t="s">
        <v>835</v>
      </c>
      <c r="R8" s="222" t="s">
        <v>853</v>
      </c>
      <c r="S8" s="222" t="s">
        <v>851</v>
      </c>
      <c r="T8" s="222" t="s">
        <v>869</v>
      </c>
      <c r="U8" s="222" t="s">
        <v>852</v>
      </c>
      <c r="V8" s="224" t="s">
        <v>838</v>
      </c>
    </row>
    <row r="9" spans="1:22" ht="75" x14ac:dyDescent="0.25">
      <c r="A9" s="299"/>
      <c r="B9" s="301"/>
      <c r="C9" s="219" t="s">
        <v>815</v>
      </c>
      <c r="D9" s="219" t="s">
        <v>816</v>
      </c>
      <c r="E9" s="219" t="s">
        <v>821</v>
      </c>
      <c r="F9" s="222">
        <v>30</v>
      </c>
      <c r="G9" s="229">
        <v>22500</v>
      </c>
      <c r="H9" s="222">
        <v>30</v>
      </c>
      <c r="I9" s="229">
        <v>22500</v>
      </c>
      <c r="J9" s="222">
        <v>20</v>
      </c>
      <c r="K9" s="229">
        <v>22500</v>
      </c>
      <c r="L9" s="222">
        <v>20</v>
      </c>
      <c r="M9" s="229">
        <v>22500</v>
      </c>
      <c r="N9" s="228">
        <v>100</v>
      </c>
      <c r="O9" s="227">
        <f t="shared" si="0"/>
        <v>90000</v>
      </c>
      <c r="P9" s="222">
        <v>166</v>
      </c>
      <c r="Q9" s="222" t="s">
        <v>834</v>
      </c>
      <c r="R9" s="222" t="s">
        <v>854</v>
      </c>
      <c r="S9" s="230" t="s">
        <v>856</v>
      </c>
      <c r="T9" s="222" t="s">
        <v>855</v>
      </c>
      <c r="U9" s="222" t="s">
        <v>857</v>
      </c>
      <c r="V9" s="224" t="s">
        <v>838</v>
      </c>
    </row>
    <row r="10" spans="1:22" ht="75" x14ac:dyDescent="0.25">
      <c r="A10" s="299"/>
      <c r="B10" s="301"/>
      <c r="C10" s="219" t="s">
        <v>817</v>
      </c>
      <c r="D10" s="219" t="s">
        <v>818</v>
      </c>
      <c r="E10" s="219" t="s">
        <v>822</v>
      </c>
      <c r="F10" s="222">
        <v>25</v>
      </c>
      <c r="G10" s="229">
        <v>10800</v>
      </c>
      <c r="H10" s="222">
        <v>25</v>
      </c>
      <c r="I10" s="229">
        <v>10800</v>
      </c>
      <c r="J10" s="222">
        <v>25</v>
      </c>
      <c r="K10" s="229">
        <v>10800</v>
      </c>
      <c r="L10" s="222">
        <v>25</v>
      </c>
      <c r="M10" s="229">
        <v>10860</v>
      </c>
      <c r="N10" s="228">
        <v>100</v>
      </c>
      <c r="O10" s="227">
        <f t="shared" si="0"/>
        <v>43260</v>
      </c>
      <c r="P10" s="222">
        <v>166</v>
      </c>
      <c r="Q10" s="222" t="s">
        <v>834</v>
      </c>
      <c r="R10" s="222" t="s">
        <v>858</v>
      </c>
      <c r="S10" s="222" t="s">
        <v>859</v>
      </c>
      <c r="T10" s="222" t="s">
        <v>870</v>
      </c>
      <c r="U10" s="222" t="s">
        <v>860</v>
      </c>
      <c r="V10" s="224" t="s">
        <v>871</v>
      </c>
    </row>
    <row r="11" spans="1:22" ht="90" x14ac:dyDescent="0.25">
      <c r="A11" s="299"/>
      <c r="B11" s="301"/>
      <c r="C11" s="219" t="s">
        <v>828</v>
      </c>
      <c r="D11" s="222" t="s">
        <v>823</v>
      </c>
      <c r="E11" s="222" t="s">
        <v>930</v>
      </c>
      <c r="F11" s="222">
        <v>30</v>
      </c>
      <c r="G11" s="229">
        <v>41722</v>
      </c>
      <c r="H11" s="222">
        <v>30</v>
      </c>
      <c r="I11" s="229">
        <v>41722</v>
      </c>
      <c r="J11" s="222">
        <v>20</v>
      </c>
      <c r="K11" s="229">
        <v>24000</v>
      </c>
      <c r="L11" s="222">
        <v>20</v>
      </c>
      <c r="M11" s="229">
        <v>850</v>
      </c>
      <c r="N11" s="228">
        <v>100</v>
      </c>
      <c r="O11" s="227">
        <f t="shared" si="0"/>
        <v>108294</v>
      </c>
      <c r="P11" s="222">
        <v>166</v>
      </c>
      <c r="Q11" s="222" t="s">
        <v>834</v>
      </c>
      <c r="R11" s="222" t="s">
        <v>861</v>
      </c>
      <c r="S11" s="222" t="s">
        <v>862</v>
      </c>
      <c r="T11" s="222" t="s">
        <v>863</v>
      </c>
      <c r="U11" s="222" t="s">
        <v>860</v>
      </c>
      <c r="V11" s="224" t="s">
        <v>871</v>
      </c>
    </row>
    <row r="12" spans="1:22" ht="120" x14ac:dyDescent="0.25">
      <c r="A12" s="299"/>
      <c r="B12" s="301"/>
      <c r="C12" s="219" t="s">
        <v>928</v>
      </c>
      <c r="D12" s="222" t="s">
        <v>929</v>
      </c>
      <c r="E12" s="222" t="s">
        <v>824</v>
      </c>
      <c r="F12" s="222">
        <v>25</v>
      </c>
      <c r="G12" s="229">
        <v>233680</v>
      </c>
      <c r="H12" s="222">
        <v>25</v>
      </c>
      <c r="I12" s="229">
        <v>233680</v>
      </c>
      <c r="J12" s="222">
        <v>25</v>
      </c>
      <c r="K12" s="229">
        <v>233680</v>
      </c>
      <c r="L12" s="222">
        <v>25</v>
      </c>
      <c r="M12" s="229">
        <v>233680</v>
      </c>
      <c r="N12" s="231">
        <v>100</v>
      </c>
      <c r="O12" s="227">
        <f t="shared" si="0"/>
        <v>934720</v>
      </c>
      <c r="P12" s="222">
        <v>166</v>
      </c>
      <c r="Q12" s="222" t="s">
        <v>834</v>
      </c>
      <c r="R12" s="222" t="s">
        <v>864</v>
      </c>
      <c r="S12" s="222" t="s">
        <v>865</v>
      </c>
      <c r="T12" s="222" t="s">
        <v>837</v>
      </c>
      <c r="U12" s="222" t="s">
        <v>860</v>
      </c>
      <c r="V12" s="224" t="s">
        <v>871</v>
      </c>
    </row>
    <row r="13" spans="1:22" ht="105" x14ac:dyDescent="0.25">
      <c r="A13" s="299"/>
      <c r="B13" s="301" t="s">
        <v>912</v>
      </c>
      <c r="C13" s="219" t="s">
        <v>913</v>
      </c>
      <c r="D13" s="219" t="s">
        <v>918</v>
      </c>
      <c r="E13" s="219" t="s">
        <v>827</v>
      </c>
      <c r="F13" s="223">
        <v>25</v>
      </c>
      <c r="G13" s="225">
        <v>25000</v>
      </c>
      <c r="H13" s="223">
        <v>25</v>
      </c>
      <c r="I13" s="225">
        <v>25000</v>
      </c>
      <c r="J13" s="223">
        <v>25</v>
      </c>
      <c r="K13" s="225">
        <v>25000</v>
      </c>
      <c r="L13" s="223">
        <v>25</v>
      </c>
      <c r="M13" s="225">
        <v>25000</v>
      </c>
      <c r="N13" s="238">
        <v>100</v>
      </c>
      <c r="O13" s="227">
        <v>100000</v>
      </c>
      <c r="P13" s="220">
        <v>166</v>
      </c>
      <c r="Q13" s="222" t="s">
        <v>834</v>
      </c>
      <c r="R13" s="240" t="s">
        <v>931</v>
      </c>
      <c r="S13" s="222" t="s">
        <v>932</v>
      </c>
      <c r="T13" s="222" t="s">
        <v>837</v>
      </c>
      <c r="U13" s="240" t="s">
        <v>933</v>
      </c>
      <c r="V13" s="224" t="s">
        <v>936</v>
      </c>
    </row>
    <row r="14" spans="1:22" ht="109.5" customHeight="1" x14ac:dyDescent="0.25">
      <c r="A14" s="299"/>
      <c r="B14" s="301"/>
      <c r="C14" s="219" t="s">
        <v>914</v>
      </c>
      <c r="D14" s="219" t="s">
        <v>919</v>
      </c>
      <c r="E14" s="219" t="s">
        <v>827</v>
      </c>
      <c r="F14" s="223">
        <v>25</v>
      </c>
      <c r="G14" s="225">
        <v>25000</v>
      </c>
      <c r="H14" s="223">
        <v>25</v>
      </c>
      <c r="I14" s="225">
        <v>25000</v>
      </c>
      <c r="J14" s="223">
        <v>25</v>
      </c>
      <c r="K14" s="225">
        <v>25000</v>
      </c>
      <c r="L14" s="223">
        <v>25</v>
      </c>
      <c r="M14" s="225">
        <v>25000</v>
      </c>
      <c r="N14" s="226">
        <v>100</v>
      </c>
      <c r="O14" s="227">
        <v>100000</v>
      </c>
      <c r="P14" s="220">
        <v>166</v>
      </c>
      <c r="Q14" s="222" t="s">
        <v>834</v>
      </c>
      <c r="R14" s="240" t="s">
        <v>931</v>
      </c>
      <c r="S14" s="222" t="s">
        <v>932</v>
      </c>
      <c r="T14" s="222" t="s">
        <v>837</v>
      </c>
      <c r="U14" s="240" t="s">
        <v>933</v>
      </c>
      <c r="V14" s="224" t="s">
        <v>936</v>
      </c>
    </row>
    <row r="15" spans="1:22" ht="126" customHeight="1" x14ac:dyDescent="0.25">
      <c r="A15" s="299"/>
      <c r="B15" s="301"/>
      <c r="C15" s="219" t="s">
        <v>920</v>
      </c>
      <c r="D15" s="219" t="s">
        <v>922</v>
      </c>
      <c r="E15" s="219" t="s">
        <v>827</v>
      </c>
      <c r="F15" s="223">
        <v>25</v>
      </c>
      <c r="G15" s="225">
        <v>25000</v>
      </c>
      <c r="H15" s="223">
        <v>25</v>
      </c>
      <c r="I15" s="225">
        <v>25000</v>
      </c>
      <c r="J15" s="223">
        <v>25</v>
      </c>
      <c r="K15" s="225">
        <v>25000</v>
      </c>
      <c r="L15" s="223">
        <v>25</v>
      </c>
      <c r="M15" s="225">
        <v>25000</v>
      </c>
      <c r="N15" s="226">
        <v>100</v>
      </c>
      <c r="O15" s="227">
        <v>100000</v>
      </c>
      <c r="P15" s="220">
        <v>166</v>
      </c>
      <c r="Q15" s="222" t="s">
        <v>834</v>
      </c>
      <c r="R15" s="240" t="s">
        <v>931</v>
      </c>
      <c r="S15" s="222" t="s">
        <v>932</v>
      </c>
      <c r="T15" s="222" t="s">
        <v>837</v>
      </c>
      <c r="U15" s="240" t="s">
        <v>933</v>
      </c>
      <c r="V15" s="224" t="s">
        <v>936</v>
      </c>
    </row>
    <row r="16" spans="1:22" ht="114.75" customHeight="1" thickBot="1" x14ac:dyDescent="0.3">
      <c r="A16" s="300"/>
      <c r="B16" s="298"/>
      <c r="C16" s="235" t="s">
        <v>915</v>
      </c>
      <c r="D16" s="235" t="s">
        <v>921</v>
      </c>
      <c r="E16" s="219" t="s">
        <v>827</v>
      </c>
      <c r="F16" s="223">
        <v>25</v>
      </c>
      <c r="G16" s="220"/>
      <c r="H16" s="220"/>
      <c r="I16" s="220"/>
      <c r="J16" s="220"/>
      <c r="K16" s="220"/>
      <c r="L16" s="220"/>
      <c r="M16" s="220"/>
      <c r="N16" s="221"/>
      <c r="O16" s="221"/>
      <c r="P16" s="220">
        <v>166</v>
      </c>
      <c r="Q16" s="222" t="s">
        <v>834</v>
      </c>
      <c r="R16" s="240" t="s">
        <v>931</v>
      </c>
      <c r="S16" s="222" t="s">
        <v>932</v>
      </c>
      <c r="T16" s="222" t="s">
        <v>837</v>
      </c>
      <c r="U16" s="240" t="s">
        <v>934</v>
      </c>
      <c r="V16" s="224" t="s">
        <v>937</v>
      </c>
    </row>
    <row r="17" spans="1:22" ht="109.5" customHeight="1" thickBot="1" x14ac:dyDescent="0.3">
      <c r="A17" s="233"/>
      <c r="B17" s="234" t="s">
        <v>916</v>
      </c>
      <c r="C17" s="237" t="s">
        <v>917</v>
      </c>
      <c r="D17" s="236" t="s">
        <v>923</v>
      </c>
      <c r="E17" s="219" t="s">
        <v>827</v>
      </c>
      <c r="F17" s="222">
        <v>25</v>
      </c>
      <c r="G17" s="225">
        <v>8600</v>
      </c>
      <c r="H17" s="223">
        <v>25</v>
      </c>
      <c r="I17" s="225">
        <v>4160</v>
      </c>
      <c r="J17" s="223">
        <v>25</v>
      </c>
      <c r="K17" s="225">
        <v>12400</v>
      </c>
      <c r="L17" s="223">
        <v>25</v>
      </c>
      <c r="M17" s="225">
        <v>2875</v>
      </c>
      <c r="N17" s="226">
        <v>100</v>
      </c>
      <c r="O17" s="227">
        <f>G17+I17+K17+M17</f>
        <v>28035</v>
      </c>
      <c r="P17" s="223">
        <v>303</v>
      </c>
      <c r="Q17" s="223" t="s">
        <v>835</v>
      </c>
      <c r="R17" s="222" t="s">
        <v>836</v>
      </c>
      <c r="S17" s="222" t="s">
        <v>924</v>
      </c>
      <c r="T17" s="222" t="s">
        <v>837</v>
      </c>
      <c r="U17" s="222" t="s">
        <v>935</v>
      </c>
      <c r="V17" s="224" t="s">
        <v>838</v>
      </c>
    </row>
    <row r="18" spans="1:22" ht="15.75" customHeight="1" x14ac:dyDescent="0.25">
      <c r="A18" s="295" t="s">
        <v>812</v>
      </c>
      <c r="B18" s="296"/>
      <c r="C18" s="296"/>
      <c r="D18" s="296"/>
      <c r="E18" s="297"/>
      <c r="F18" s="178">
        <f t="shared" ref="F18:M18" si="1">SUM(F4:F16)</f>
        <v>365</v>
      </c>
      <c r="G18" s="178">
        <f t="shared" si="1"/>
        <v>933642</v>
      </c>
      <c r="H18" s="178">
        <f t="shared" si="1"/>
        <v>340</v>
      </c>
      <c r="I18" s="178">
        <f t="shared" si="1"/>
        <v>3447467</v>
      </c>
      <c r="J18" s="178">
        <f t="shared" si="1"/>
        <v>235</v>
      </c>
      <c r="K18" s="178">
        <f t="shared" si="1"/>
        <v>412420</v>
      </c>
      <c r="L18" s="178">
        <f t="shared" si="1"/>
        <v>235</v>
      </c>
      <c r="M18" s="178">
        <f t="shared" si="1"/>
        <v>407585</v>
      </c>
      <c r="N18" s="175">
        <f t="shared" ref="N18:O18" si="2">F18+H18+J18+L18</f>
        <v>1175</v>
      </c>
      <c r="O18" s="175">
        <f t="shared" si="2"/>
        <v>5201114</v>
      </c>
      <c r="P18" s="173"/>
      <c r="Q18" s="173"/>
      <c r="R18" s="173"/>
      <c r="S18" s="173"/>
      <c r="T18" s="172"/>
      <c r="U18" s="172"/>
      <c r="V18" s="172"/>
    </row>
  </sheetData>
  <mergeCells count="22">
    <mergeCell ref="A18:E18"/>
    <mergeCell ref="A4:A16"/>
    <mergeCell ref="V1:V3"/>
    <mergeCell ref="F2:G2"/>
    <mergeCell ref="H2:I2"/>
    <mergeCell ref="J2:K2"/>
    <mergeCell ref="L2:M2"/>
    <mergeCell ref="B4:B7"/>
    <mergeCell ref="B8:B12"/>
    <mergeCell ref="B13:B16"/>
    <mergeCell ref="N1:O2"/>
    <mergeCell ref="P1:Q2"/>
    <mergeCell ref="R1:R3"/>
    <mergeCell ref="S1:S3"/>
    <mergeCell ref="T1:T3"/>
    <mergeCell ref="U1:U3"/>
    <mergeCell ref="F1:M1"/>
    <mergeCell ref="A1:A3"/>
    <mergeCell ref="B1:B3"/>
    <mergeCell ref="C1:C3"/>
    <mergeCell ref="D1:D3"/>
    <mergeCell ref="E1:E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0"/>
  <sheetViews>
    <sheetView showGridLines="0" topLeftCell="I241" zoomScale="84" zoomScaleNormal="84" workbookViewId="0">
      <selection activeCell="F116" sqref="F116"/>
    </sheetView>
  </sheetViews>
  <sheetFormatPr baseColWidth="10" defaultRowHeight="15" x14ac:dyDescent="0.25"/>
  <cols>
    <col min="1" max="1" width="1.85546875" customWidth="1"/>
    <col min="2" max="2" width="17" customWidth="1"/>
    <col min="3" max="3" width="41.7109375" customWidth="1"/>
    <col min="4" max="4" width="12.7109375" customWidth="1"/>
    <col min="5" max="5" width="10.140625" customWidth="1"/>
    <col min="6" max="7" width="13.85546875" customWidth="1"/>
    <col min="10" max="10" width="18.140625" bestFit="1" customWidth="1"/>
  </cols>
  <sheetData>
    <row r="1" spans="2:8" x14ac:dyDescent="0.25">
      <c r="C1" s="74"/>
      <c r="D1" s="74"/>
      <c r="E1" s="74"/>
      <c r="F1" s="74"/>
      <c r="G1" s="74"/>
      <c r="H1" s="74"/>
    </row>
    <row r="2" spans="2:8" x14ac:dyDescent="0.25">
      <c r="C2" s="74" t="s">
        <v>41</v>
      </c>
      <c r="D2" s="74"/>
      <c r="E2" s="74"/>
      <c r="F2" s="74"/>
      <c r="G2" s="232">
        <f>SUM(D5,D20,D37,D53,D68,D85,D101,D117)</f>
        <v>1344450</v>
      </c>
      <c r="H2" s="74"/>
    </row>
    <row r="3" spans="2:8" x14ac:dyDescent="0.25">
      <c r="C3" s="74" t="s">
        <v>903</v>
      </c>
      <c r="D3" s="74"/>
      <c r="E3" s="74"/>
      <c r="F3" s="74"/>
      <c r="G3" s="74"/>
      <c r="H3" s="74"/>
    </row>
    <row r="4" spans="2:8" ht="15.75" thickBot="1" x14ac:dyDescent="0.3">
      <c r="C4" s="30"/>
      <c r="D4" s="30"/>
      <c r="E4" s="30"/>
      <c r="F4" s="30"/>
      <c r="G4" s="30"/>
      <c r="H4" s="30"/>
    </row>
    <row r="5" spans="2:8" ht="15.75" thickBot="1" x14ac:dyDescent="0.3">
      <c r="C5" s="32" t="s">
        <v>44</v>
      </c>
      <c r="D5" s="33">
        <f>SUM(G8:G16)</f>
        <v>21920</v>
      </c>
      <c r="E5" s="34"/>
      <c r="F5" s="29"/>
      <c r="G5" s="29"/>
      <c r="H5" s="35"/>
    </row>
    <row r="6" spans="2:8" ht="15.75" thickBot="1" x14ac:dyDescent="0.3">
      <c r="C6" s="60"/>
      <c r="D6" s="37"/>
      <c r="E6" s="34"/>
      <c r="F6" s="29"/>
      <c r="G6" s="29"/>
      <c r="H6" s="35"/>
    </row>
    <row r="7" spans="2:8" ht="30.75" thickBot="1" x14ac:dyDescent="0.3">
      <c r="B7" t="s">
        <v>902</v>
      </c>
      <c r="C7" s="38" t="s">
        <v>45</v>
      </c>
      <c r="D7" s="39" t="s">
        <v>46</v>
      </c>
      <c r="E7" s="86" t="s">
        <v>47</v>
      </c>
      <c r="F7" s="87"/>
      <c r="G7" s="40" t="s">
        <v>27</v>
      </c>
      <c r="H7" s="41" t="s">
        <v>48</v>
      </c>
    </row>
    <row r="8" spans="2:8" x14ac:dyDescent="0.25">
      <c r="C8" s="42" t="s">
        <v>49</v>
      </c>
      <c r="D8" s="254">
        <v>0</v>
      </c>
      <c r="E8" s="43">
        <v>0</v>
      </c>
      <c r="F8" s="44"/>
      <c r="G8" s="45">
        <f t="shared" ref="G8:G16" si="0">E8*F8</f>
        <v>0</v>
      </c>
      <c r="H8" s="46">
        <v>24500</v>
      </c>
    </row>
    <row r="9" spans="2:8" x14ac:dyDescent="0.25">
      <c r="C9" s="48" t="s">
        <v>50</v>
      </c>
      <c r="D9" s="255"/>
      <c r="E9" s="49">
        <f>D8</f>
        <v>0</v>
      </c>
      <c r="F9" s="50"/>
      <c r="G9" s="45">
        <f t="shared" si="0"/>
        <v>0</v>
      </c>
      <c r="H9" s="51">
        <v>25300</v>
      </c>
    </row>
    <row r="10" spans="2:8" x14ac:dyDescent="0.25">
      <c r="C10" s="48" t="s">
        <v>51</v>
      </c>
      <c r="D10" s="255"/>
      <c r="E10" s="49">
        <f>D8</f>
        <v>0</v>
      </c>
      <c r="F10" s="50"/>
      <c r="G10" s="45">
        <f t="shared" si="0"/>
        <v>0</v>
      </c>
      <c r="H10" s="51">
        <v>31100</v>
      </c>
    </row>
    <row r="11" spans="2:8" x14ac:dyDescent="0.25">
      <c r="C11" s="48" t="s">
        <v>52</v>
      </c>
      <c r="D11" s="255"/>
      <c r="E11" s="52">
        <f>E8*2.5</f>
        <v>0</v>
      </c>
      <c r="F11" s="50"/>
      <c r="G11" s="45">
        <f t="shared" si="0"/>
        <v>0</v>
      </c>
      <c r="H11" s="51">
        <v>26210</v>
      </c>
    </row>
    <row r="12" spans="2:8" x14ac:dyDescent="0.25">
      <c r="C12" s="48" t="s">
        <v>53</v>
      </c>
      <c r="D12" s="255"/>
      <c r="E12" s="52">
        <f>E8</f>
        <v>0</v>
      </c>
      <c r="F12" s="53"/>
      <c r="G12" s="45">
        <f t="shared" si="0"/>
        <v>0</v>
      </c>
      <c r="H12" s="51">
        <v>26110</v>
      </c>
    </row>
    <row r="13" spans="2:8" x14ac:dyDescent="0.25">
      <c r="C13" s="48" t="s">
        <v>54</v>
      </c>
      <c r="D13" s="255"/>
      <c r="E13" s="49">
        <v>4</v>
      </c>
      <c r="F13" s="50">
        <v>1020</v>
      </c>
      <c r="G13" s="45">
        <f t="shared" si="0"/>
        <v>4080</v>
      </c>
      <c r="H13" s="51">
        <v>33400</v>
      </c>
    </row>
    <row r="14" spans="2:8" x14ac:dyDescent="0.25">
      <c r="C14" s="48" t="s">
        <v>872</v>
      </c>
      <c r="D14" s="255"/>
      <c r="E14" s="49">
        <v>4</v>
      </c>
      <c r="F14" s="50">
        <v>4460</v>
      </c>
      <c r="G14" s="45">
        <f t="shared" si="0"/>
        <v>17840</v>
      </c>
      <c r="H14" s="51">
        <v>39600</v>
      </c>
    </row>
    <row r="15" spans="2:8" x14ac:dyDescent="0.25">
      <c r="C15" s="48" t="s">
        <v>34</v>
      </c>
      <c r="D15" s="255"/>
      <c r="E15" s="49">
        <f>D8/12</f>
        <v>0</v>
      </c>
      <c r="F15" s="50"/>
      <c r="G15" s="45">
        <f t="shared" si="0"/>
        <v>0</v>
      </c>
      <c r="H15" s="51">
        <v>39200</v>
      </c>
    </row>
    <row r="16" spans="2:8" ht="15.75" thickBot="1" x14ac:dyDescent="0.3">
      <c r="C16" s="54" t="s">
        <v>56</v>
      </c>
      <c r="D16" s="256"/>
      <c r="E16" s="55">
        <f>D8</f>
        <v>0</v>
      </c>
      <c r="F16" s="56"/>
      <c r="G16" s="57">
        <f t="shared" si="0"/>
        <v>0</v>
      </c>
      <c r="H16" s="58">
        <v>39200</v>
      </c>
    </row>
    <row r="17" spans="2:9" x14ac:dyDescent="0.25">
      <c r="D17" s="74"/>
      <c r="E17" s="74"/>
      <c r="F17" s="74"/>
      <c r="G17" s="74"/>
      <c r="H17" s="74"/>
    </row>
    <row r="18" spans="2:9" x14ac:dyDescent="0.25">
      <c r="C18" s="74" t="s">
        <v>878</v>
      </c>
      <c r="D18" s="74"/>
      <c r="E18" s="74"/>
      <c r="F18" s="74"/>
      <c r="G18" s="74"/>
      <c r="H18" s="74"/>
    </row>
    <row r="19" spans="2:9" ht="15.75" thickBot="1" x14ac:dyDescent="0.3">
      <c r="B19" s="29"/>
      <c r="C19" s="30"/>
      <c r="D19" s="30"/>
      <c r="E19" s="30"/>
      <c r="F19" s="30"/>
      <c r="G19" s="30"/>
      <c r="H19" s="30"/>
      <c r="I19" s="31"/>
    </row>
    <row r="20" spans="2:9" ht="15.75" thickBot="1" x14ac:dyDescent="0.3">
      <c r="B20" s="29"/>
      <c r="C20" s="32" t="s">
        <v>44</v>
      </c>
      <c r="D20" s="33">
        <f>SUM(G23:G32)</f>
        <v>28035</v>
      </c>
      <c r="E20" s="34"/>
      <c r="F20" s="29"/>
      <c r="G20" s="29"/>
      <c r="H20" s="35"/>
      <c r="I20" s="31"/>
    </row>
    <row r="21" spans="2:9" ht="15.75" thickBot="1" x14ac:dyDescent="0.3">
      <c r="B21" s="29"/>
      <c r="C21" s="36"/>
      <c r="D21" s="37"/>
      <c r="E21" s="34"/>
      <c r="F21" s="29"/>
      <c r="G21" s="29"/>
      <c r="H21" s="35"/>
      <c r="I21" s="31"/>
    </row>
    <row r="22" spans="2:9" ht="32.25" customHeight="1" thickBot="1" x14ac:dyDescent="0.3">
      <c r="B22" s="29" t="s">
        <v>873</v>
      </c>
      <c r="C22" s="38" t="s">
        <v>45</v>
      </c>
      <c r="D22" s="39" t="s">
        <v>46</v>
      </c>
      <c r="E22" s="86" t="s">
        <v>47</v>
      </c>
      <c r="F22" s="87"/>
      <c r="G22" s="40" t="s">
        <v>27</v>
      </c>
      <c r="H22" s="41" t="s">
        <v>48</v>
      </c>
      <c r="I22" s="31"/>
    </row>
    <row r="23" spans="2:9" x14ac:dyDescent="0.25">
      <c r="B23" s="29"/>
      <c r="C23" s="42" t="s">
        <v>49</v>
      </c>
      <c r="D23" s="254">
        <v>80</v>
      </c>
      <c r="E23" s="43"/>
      <c r="F23" s="44"/>
      <c r="G23" s="45">
        <f t="shared" ref="G23:G28" si="1">(E23*F23)</f>
        <v>0</v>
      </c>
      <c r="H23" s="46">
        <v>24500</v>
      </c>
      <c r="I23" s="31"/>
    </row>
    <row r="24" spans="2:9" x14ac:dyDescent="0.25">
      <c r="B24" s="29"/>
      <c r="C24" s="48" t="s">
        <v>50</v>
      </c>
      <c r="D24" s="255"/>
      <c r="E24" s="49"/>
      <c r="F24" s="50"/>
      <c r="G24" s="45">
        <f t="shared" si="1"/>
        <v>0</v>
      </c>
      <c r="H24" s="51">
        <v>25300</v>
      </c>
      <c r="I24" s="31"/>
    </row>
    <row r="25" spans="2:9" x14ac:dyDescent="0.25">
      <c r="B25" s="29"/>
      <c r="C25" s="48" t="s">
        <v>51</v>
      </c>
      <c r="D25" s="255"/>
      <c r="E25" s="49">
        <v>114</v>
      </c>
      <c r="F25" s="50">
        <v>150</v>
      </c>
      <c r="G25" s="45">
        <f t="shared" si="1"/>
        <v>17100</v>
      </c>
      <c r="H25" s="51">
        <v>31100</v>
      </c>
      <c r="I25" s="31"/>
    </row>
    <row r="26" spans="2:9" x14ac:dyDescent="0.25">
      <c r="B26" s="29"/>
      <c r="C26" s="48" t="s">
        <v>52</v>
      </c>
      <c r="D26" s="255"/>
      <c r="E26" s="52"/>
      <c r="F26" s="50"/>
      <c r="G26" s="45">
        <f t="shared" si="1"/>
        <v>0</v>
      </c>
      <c r="H26" s="51">
        <v>26210</v>
      </c>
      <c r="I26" s="31"/>
    </row>
    <row r="27" spans="2:9" x14ac:dyDescent="0.25">
      <c r="B27" s="29"/>
      <c r="C27" s="48" t="s">
        <v>53</v>
      </c>
      <c r="D27" s="255"/>
      <c r="E27" s="52"/>
      <c r="F27" s="53"/>
      <c r="G27" s="45">
        <f t="shared" si="1"/>
        <v>0</v>
      </c>
      <c r="H27" s="51">
        <v>26110</v>
      </c>
      <c r="I27" s="31"/>
    </row>
    <row r="28" spans="2:9" x14ac:dyDescent="0.25">
      <c r="B28" s="29"/>
      <c r="C28" s="48" t="s">
        <v>418</v>
      </c>
      <c r="D28" s="255"/>
      <c r="E28" s="52"/>
      <c r="F28" s="53"/>
      <c r="G28" s="45">
        <f t="shared" si="1"/>
        <v>0</v>
      </c>
      <c r="H28" s="51">
        <v>42700</v>
      </c>
      <c r="I28" s="31"/>
    </row>
    <row r="29" spans="2:9" x14ac:dyDescent="0.25">
      <c r="B29" s="29"/>
      <c r="C29" s="48" t="s">
        <v>874</v>
      </c>
      <c r="D29" s="255"/>
      <c r="E29" s="49">
        <v>15</v>
      </c>
      <c r="F29" s="50">
        <v>95</v>
      </c>
      <c r="G29" s="45">
        <f>(E29*F29)</f>
        <v>1425</v>
      </c>
      <c r="H29" s="51">
        <v>33400</v>
      </c>
      <c r="I29" s="31"/>
    </row>
    <row r="30" spans="2:9" x14ac:dyDescent="0.25">
      <c r="B30" s="29"/>
      <c r="C30" s="48" t="s">
        <v>872</v>
      </c>
      <c r="D30" s="255"/>
      <c r="E30" s="49">
        <v>2</v>
      </c>
      <c r="F30" s="50">
        <v>2230</v>
      </c>
      <c r="G30" s="45">
        <f t="shared" ref="G30:G31" si="2">(E30*F30)</f>
        <v>4460</v>
      </c>
      <c r="H30" s="51">
        <v>39600</v>
      </c>
      <c r="I30" s="31"/>
    </row>
    <row r="31" spans="2:9" x14ac:dyDescent="0.25">
      <c r="B31" s="29"/>
      <c r="C31" s="48" t="s">
        <v>875</v>
      </c>
      <c r="D31" s="255"/>
      <c r="E31" s="49">
        <v>50</v>
      </c>
      <c r="F31" s="50">
        <v>85</v>
      </c>
      <c r="G31" s="45">
        <f t="shared" si="2"/>
        <v>4250</v>
      </c>
      <c r="H31" s="51">
        <v>33400</v>
      </c>
      <c r="I31" s="31"/>
    </row>
    <row r="32" spans="2:9" ht="15.75" thickBot="1" x14ac:dyDescent="0.3">
      <c r="B32" s="29"/>
      <c r="C32" s="54" t="s">
        <v>876</v>
      </c>
      <c r="D32" s="256"/>
      <c r="E32" s="55"/>
      <c r="F32" s="56"/>
      <c r="G32" s="45">
        <v>800</v>
      </c>
      <c r="H32" s="58">
        <v>39200</v>
      </c>
      <c r="I32" s="29"/>
    </row>
    <row r="33" spans="2:9" x14ac:dyDescent="0.25">
      <c r="B33" s="29"/>
      <c r="C33" s="29"/>
      <c r="E33" s="31"/>
      <c r="F33" s="31"/>
      <c r="G33" s="31"/>
      <c r="H33" s="31"/>
      <c r="I33" s="31"/>
    </row>
    <row r="35" spans="2:9" x14ac:dyDescent="0.25">
      <c r="C35" s="74" t="s">
        <v>879</v>
      </c>
      <c r="D35" s="74"/>
      <c r="E35" s="74"/>
      <c r="F35" s="74"/>
      <c r="G35" s="74"/>
      <c r="H35" s="74"/>
    </row>
    <row r="36" spans="2:9" ht="15.75" thickBot="1" x14ac:dyDescent="0.3">
      <c r="C36" s="30"/>
      <c r="D36" s="30"/>
      <c r="E36" s="30"/>
      <c r="F36" s="30"/>
      <c r="G36" s="30"/>
      <c r="H36" s="30"/>
    </row>
    <row r="37" spans="2:9" ht="15.75" thickBot="1" x14ac:dyDescent="0.3">
      <c r="C37" s="32" t="s">
        <v>44</v>
      </c>
      <c r="D37" s="33">
        <f>SUM(G40:G48)</f>
        <v>7020</v>
      </c>
      <c r="E37" s="34"/>
      <c r="F37" s="29"/>
      <c r="G37" s="29"/>
      <c r="H37" s="35"/>
    </row>
    <row r="38" spans="2:9" ht="15.75" thickBot="1" x14ac:dyDescent="0.3">
      <c r="C38" s="60"/>
      <c r="D38" s="37"/>
      <c r="E38" s="34"/>
      <c r="F38" s="29"/>
      <c r="G38" s="29"/>
      <c r="H38" s="35"/>
    </row>
    <row r="39" spans="2:9" ht="30.75" thickBot="1" x14ac:dyDescent="0.3">
      <c r="B39" t="s">
        <v>877</v>
      </c>
      <c r="C39" s="38" t="s">
        <v>45</v>
      </c>
      <c r="D39" s="39" t="s">
        <v>46</v>
      </c>
      <c r="E39" s="86" t="s">
        <v>47</v>
      </c>
      <c r="F39" s="87"/>
      <c r="G39" s="40" t="s">
        <v>27</v>
      </c>
      <c r="H39" s="41" t="s">
        <v>48</v>
      </c>
    </row>
    <row r="40" spans="2:9" x14ac:dyDescent="0.25">
      <c r="C40" s="42" t="s">
        <v>49</v>
      </c>
      <c r="D40" s="254">
        <v>0</v>
      </c>
      <c r="E40" s="43">
        <v>0</v>
      </c>
      <c r="F40" s="44"/>
      <c r="G40" s="45">
        <f>E40*F40</f>
        <v>0</v>
      </c>
      <c r="H40" s="46"/>
    </row>
    <row r="41" spans="2:9" x14ac:dyDescent="0.25">
      <c r="C41" s="48" t="s">
        <v>50</v>
      </c>
      <c r="D41" s="255"/>
      <c r="E41" s="49">
        <f>D40</f>
        <v>0</v>
      </c>
      <c r="F41" s="50"/>
      <c r="G41" s="45">
        <f t="shared" ref="G41:G48" si="3">E41*F41</f>
        <v>0</v>
      </c>
      <c r="H41" s="51"/>
    </row>
    <row r="42" spans="2:9" x14ac:dyDescent="0.25">
      <c r="C42" s="48" t="s">
        <v>51</v>
      </c>
      <c r="D42" s="255"/>
      <c r="E42" s="49">
        <v>40</v>
      </c>
      <c r="F42" s="50">
        <v>150</v>
      </c>
      <c r="G42" s="45">
        <f t="shared" si="3"/>
        <v>6000</v>
      </c>
      <c r="H42" s="51">
        <v>31100</v>
      </c>
    </row>
    <row r="43" spans="2:9" x14ac:dyDescent="0.25">
      <c r="C43" s="48" t="s">
        <v>52</v>
      </c>
      <c r="D43" s="255"/>
      <c r="E43" s="52">
        <f>E40*2.5</f>
        <v>0</v>
      </c>
      <c r="F43" s="50"/>
      <c r="G43" s="45">
        <f t="shared" si="3"/>
        <v>0</v>
      </c>
      <c r="H43" s="51"/>
    </row>
    <row r="44" spans="2:9" x14ac:dyDescent="0.25">
      <c r="C44" s="48" t="s">
        <v>53</v>
      </c>
      <c r="D44" s="255"/>
      <c r="E44" s="52">
        <f>E40</f>
        <v>0</v>
      </c>
      <c r="F44" s="53"/>
      <c r="G44" s="45">
        <f>E44*F44</f>
        <v>0</v>
      </c>
      <c r="H44" s="51"/>
    </row>
    <row r="45" spans="2:9" x14ac:dyDescent="0.25">
      <c r="C45" s="48" t="s">
        <v>54</v>
      </c>
      <c r="D45" s="255"/>
      <c r="E45" s="49">
        <v>12</v>
      </c>
      <c r="F45" s="50">
        <v>85</v>
      </c>
      <c r="G45" s="45">
        <f>E45*F45</f>
        <v>1020</v>
      </c>
      <c r="H45" s="51">
        <v>33400</v>
      </c>
    </row>
    <row r="46" spans="2:9" x14ac:dyDescent="0.25">
      <c r="C46" s="48" t="s">
        <v>55</v>
      </c>
      <c r="D46" s="255"/>
      <c r="E46" s="49">
        <f>D40/12</f>
        <v>0</v>
      </c>
      <c r="F46" s="50"/>
      <c r="G46" s="45">
        <f>E46*F46</f>
        <v>0</v>
      </c>
      <c r="H46" s="51"/>
    </row>
    <row r="47" spans="2:9" x14ac:dyDescent="0.25">
      <c r="C47" s="48" t="s">
        <v>34</v>
      </c>
      <c r="D47" s="255"/>
      <c r="E47" s="49">
        <f>D40/12</f>
        <v>0</v>
      </c>
      <c r="F47" s="50"/>
      <c r="G47" s="45">
        <f>E47*F47</f>
        <v>0</v>
      </c>
      <c r="H47" s="51"/>
    </row>
    <row r="48" spans="2:9" ht="15.75" thickBot="1" x14ac:dyDescent="0.3">
      <c r="C48" s="54" t="s">
        <v>56</v>
      </c>
      <c r="D48" s="256"/>
      <c r="E48" s="55">
        <f>D40</f>
        <v>0</v>
      </c>
      <c r="F48" s="56"/>
      <c r="G48" s="57">
        <f t="shared" si="3"/>
        <v>0</v>
      </c>
      <c r="H48" s="58"/>
    </row>
    <row r="51" spans="2:8" x14ac:dyDescent="0.25">
      <c r="C51" s="74" t="s">
        <v>42</v>
      </c>
      <c r="D51" s="74"/>
      <c r="E51" s="74"/>
      <c r="F51" s="74"/>
      <c r="G51" s="74"/>
      <c r="H51" s="74"/>
    </row>
    <row r="52" spans="2:8" ht="15.75" thickBot="1" x14ac:dyDescent="0.3">
      <c r="C52" s="30"/>
      <c r="D52" s="30"/>
      <c r="E52" s="30"/>
      <c r="F52" s="30"/>
      <c r="G52" s="30"/>
      <c r="H52" s="30"/>
    </row>
    <row r="53" spans="2:8" ht="15.75" thickBot="1" x14ac:dyDescent="0.3">
      <c r="C53" s="32" t="s">
        <v>44</v>
      </c>
      <c r="D53" s="33">
        <f>SUM(G56:G64)</f>
        <v>216720</v>
      </c>
      <c r="E53" s="34"/>
      <c r="F53" s="29"/>
      <c r="G53" s="29"/>
      <c r="H53" s="35"/>
    </row>
    <row r="54" spans="2:8" ht="15.75" thickBot="1" x14ac:dyDescent="0.3">
      <c r="C54" s="60"/>
      <c r="D54" s="37"/>
      <c r="E54" s="34"/>
      <c r="F54" s="29"/>
      <c r="G54" s="29"/>
      <c r="H54" s="35"/>
    </row>
    <row r="55" spans="2:8" ht="30.75" thickBot="1" x14ac:dyDescent="0.3">
      <c r="B55" t="s">
        <v>880</v>
      </c>
      <c r="C55" s="38" t="s">
        <v>45</v>
      </c>
      <c r="D55" s="39" t="s">
        <v>46</v>
      </c>
      <c r="E55" s="86" t="s">
        <v>47</v>
      </c>
      <c r="F55" s="87"/>
      <c r="G55" s="40" t="s">
        <v>27</v>
      </c>
      <c r="H55" s="41" t="s">
        <v>48</v>
      </c>
    </row>
    <row r="56" spans="2:8" x14ac:dyDescent="0.25">
      <c r="C56" s="42" t="s">
        <v>872</v>
      </c>
      <c r="D56" s="254">
        <v>0</v>
      </c>
      <c r="E56" s="43">
        <v>4</v>
      </c>
      <c r="F56" s="44">
        <v>2230</v>
      </c>
      <c r="G56" s="45">
        <f>E56*F56</f>
        <v>8920</v>
      </c>
      <c r="H56" s="46">
        <v>39600</v>
      </c>
    </row>
    <row r="57" spans="2:8" x14ac:dyDescent="0.25">
      <c r="C57" s="48" t="s">
        <v>876</v>
      </c>
      <c r="D57" s="255"/>
      <c r="E57" s="49">
        <f>D56</f>
        <v>0</v>
      </c>
      <c r="F57" s="50"/>
      <c r="G57" s="45">
        <v>700</v>
      </c>
      <c r="H57" s="51">
        <v>39200</v>
      </c>
    </row>
    <row r="58" spans="2:8" x14ac:dyDescent="0.25">
      <c r="C58" s="48" t="s">
        <v>51</v>
      </c>
      <c r="D58" s="255"/>
      <c r="E58" s="49">
        <v>13</v>
      </c>
      <c r="F58" s="50">
        <v>9600</v>
      </c>
      <c r="G58" s="45">
        <f>E58*F58</f>
        <v>124800</v>
      </c>
      <c r="H58" s="51">
        <v>31100</v>
      </c>
    </row>
    <row r="59" spans="2:8" x14ac:dyDescent="0.25">
      <c r="C59" s="48" t="s">
        <v>882</v>
      </c>
      <c r="D59" s="255"/>
      <c r="E59" s="52">
        <v>15</v>
      </c>
      <c r="F59" s="50">
        <v>2000</v>
      </c>
      <c r="G59" s="45">
        <f>E59*F59</f>
        <v>30000</v>
      </c>
      <c r="H59" s="51">
        <v>26210</v>
      </c>
    </row>
    <row r="60" spans="2:8" x14ac:dyDescent="0.25">
      <c r="C60" s="48" t="s">
        <v>881</v>
      </c>
      <c r="D60" s="255"/>
      <c r="E60" s="52"/>
      <c r="F60" s="53"/>
      <c r="G60" s="45">
        <v>5000</v>
      </c>
      <c r="H60" s="51">
        <v>35620</v>
      </c>
    </row>
    <row r="61" spans="2:8" x14ac:dyDescent="0.25">
      <c r="C61" s="48" t="s">
        <v>54</v>
      </c>
      <c r="D61" s="255"/>
      <c r="E61" s="49">
        <v>107</v>
      </c>
      <c r="F61" s="50">
        <v>85</v>
      </c>
      <c r="G61" s="45">
        <f>E61*F61</f>
        <v>9095</v>
      </c>
      <c r="H61" s="51">
        <v>33400</v>
      </c>
    </row>
    <row r="62" spans="2:8" x14ac:dyDescent="0.25">
      <c r="C62" s="48" t="s">
        <v>883</v>
      </c>
      <c r="D62" s="255"/>
      <c r="E62" s="49">
        <v>1</v>
      </c>
      <c r="F62" s="50">
        <v>11705</v>
      </c>
      <c r="G62" s="45">
        <f>E62*F62</f>
        <v>11705</v>
      </c>
      <c r="H62" s="51">
        <v>26220</v>
      </c>
    </row>
    <row r="63" spans="2:8" x14ac:dyDescent="0.25">
      <c r="C63" s="48" t="s">
        <v>884</v>
      </c>
      <c r="D63" s="255"/>
      <c r="E63" s="49">
        <v>1</v>
      </c>
      <c r="F63" s="50">
        <v>26500</v>
      </c>
      <c r="G63" s="45">
        <f>E63*F63</f>
        <v>26500</v>
      </c>
      <c r="H63" s="51">
        <v>26120</v>
      </c>
    </row>
    <row r="64" spans="2:8" ht="15.75" thickBot="1" x14ac:dyDescent="0.3">
      <c r="C64" s="54" t="s">
        <v>56</v>
      </c>
      <c r="D64" s="256"/>
      <c r="E64" s="55">
        <f>D56</f>
        <v>0</v>
      </c>
      <c r="F64" s="56"/>
      <c r="G64" s="57">
        <f>E64*F64</f>
        <v>0</v>
      </c>
      <c r="H64" s="58">
        <v>39200</v>
      </c>
    </row>
    <row r="66" spans="2:8" x14ac:dyDescent="0.25">
      <c r="C66" s="74" t="s">
        <v>886</v>
      </c>
      <c r="D66" s="74"/>
      <c r="E66" s="74"/>
      <c r="F66" s="74"/>
      <c r="G66" s="74"/>
      <c r="H66" s="74"/>
    </row>
    <row r="67" spans="2:8" ht="15.75" thickBot="1" x14ac:dyDescent="0.3">
      <c r="C67" s="30"/>
      <c r="D67" s="30"/>
      <c r="E67" s="30"/>
      <c r="F67" s="30"/>
      <c r="G67" s="30"/>
      <c r="H67" s="30"/>
    </row>
    <row r="68" spans="2:8" ht="15.75" thickBot="1" x14ac:dyDescent="0.3">
      <c r="C68" s="32" t="s">
        <v>44</v>
      </c>
      <c r="D68" s="33">
        <f>SUM(G71:G79)</f>
        <v>2775</v>
      </c>
      <c r="E68" s="34"/>
      <c r="F68" s="29"/>
      <c r="G68" s="29"/>
      <c r="H68" s="35"/>
    </row>
    <row r="69" spans="2:8" ht="15.75" thickBot="1" x14ac:dyDescent="0.3">
      <c r="C69" s="60"/>
      <c r="D69" s="37"/>
      <c r="E69" s="34"/>
      <c r="F69" s="29"/>
      <c r="G69" s="29"/>
      <c r="H69" s="35"/>
    </row>
    <row r="70" spans="2:8" ht="30.75" thickBot="1" x14ac:dyDescent="0.3">
      <c r="B70" t="s">
        <v>885</v>
      </c>
      <c r="C70" s="38" t="s">
        <v>45</v>
      </c>
      <c r="D70" s="39" t="s">
        <v>46</v>
      </c>
      <c r="E70" s="86" t="s">
        <v>47</v>
      </c>
      <c r="F70" s="87"/>
      <c r="G70" s="40" t="s">
        <v>27</v>
      </c>
      <c r="H70" s="41" t="s">
        <v>48</v>
      </c>
    </row>
    <row r="71" spans="2:8" x14ac:dyDescent="0.25">
      <c r="C71" s="42" t="s">
        <v>49</v>
      </c>
      <c r="D71" s="254">
        <v>0</v>
      </c>
      <c r="E71" s="43">
        <v>0</v>
      </c>
      <c r="F71" s="44"/>
      <c r="G71" s="45">
        <f>E71*F71</f>
        <v>0</v>
      </c>
      <c r="H71" s="46">
        <v>24500</v>
      </c>
    </row>
    <row r="72" spans="2:8" x14ac:dyDescent="0.25">
      <c r="C72" s="48" t="s">
        <v>50</v>
      </c>
      <c r="D72" s="255"/>
      <c r="E72" s="49">
        <f>D71</f>
        <v>0</v>
      </c>
      <c r="F72" s="50"/>
      <c r="G72" s="45">
        <f t="shared" ref="G72:G74" si="4">E72*F72</f>
        <v>0</v>
      </c>
      <c r="H72" s="51">
        <v>25300</v>
      </c>
    </row>
    <row r="73" spans="2:8" x14ac:dyDescent="0.25">
      <c r="C73" s="48" t="s">
        <v>51</v>
      </c>
      <c r="D73" s="255"/>
      <c r="E73" s="49">
        <v>10</v>
      </c>
      <c r="F73" s="50">
        <v>150</v>
      </c>
      <c r="G73" s="45">
        <f t="shared" si="4"/>
        <v>1500</v>
      </c>
      <c r="H73" s="51">
        <v>31100</v>
      </c>
    </row>
    <row r="74" spans="2:8" x14ac:dyDescent="0.25">
      <c r="C74" s="48" t="s">
        <v>52</v>
      </c>
      <c r="D74" s="255"/>
      <c r="E74" s="52">
        <f>E71*2.5</f>
        <v>0</v>
      </c>
      <c r="F74" s="50"/>
      <c r="G74" s="45">
        <f t="shared" si="4"/>
        <v>0</v>
      </c>
      <c r="H74" s="51">
        <v>26210</v>
      </c>
    </row>
    <row r="75" spans="2:8" x14ac:dyDescent="0.25">
      <c r="C75" s="48" t="s">
        <v>53</v>
      </c>
      <c r="D75" s="255"/>
      <c r="E75" s="52">
        <f>E71</f>
        <v>0</v>
      </c>
      <c r="F75" s="53"/>
      <c r="G75" s="45">
        <f>E75*F75</f>
        <v>0</v>
      </c>
      <c r="H75" s="51">
        <v>26110</v>
      </c>
    </row>
    <row r="76" spans="2:8" x14ac:dyDescent="0.25">
      <c r="C76" s="48" t="s">
        <v>54</v>
      </c>
      <c r="D76" s="255"/>
      <c r="E76" s="49">
        <v>15</v>
      </c>
      <c r="F76" s="50">
        <v>85</v>
      </c>
      <c r="G76" s="45">
        <f>E76*F76</f>
        <v>1275</v>
      </c>
      <c r="H76" s="51">
        <v>33400</v>
      </c>
    </row>
    <row r="77" spans="2:8" x14ac:dyDescent="0.25">
      <c r="C77" s="48" t="s">
        <v>55</v>
      </c>
      <c r="D77" s="255"/>
      <c r="E77" s="49">
        <f>D71/12</f>
        <v>0</v>
      </c>
      <c r="F77" s="50"/>
      <c r="G77" s="45">
        <f>E77*F77</f>
        <v>0</v>
      </c>
      <c r="H77" s="51">
        <v>39200</v>
      </c>
    </row>
    <row r="78" spans="2:8" x14ac:dyDescent="0.25">
      <c r="C78" s="48" t="s">
        <v>34</v>
      </c>
      <c r="D78" s="255"/>
      <c r="E78" s="49">
        <f>D71/12</f>
        <v>0</v>
      </c>
      <c r="F78" s="50"/>
      <c r="G78" s="45">
        <f>E78*F78</f>
        <v>0</v>
      </c>
      <c r="H78" s="51">
        <v>39200</v>
      </c>
    </row>
    <row r="79" spans="2:8" ht="15.75" thickBot="1" x14ac:dyDescent="0.3">
      <c r="C79" s="54" t="s">
        <v>56</v>
      </c>
      <c r="D79" s="256"/>
      <c r="E79" s="55">
        <f>D71</f>
        <v>0</v>
      </c>
      <c r="F79" s="56"/>
      <c r="G79" s="57">
        <f t="shared" ref="G79" si="5">E79*F79</f>
        <v>0</v>
      </c>
      <c r="H79" s="58">
        <v>39200</v>
      </c>
    </row>
    <row r="83" spans="2:8" x14ac:dyDescent="0.25">
      <c r="C83" s="74" t="s">
        <v>893</v>
      </c>
      <c r="D83" s="74"/>
      <c r="E83" s="74"/>
      <c r="F83" s="74"/>
      <c r="G83" s="74"/>
      <c r="H83" s="74"/>
    </row>
    <row r="84" spans="2:8" ht="15.75" thickBot="1" x14ac:dyDescent="0.3">
      <c r="C84" s="30"/>
      <c r="D84" s="30"/>
      <c r="E84" s="30"/>
      <c r="F84" s="30"/>
      <c r="G84" s="30"/>
      <c r="H84" s="30"/>
    </row>
    <row r="85" spans="2:8" ht="15.75" thickBot="1" x14ac:dyDescent="0.3">
      <c r="C85" s="32" t="s">
        <v>44</v>
      </c>
      <c r="D85" s="33">
        <f>SUM(G88:G96)</f>
        <v>90000</v>
      </c>
      <c r="E85" s="34"/>
      <c r="F85" s="29"/>
      <c r="G85" s="29"/>
      <c r="H85" s="35"/>
    </row>
    <row r="86" spans="2:8" ht="15.75" thickBot="1" x14ac:dyDescent="0.3">
      <c r="C86" s="60"/>
      <c r="D86" s="37"/>
      <c r="E86" s="34"/>
      <c r="F86" s="29"/>
      <c r="G86" s="29"/>
      <c r="H86" s="35"/>
    </row>
    <row r="87" spans="2:8" ht="30.75" thickBot="1" x14ac:dyDescent="0.3">
      <c r="B87" t="s">
        <v>894</v>
      </c>
      <c r="C87" s="38" t="s">
        <v>45</v>
      </c>
      <c r="D87" s="39" t="s">
        <v>46</v>
      </c>
      <c r="E87" s="86" t="s">
        <v>47</v>
      </c>
      <c r="F87" s="87"/>
      <c r="G87" s="40" t="s">
        <v>27</v>
      </c>
      <c r="H87" s="41" t="s">
        <v>48</v>
      </c>
    </row>
    <row r="88" spans="2:8" x14ac:dyDescent="0.25">
      <c r="C88" s="42" t="s">
        <v>895</v>
      </c>
      <c r="D88" s="254">
        <v>0</v>
      </c>
      <c r="E88" s="43">
        <v>3</v>
      </c>
      <c r="F88" s="44">
        <v>16200</v>
      </c>
      <c r="G88" s="45">
        <f>E88*F88</f>
        <v>48600</v>
      </c>
      <c r="H88" s="46">
        <v>25600</v>
      </c>
    </row>
    <row r="89" spans="2:8" x14ac:dyDescent="0.25">
      <c r="C89" s="48" t="s">
        <v>50</v>
      </c>
      <c r="D89" s="255"/>
      <c r="E89" s="49">
        <f>D88</f>
        <v>0</v>
      </c>
      <c r="F89" s="50"/>
      <c r="G89" s="45">
        <f t="shared" ref="G89:G91" si="6">E89*F89</f>
        <v>0</v>
      </c>
      <c r="H89" s="51"/>
    </row>
    <row r="90" spans="2:8" x14ac:dyDescent="0.25">
      <c r="C90" s="48" t="s">
        <v>51</v>
      </c>
      <c r="D90" s="255"/>
      <c r="E90" s="49">
        <v>180</v>
      </c>
      <c r="F90" s="50">
        <v>230</v>
      </c>
      <c r="G90" s="45">
        <f t="shared" si="6"/>
        <v>41400</v>
      </c>
      <c r="H90" s="51">
        <v>31100</v>
      </c>
    </row>
    <row r="91" spans="2:8" x14ac:dyDescent="0.25">
      <c r="C91" s="48" t="s">
        <v>52</v>
      </c>
      <c r="D91" s="255"/>
      <c r="E91" s="52">
        <f>E88*2.5</f>
        <v>7.5</v>
      </c>
      <c r="F91" s="50"/>
      <c r="G91" s="45">
        <f t="shared" si="6"/>
        <v>0</v>
      </c>
      <c r="H91" s="51">
        <v>26210</v>
      </c>
    </row>
    <row r="92" spans="2:8" x14ac:dyDescent="0.25">
      <c r="C92" s="48" t="s">
        <v>53</v>
      </c>
      <c r="D92" s="255"/>
      <c r="E92" s="52">
        <f>E88</f>
        <v>3</v>
      </c>
      <c r="F92" s="53"/>
      <c r="G92" s="45">
        <f>E92*F92</f>
        <v>0</v>
      </c>
      <c r="H92" s="51">
        <v>26110</v>
      </c>
    </row>
    <row r="93" spans="2:8" x14ac:dyDescent="0.25">
      <c r="C93" s="48" t="s">
        <v>54</v>
      </c>
      <c r="D93" s="255"/>
      <c r="E93" s="49">
        <f>(D88*25)/500</f>
        <v>0</v>
      </c>
      <c r="F93" s="50"/>
      <c r="G93" s="45">
        <f>E93*F93</f>
        <v>0</v>
      </c>
      <c r="H93" s="51">
        <v>33400</v>
      </c>
    </row>
    <row r="94" spans="2:8" x14ac:dyDescent="0.25">
      <c r="C94" s="48" t="s">
        <v>55</v>
      </c>
      <c r="D94" s="255"/>
      <c r="E94" s="49">
        <f>D88/12</f>
        <v>0</v>
      </c>
      <c r="F94" s="50"/>
      <c r="G94" s="45">
        <f>E94*F94</f>
        <v>0</v>
      </c>
      <c r="H94" s="51">
        <v>39200</v>
      </c>
    </row>
    <row r="95" spans="2:8" x14ac:dyDescent="0.25">
      <c r="C95" s="48" t="s">
        <v>34</v>
      </c>
      <c r="D95" s="255"/>
      <c r="E95" s="49">
        <f>D88/12</f>
        <v>0</v>
      </c>
      <c r="F95" s="50"/>
      <c r="G95" s="45">
        <f>E95*F95</f>
        <v>0</v>
      </c>
      <c r="H95" s="51">
        <v>39200</v>
      </c>
    </row>
    <row r="96" spans="2:8" ht="15.75" thickBot="1" x14ac:dyDescent="0.3">
      <c r="C96" s="54" t="s">
        <v>56</v>
      </c>
      <c r="D96" s="256"/>
      <c r="E96" s="55">
        <f>D88</f>
        <v>0</v>
      </c>
      <c r="F96" s="56"/>
      <c r="G96" s="57">
        <f t="shared" ref="G96" si="7">E96*F96</f>
        <v>0</v>
      </c>
      <c r="H96" s="58">
        <v>39200</v>
      </c>
    </row>
    <row r="99" spans="2:8" x14ac:dyDescent="0.25">
      <c r="C99" s="74" t="s">
        <v>897</v>
      </c>
      <c r="D99" s="74"/>
      <c r="E99" s="74"/>
      <c r="F99" s="74"/>
      <c r="G99" s="74"/>
      <c r="H99" s="74"/>
    </row>
    <row r="100" spans="2:8" ht="15.75" thickBot="1" x14ac:dyDescent="0.3">
      <c r="C100" s="30"/>
      <c r="D100" s="30"/>
      <c r="E100" s="30"/>
      <c r="F100" s="30"/>
      <c r="G100" s="30"/>
      <c r="H100" s="30"/>
    </row>
    <row r="101" spans="2:8" ht="15.75" thickBot="1" x14ac:dyDescent="0.3">
      <c r="C101" s="32" t="s">
        <v>44</v>
      </c>
      <c r="D101" s="33">
        <f>SUM(G104:G112)</f>
        <v>43260</v>
      </c>
      <c r="E101" s="34"/>
      <c r="F101" s="29"/>
      <c r="G101" s="29"/>
      <c r="H101" s="35"/>
    </row>
    <row r="102" spans="2:8" ht="15.75" thickBot="1" x14ac:dyDescent="0.3">
      <c r="C102" s="60"/>
      <c r="D102" s="37"/>
      <c r="E102" s="34"/>
      <c r="F102" s="29"/>
      <c r="G102" s="29"/>
      <c r="H102" s="35"/>
    </row>
    <row r="103" spans="2:8" ht="30.75" thickBot="1" x14ac:dyDescent="0.3">
      <c r="B103" t="s">
        <v>896</v>
      </c>
      <c r="C103" s="38" t="s">
        <v>45</v>
      </c>
      <c r="D103" s="39" t="s">
        <v>46</v>
      </c>
      <c r="E103" s="86" t="s">
        <v>47</v>
      </c>
      <c r="F103" s="87"/>
      <c r="G103" s="40" t="s">
        <v>27</v>
      </c>
      <c r="H103" s="41" t="s">
        <v>48</v>
      </c>
    </row>
    <row r="104" spans="2:8" x14ac:dyDescent="0.25">
      <c r="C104" s="42" t="s">
        <v>49</v>
      </c>
      <c r="D104" s="254">
        <v>0</v>
      </c>
      <c r="E104" s="43">
        <v>0</v>
      </c>
      <c r="F104" s="44"/>
      <c r="G104" s="45">
        <f>E104*F104</f>
        <v>0</v>
      </c>
      <c r="H104" s="46">
        <v>24500</v>
      </c>
    </row>
    <row r="105" spans="2:8" x14ac:dyDescent="0.25">
      <c r="C105" s="48" t="s">
        <v>895</v>
      </c>
      <c r="D105" s="255"/>
      <c r="E105" s="49">
        <v>2</v>
      </c>
      <c r="F105" s="50">
        <v>15000</v>
      </c>
      <c r="G105" s="45">
        <f t="shared" ref="G105:G107" si="8">E105*F105</f>
        <v>30000</v>
      </c>
      <c r="H105" s="51">
        <v>25600</v>
      </c>
    </row>
    <row r="106" spans="2:8" x14ac:dyDescent="0.25">
      <c r="C106" s="48" t="s">
        <v>51</v>
      </c>
      <c r="D106" s="255"/>
      <c r="E106" s="49">
        <v>150</v>
      </c>
      <c r="F106" s="50">
        <v>80</v>
      </c>
      <c r="G106" s="45">
        <f t="shared" si="8"/>
        <v>12000</v>
      </c>
      <c r="H106" s="51">
        <v>31100</v>
      </c>
    </row>
    <row r="107" spans="2:8" x14ac:dyDescent="0.25">
      <c r="C107" s="48" t="s">
        <v>52</v>
      </c>
      <c r="D107" s="255"/>
      <c r="E107" s="52">
        <f>E104*2.5</f>
        <v>0</v>
      </c>
      <c r="F107" s="50"/>
      <c r="G107" s="45">
        <f t="shared" si="8"/>
        <v>0</v>
      </c>
      <c r="H107" s="51">
        <v>26210</v>
      </c>
    </row>
    <row r="108" spans="2:8" x14ac:dyDescent="0.25">
      <c r="C108" s="48" t="s">
        <v>53</v>
      </c>
      <c r="D108" s="255"/>
      <c r="E108" s="52">
        <f>E104</f>
        <v>0</v>
      </c>
      <c r="F108" s="53"/>
      <c r="G108" s="45">
        <f>E108*F108</f>
        <v>0</v>
      </c>
      <c r="H108" s="51">
        <v>26110</v>
      </c>
    </row>
    <row r="109" spans="2:8" x14ac:dyDescent="0.25">
      <c r="C109" s="48" t="s">
        <v>54</v>
      </c>
      <c r="D109" s="255"/>
      <c r="E109" s="49">
        <v>14</v>
      </c>
      <c r="F109" s="50">
        <v>90</v>
      </c>
      <c r="G109" s="45">
        <f>E109*F109</f>
        <v>1260</v>
      </c>
      <c r="H109" s="51">
        <v>33400</v>
      </c>
    </row>
    <row r="110" spans="2:8" x14ac:dyDescent="0.25">
      <c r="C110" s="48" t="s">
        <v>55</v>
      </c>
      <c r="D110" s="255"/>
      <c r="E110" s="49">
        <f>D104/12</f>
        <v>0</v>
      </c>
      <c r="F110" s="50"/>
      <c r="G110" s="45">
        <f>E110*F110</f>
        <v>0</v>
      </c>
      <c r="H110" s="51">
        <v>39200</v>
      </c>
    </row>
    <row r="111" spans="2:8" x14ac:dyDescent="0.25">
      <c r="C111" s="48" t="s">
        <v>34</v>
      </c>
      <c r="D111" s="255"/>
      <c r="E111" s="49">
        <f>D104/12</f>
        <v>0</v>
      </c>
      <c r="F111" s="50"/>
      <c r="G111" s="45">
        <f>E111*F111</f>
        <v>0</v>
      </c>
      <c r="H111" s="51">
        <v>39200</v>
      </c>
    </row>
    <row r="112" spans="2:8" ht="15.75" thickBot="1" x14ac:dyDescent="0.3">
      <c r="C112" s="54" t="s">
        <v>56</v>
      </c>
      <c r="D112" s="256"/>
      <c r="E112" s="55">
        <f>D104</f>
        <v>0</v>
      </c>
      <c r="F112" s="56"/>
      <c r="G112" s="57">
        <f t="shared" ref="G112" si="9">E112*F112</f>
        <v>0</v>
      </c>
      <c r="H112" s="58">
        <v>39200</v>
      </c>
    </row>
    <row r="115" spans="2:8" x14ac:dyDescent="0.25">
      <c r="C115" s="74" t="s">
        <v>901</v>
      </c>
      <c r="D115" s="74"/>
      <c r="E115" s="74"/>
      <c r="F115" s="74"/>
      <c r="G115" s="74"/>
      <c r="H115" s="74"/>
    </row>
    <row r="116" spans="2:8" ht="15.75" thickBot="1" x14ac:dyDescent="0.3">
      <c r="C116" s="30"/>
      <c r="D116" s="30"/>
      <c r="E116" s="30"/>
      <c r="F116" s="30"/>
      <c r="G116" s="30"/>
      <c r="H116" s="30"/>
    </row>
    <row r="117" spans="2:8" ht="15.75" thickBot="1" x14ac:dyDescent="0.3">
      <c r="C117" s="32" t="s">
        <v>44</v>
      </c>
      <c r="D117" s="33">
        <f>SUM(G120:G128)</f>
        <v>934720</v>
      </c>
      <c r="E117" s="34"/>
      <c r="F117" s="29"/>
      <c r="G117" s="29"/>
      <c r="H117" s="35"/>
    </row>
    <row r="118" spans="2:8" ht="15.75" thickBot="1" x14ac:dyDescent="0.3">
      <c r="C118" s="60"/>
      <c r="D118" s="37"/>
      <c r="E118" s="34"/>
      <c r="F118" s="29"/>
      <c r="G118" s="29"/>
      <c r="H118" s="35"/>
    </row>
    <row r="119" spans="2:8" ht="30.75" thickBot="1" x14ac:dyDescent="0.3">
      <c r="B119" t="s">
        <v>900</v>
      </c>
      <c r="C119" s="38" t="s">
        <v>45</v>
      </c>
      <c r="D119" s="39" t="s">
        <v>46</v>
      </c>
      <c r="E119" s="86" t="s">
        <v>47</v>
      </c>
      <c r="F119" s="87"/>
      <c r="G119" s="40" t="s">
        <v>27</v>
      </c>
      <c r="H119" s="41" t="s">
        <v>48</v>
      </c>
    </row>
    <row r="120" spans="2:8" x14ac:dyDescent="0.25">
      <c r="C120" s="42" t="s">
        <v>881</v>
      </c>
      <c r="D120" s="254">
        <v>0</v>
      </c>
      <c r="E120" s="43">
        <v>0</v>
      </c>
      <c r="F120" s="44"/>
      <c r="G120" s="45">
        <v>4000</v>
      </c>
      <c r="H120" s="46">
        <v>35620</v>
      </c>
    </row>
    <row r="121" spans="2:8" x14ac:dyDescent="0.25">
      <c r="C121" s="48" t="s">
        <v>883</v>
      </c>
      <c r="D121" s="255"/>
      <c r="E121" s="49">
        <v>2</v>
      </c>
      <c r="F121" s="50">
        <v>16722</v>
      </c>
      <c r="G121" s="45">
        <f t="shared" ref="G121:G123" si="10">E121*F121</f>
        <v>33444</v>
      </c>
      <c r="H121" s="51">
        <v>26220</v>
      </c>
    </row>
    <row r="122" spans="2:8" x14ac:dyDescent="0.25">
      <c r="C122" s="48" t="s">
        <v>51</v>
      </c>
      <c r="D122" s="255"/>
      <c r="E122" s="49">
        <v>80</v>
      </c>
      <c r="F122" s="50">
        <v>150</v>
      </c>
      <c r="G122" s="45">
        <f t="shared" si="10"/>
        <v>12000</v>
      </c>
      <c r="H122" s="51">
        <v>31100</v>
      </c>
    </row>
    <row r="123" spans="2:8" x14ac:dyDescent="0.25">
      <c r="C123" s="48" t="s">
        <v>882</v>
      </c>
      <c r="D123" s="255"/>
      <c r="E123" s="52">
        <v>180</v>
      </c>
      <c r="F123" s="50">
        <v>4300</v>
      </c>
      <c r="G123" s="45">
        <f t="shared" si="10"/>
        <v>774000</v>
      </c>
      <c r="H123" s="51">
        <v>26210</v>
      </c>
    </row>
    <row r="124" spans="2:8" x14ac:dyDescent="0.25">
      <c r="C124" s="48" t="s">
        <v>884</v>
      </c>
      <c r="D124" s="255"/>
      <c r="E124" s="52">
        <v>2</v>
      </c>
      <c r="F124" s="53">
        <v>25000</v>
      </c>
      <c r="G124" s="45">
        <f>E124*F124</f>
        <v>50000</v>
      </c>
      <c r="H124" s="51">
        <v>26120</v>
      </c>
    </row>
    <row r="125" spans="2:8" x14ac:dyDescent="0.25">
      <c r="C125" s="48" t="s">
        <v>54</v>
      </c>
      <c r="D125" s="255"/>
      <c r="E125" s="49">
        <v>100</v>
      </c>
      <c r="F125" s="50">
        <v>85</v>
      </c>
      <c r="G125" s="45">
        <f>E125*F125</f>
        <v>8500</v>
      </c>
      <c r="H125" s="51">
        <v>33400</v>
      </c>
    </row>
    <row r="126" spans="2:8" x14ac:dyDescent="0.25">
      <c r="C126" s="48" t="s">
        <v>872</v>
      </c>
      <c r="D126" s="255"/>
      <c r="E126" s="49">
        <v>3</v>
      </c>
      <c r="F126" s="50">
        <v>2230</v>
      </c>
      <c r="G126" s="45">
        <f>E126*F126</f>
        <v>6690</v>
      </c>
      <c r="H126" s="51">
        <v>39600</v>
      </c>
    </row>
    <row r="127" spans="2:8" x14ac:dyDescent="0.25">
      <c r="C127" s="48" t="s">
        <v>876</v>
      </c>
      <c r="D127" s="255"/>
      <c r="E127" s="49">
        <f>D120/12</f>
        <v>0</v>
      </c>
      <c r="F127" s="50"/>
      <c r="G127" s="45">
        <v>1086</v>
      </c>
      <c r="H127" s="51">
        <v>39200</v>
      </c>
    </row>
    <row r="128" spans="2:8" ht="15.75" thickBot="1" x14ac:dyDescent="0.3">
      <c r="C128" s="54" t="s">
        <v>895</v>
      </c>
      <c r="D128" s="256"/>
      <c r="E128" s="55">
        <v>3</v>
      </c>
      <c r="F128" s="56">
        <v>15000</v>
      </c>
      <c r="G128" s="57">
        <f t="shared" ref="G128" si="11">E128*F128</f>
        <v>45000</v>
      </c>
      <c r="H128" s="58">
        <v>25600</v>
      </c>
    </row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spans="3:8" hidden="1" x14ac:dyDescent="0.25"/>
    <row r="146" spans="3:8" hidden="1" x14ac:dyDescent="0.25"/>
    <row r="147" spans="3:8" hidden="1" x14ac:dyDescent="0.25"/>
    <row r="149" spans="3:8" x14ac:dyDescent="0.25">
      <c r="C149" s="74" t="s">
        <v>42</v>
      </c>
      <c r="D149" s="74"/>
      <c r="E149" s="74"/>
      <c r="F149" s="74"/>
      <c r="G149" s="74"/>
      <c r="H149" s="74"/>
    </row>
    <row r="150" spans="3:8" ht="15.75" thickBot="1" x14ac:dyDescent="0.3">
      <c r="C150" s="30"/>
      <c r="D150" s="30"/>
      <c r="E150" s="30"/>
      <c r="F150" s="30"/>
      <c r="G150" s="30"/>
      <c r="H150" s="30"/>
    </row>
    <row r="151" spans="3:8" ht="15.75" thickBot="1" x14ac:dyDescent="0.3">
      <c r="C151" s="32" t="s">
        <v>44</v>
      </c>
      <c r="D151" s="33">
        <f>SUM(G154:G162)</f>
        <v>0</v>
      </c>
      <c r="E151" s="34"/>
      <c r="F151" s="29"/>
      <c r="G151" s="29"/>
      <c r="H151" s="35"/>
    </row>
    <row r="152" spans="3:8" ht="15.75" thickBot="1" x14ac:dyDescent="0.3">
      <c r="C152" s="60"/>
      <c r="D152" s="37"/>
      <c r="E152" s="34"/>
      <c r="F152" s="29"/>
      <c r="G152" s="29"/>
      <c r="H152" s="35"/>
    </row>
    <row r="153" spans="3:8" ht="30.75" thickBot="1" x14ac:dyDescent="0.3">
      <c r="C153" s="38" t="s">
        <v>45</v>
      </c>
      <c r="D153" s="39" t="s">
        <v>46</v>
      </c>
      <c r="E153" s="86" t="s">
        <v>47</v>
      </c>
      <c r="F153" s="87"/>
      <c r="G153" s="40" t="s">
        <v>27</v>
      </c>
      <c r="H153" s="41" t="s">
        <v>48</v>
      </c>
    </row>
    <row r="154" spans="3:8" x14ac:dyDescent="0.25">
      <c r="C154" s="42" t="s">
        <v>49</v>
      </c>
      <c r="D154" s="254">
        <v>0</v>
      </c>
      <c r="E154" s="43">
        <v>0</v>
      </c>
      <c r="F154" s="44">
        <v>20000</v>
      </c>
      <c r="G154" s="45">
        <f>E154*F154</f>
        <v>0</v>
      </c>
      <c r="H154" s="46">
        <v>24500</v>
      </c>
    </row>
    <row r="155" spans="3:8" x14ac:dyDescent="0.25">
      <c r="C155" s="48" t="s">
        <v>50</v>
      </c>
      <c r="D155" s="255"/>
      <c r="E155" s="49">
        <f>D154</f>
        <v>0</v>
      </c>
      <c r="F155" s="50">
        <v>50</v>
      </c>
      <c r="G155" s="45">
        <f t="shared" ref="G155:G157" si="12">E155*F155</f>
        <v>0</v>
      </c>
      <c r="H155" s="51">
        <v>25300</v>
      </c>
    </row>
    <row r="156" spans="3:8" x14ac:dyDescent="0.25">
      <c r="C156" s="48" t="s">
        <v>51</v>
      </c>
      <c r="D156" s="255"/>
      <c r="E156" s="49">
        <f>D154</f>
        <v>0</v>
      </c>
      <c r="F156" s="50">
        <v>150</v>
      </c>
      <c r="G156" s="45">
        <f t="shared" si="12"/>
        <v>0</v>
      </c>
      <c r="H156" s="51">
        <v>31100</v>
      </c>
    </row>
    <row r="157" spans="3:8" x14ac:dyDescent="0.25">
      <c r="C157" s="48" t="s">
        <v>52</v>
      </c>
      <c r="D157" s="255"/>
      <c r="E157" s="52">
        <f>E154*2.5</f>
        <v>0</v>
      </c>
      <c r="F157" s="50">
        <v>1750</v>
      </c>
      <c r="G157" s="45">
        <f t="shared" si="12"/>
        <v>0</v>
      </c>
      <c r="H157" s="51">
        <v>26210</v>
      </c>
    </row>
    <row r="158" spans="3:8" x14ac:dyDescent="0.25">
      <c r="C158" s="48" t="s">
        <v>53</v>
      </c>
      <c r="D158" s="255"/>
      <c r="E158" s="52">
        <f>E154</f>
        <v>0</v>
      </c>
      <c r="F158" s="53">
        <v>800</v>
      </c>
      <c r="G158" s="45">
        <f>E158*F158</f>
        <v>0</v>
      </c>
      <c r="H158" s="51">
        <v>26110</v>
      </c>
    </row>
    <row r="159" spans="3:8" x14ac:dyDescent="0.25">
      <c r="C159" s="48" t="s">
        <v>54</v>
      </c>
      <c r="D159" s="255"/>
      <c r="E159" s="49">
        <f>(D154*25)/500</f>
        <v>0</v>
      </c>
      <c r="F159" s="50">
        <v>85</v>
      </c>
      <c r="G159" s="45">
        <f>E159*F159</f>
        <v>0</v>
      </c>
      <c r="H159" s="51">
        <v>33400</v>
      </c>
    </row>
    <row r="160" spans="3:8" x14ac:dyDescent="0.25">
      <c r="C160" s="48" t="s">
        <v>55</v>
      </c>
      <c r="D160" s="255"/>
      <c r="E160" s="49">
        <f>D154/12</f>
        <v>0</v>
      </c>
      <c r="F160" s="50">
        <v>36</v>
      </c>
      <c r="G160" s="45">
        <f>E160*F160</f>
        <v>0</v>
      </c>
      <c r="H160" s="51">
        <v>39200</v>
      </c>
    </row>
    <row r="161" spans="3:8" x14ac:dyDescent="0.25">
      <c r="C161" s="48" t="s">
        <v>34</v>
      </c>
      <c r="D161" s="255"/>
      <c r="E161" s="49">
        <f>D154/12</f>
        <v>0</v>
      </c>
      <c r="F161" s="50">
        <v>84</v>
      </c>
      <c r="G161" s="45">
        <f>E161*F161</f>
        <v>0</v>
      </c>
      <c r="H161" s="51">
        <v>39200</v>
      </c>
    </row>
    <row r="162" spans="3:8" ht="15.75" thickBot="1" x14ac:dyDescent="0.3">
      <c r="C162" s="54" t="s">
        <v>56</v>
      </c>
      <c r="D162" s="256"/>
      <c r="E162" s="55">
        <f>D154</f>
        <v>0</v>
      </c>
      <c r="F162" s="56">
        <v>25</v>
      </c>
      <c r="G162" s="57">
        <f t="shared" ref="G162" si="13">E162*F162</f>
        <v>0</v>
      </c>
      <c r="H162" s="58">
        <v>39200</v>
      </c>
    </row>
    <row r="166" spans="3:8" x14ac:dyDescent="0.25">
      <c r="C166" s="74" t="s">
        <v>42</v>
      </c>
      <c r="D166" s="74"/>
      <c r="E166" s="74"/>
      <c r="F166" s="74"/>
      <c r="G166" s="74"/>
      <c r="H166" s="74"/>
    </row>
    <row r="167" spans="3:8" ht="15.75" thickBot="1" x14ac:dyDescent="0.3">
      <c r="C167" s="30"/>
      <c r="D167" s="30"/>
      <c r="E167" s="30"/>
      <c r="F167" s="30"/>
      <c r="G167" s="30"/>
      <c r="H167" s="30"/>
    </row>
    <row r="168" spans="3:8" ht="15.75" thickBot="1" x14ac:dyDescent="0.3">
      <c r="C168" s="32" t="s">
        <v>44</v>
      </c>
      <c r="D168" s="33">
        <f>SUM(G171:G179)</f>
        <v>0</v>
      </c>
      <c r="E168" s="34"/>
      <c r="F168" s="29"/>
      <c r="G168" s="29"/>
      <c r="H168" s="35"/>
    </row>
    <row r="169" spans="3:8" ht="15.75" thickBot="1" x14ac:dyDescent="0.3">
      <c r="C169" s="60"/>
      <c r="D169" s="37"/>
      <c r="E169" s="34"/>
      <c r="F169" s="29"/>
      <c r="G169" s="29"/>
      <c r="H169" s="35"/>
    </row>
    <row r="170" spans="3:8" ht="30.75" thickBot="1" x14ac:dyDescent="0.3">
      <c r="C170" s="38" t="s">
        <v>45</v>
      </c>
      <c r="D170" s="39" t="s">
        <v>46</v>
      </c>
      <c r="E170" s="86" t="s">
        <v>47</v>
      </c>
      <c r="F170" s="87"/>
      <c r="G170" s="40" t="s">
        <v>27</v>
      </c>
      <c r="H170" s="41" t="s">
        <v>48</v>
      </c>
    </row>
    <row r="171" spans="3:8" x14ac:dyDescent="0.25">
      <c r="C171" s="42" t="s">
        <v>49</v>
      </c>
      <c r="D171" s="254">
        <v>0</v>
      </c>
      <c r="E171" s="43">
        <v>0</v>
      </c>
      <c r="F171" s="44">
        <v>20000</v>
      </c>
      <c r="G171" s="45">
        <f>E171*F171</f>
        <v>0</v>
      </c>
      <c r="H171" s="46">
        <v>24500</v>
      </c>
    </row>
    <row r="172" spans="3:8" x14ac:dyDescent="0.25">
      <c r="C172" s="48" t="s">
        <v>50</v>
      </c>
      <c r="D172" s="255"/>
      <c r="E172" s="49">
        <f>D171</f>
        <v>0</v>
      </c>
      <c r="F172" s="50">
        <v>50</v>
      </c>
      <c r="G172" s="45">
        <f t="shared" ref="G172:G174" si="14">E172*F172</f>
        <v>0</v>
      </c>
      <c r="H172" s="51">
        <v>25300</v>
      </c>
    </row>
    <row r="173" spans="3:8" x14ac:dyDescent="0.25">
      <c r="C173" s="48" t="s">
        <v>51</v>
      </c>
      <c r="D173" s="255"/>
      <c r="E173" s="49">
        <f>D171</f>
        <v>0</v>
      </c>
      <c r="F173" s="50">
        <v>150</v>
      </c>
      <c r="G173" s="45">
        <f t="shared" si="14"/>
        <v>0</v>
      </c>
      <c r="H173" s="51">
        <v>31100</v>
      </c>
    </row>
    <row r="174" spans="3:8" x14ac:dyDescent="0.25">
      <c r="C174" s="48" t="s">
        <v>52</v>
      </c>
      <c r="D174" s="255"/>
      <c r="E174" s="52">
        <f>E171*2.5</f>
        <v>0</v>
      </c>
      <c r="F174" s="50">
        <v>1750</v>
      </c>
      <c r="G174" s="45">
        <f t="shared" si="14"/>
        <v>0</v>
      </c>
      <c r="H174" s="51">
        <v>26210</v>
      </c>
    </row>
    <row r="175" spans="3:8" x14ac:dyDescent="0.25">
      <c r="C175" s="48" t="s">
        <v>53</v>
      </c>
      <c r="D175" s="255"/>
      <c r="E175" s="52">
        <f>E171</f>
        <v>0</v>
      </c>
      <c r="F175" s="53">
        <v>800</v>
      </c>
      <c r="G175" s="45">
        <f>E175*F175</f>
        <v>0</v>
      </c>
      <c r="H175" s="51">
        <v>26110</v>
      </c>
    </row>
    <row r="176" spans="3:8" x14ac:dyDescent="0.25">
      <c r="C176" s="48" t="s">
        <v>54</v>
      </c>
      <c r="D176" s="255"/>
      <c r="E176" s="49">
        <f>(D171*25)/500</f>
        <v>0</v>
      </c>
      <c r="F176" s="50">
        <v>85</v>
      </c>
      <c r="G176" s="45">
        <f>E176*F176</f>
        <v>0</v>
      </c>
      <c r="H176" s="51">
        <v>33400</v>
      </c>
    </row>
    <row r="177" spans="3:8" x14ac:dyDescent="0.25">
      <c r="C177" s="48" t="s">
        <v>55</v>
      </c>
      <c r="D177" s="255"/>
      <c r="E177" s="49">
        <f>D171/12</f>
        <v>0</v>
      </c>
      <c r="F177" s="50">
        <v>36</v>
      </c>
      <c r="G177" s="45">
        <f>E177*F177</f>
        <v>0</v>
      </c>
      <c r="H177" s="51">
        <v>39200</v>
      </c>
    </row>
    <row r="178" spans="3:8" x14ac:dyDescent="0.25">
      <c r="C178" s="48" t="s">
        <v>34</v>
      </c>
      <c r="D178" s="255"/>
      <c r="E178" s="49">
        <f>D171/12</f>
        <v>0</v>
      </c>
      <c r="F178" s="50">
        <v>84</v>
      </c>
      <c r="G178" s="45">
        <f>E178*F178</f>
        <v>0</v>
      </c>
      <c r="H178" s="51">
        <v>39200</v>
      </c>
    </row>
    <row r="179" spans="3:8" ht="15.75" thickBot="1" x14ac:dyDescent="0.3">
      <c r="C179" s="54" t="s">
        <v>56</v>
      </c>
      <c r="D179" s="256"/>
      <c r="E179" s="55">
        <f>D171</f>
        <v>0</v>
      </c>
      <c r="F179" s="56">
        <v>25</v>
      </c>
      <c r="G179" s="57">
        <f t="shared" ref="G179" si="15">E179*F179</f>
        <v>0</v>
      </c>
      <c r="H179" s="58">
        <v>39200</v>
      </c>
    </row>
    <row r="183" spans="3:8" x14ac:dyDescent="0.25">
      <c r="C183" s="74" t="s">
        <v>42</v>
      </c>
      <c r="D183" s="74"/>
      <c r="E183" s="74"/>
      <c r="F183" s="74"/>
      <c r="G183" s="74"/>
      <c r="H183" s="74"/>
    </row>
    <row r="184" spans="3:8" ht="15.75" thickBot="1" x14ac:dyDescent="0.3">
      <c r="C184" s="30"/>
      <c r="D184" s="30"/>
      <c r="E184" s="30"/>
      <c r="F184" s="30"/>
      <c r="G184" s="30"/>
      <c r="H184" s="30"/>
    </row>
    <row r="185" spans="3:8" ht="15.75" thickBot="1" x14ac:dyDescent="0.3">
      <c r="C185" s="32" t="s">
        <v>44</v>
      </c>
      <c r="D185" s="33">
        <f>SUM(G188:G196)</f>
        <v>0</v>
      </c>
      <c r="E185" s="34"/>
      <c r="F185" s="29"/>
      <c r="G185" s="29"/>
      <c r="H185" s="35"/>
    </row>
    <row r="186" spans="3:8" ht="15.75" thickBot="1" x14ac:dyDescent="0.3">
      <c r="C186" s="60"/>
      <c r="D186" s="37"/>
      <c r="E186" s="34"/>
      <c r="F186" s="29"/>
      <c r="G186" s="29"/>
      <c r="H186" s="35"/>
    </row>
    <row r="187" spans="3:8" ht="30.75" thickBot="1" x14ac:dyDescent="0.3">
      <c r="C187" s="38" t="s">
        <v>45</v>
      </c>
      <c r="D187" s="39" t="s">
        <v>46</v>
      </c>
      <c r="E187" s="86" t="s">
        <v>47</v>
      </c>
      <c r="F187" s="87"/>
      <c r="G187" s="40" t="s">
        <v>27</v>
      </c>
      <c r="H187" s="41" t="s">
        <v>48</v>
      </c>
    </row>
    <row r="188" spans="3:8" x14ac:dyDescent="0.25">
      <c r="C188" s="42" t="s">
        <v>49</v>
      </c>
      <c r="D188" s="254">
        <v>0</v>
      </c>
      <c r="E188" s="43">
        <v>0</v>
      </c>
      <c r="F188" s="44">
        <v>20000</v>
      </c>
      <c r="G188" s="45">
        <f>E188*F188</f>
        <v>0</v>
      </c>
      <c r="H188" s="46">
        <v>24500</v>
      </c>
    </row>
    <row r="189" spans="3:8" x14ac:dyDescent="0.25">
      <c r="C189" s="48" t="s">
        <v>50</v>
      </c>
      <c r="D189" s="255"/>
      <c r="E189" s="49">
        <f>D188</f>
        <v>0</v>
      </c>
      <c r="F189" s="50">
        <v>50</v>
      </c>
      <c r="G189" s="45">
        <f t="shared" ref="G189:G191" si="16">E189*F189</f>
        <v>0</v>
      </c>
      <c r="H189" s="51">
        <v>25300</v>
      </c>
    </row>
    <row r="190" spans="3:8" x14ac:dyDescent="0.25">
      <c r="C190" s="48" t="s">
        <v>51</v>
      </c>
      <c r="D190" s="255"/>
      <c r="E190" s="49">
        <f>D188</f>
        <v>0</v>
      </c>
      <c r="F190" s="50">
        <v>150</v>
      </c>
      <c r="G190" s="45">
        <f t="shared" si="16"/>
        <v>0</v>
      </c>
      <c r="H190" s="51">
        <v>31100</v>
      </c>
    </row>
    <row r="191" spans="3:8" x14ac:dyDescent="0.25">
      <c r="C191" s="48" t="s">
        <v>52</v>
      </c>
      <c r="D191" s="255"/>
      <c r="E191" s="52">
        <f>E188*2.5</f>
        <v>0</v>
      </c>
      <c r="F191" s="50">
        <v>1750</v>
      </c>
      <c r="G191" s="45">
        <f t="shared" si="16"/>
        <v>0</v>
      </c>
      <c r="H191" s="51">
        <v>26210</v>
      </c>
    </row>
    <row r="192" spans="3:8" x14ac:dyDescent="0.25">
      <c r="C192" s="48" t="s">
        <v>53</v>
      </c>
      <c r="D192" s="255"/>
      <c r="E192" s="52">
        <f>E188</f>
        <v>0</v>
      </c>
      <c r="F192" s="53">
        <v>800</v>
      </c>
      <c r="G192" s="45">
        <f>E192*F192</f>
        <v>0</v>
      </c>
      <c r="H192" s="51">
        <v>26110</v>
      </c>
    </row>
    <row r="193" spans="3:8" x14ac:dyDescent="0.25">
      <c r="C193" s="48" t="s">
        <v>54</v>
      </c>
      <c r="D193" s="255"/>
      <c r="E193" s="49">
        <f>(D188*25)/500</f>
        <v>0</v>
      </c>
      <c r="F193" s="50">
        <v>85</v>
      </c>
      <c r="G193" s="45">
        <f>E193*F193</f>
        <v>0</v>
      </c>
      <c r="H193" s="51">
        <v>33400</v>
      </c>
    </row>
    <row r="194" spans="3:8" x14ac:dyDescent="0.25">
      <c r="C194" s="48" t="s">
        <v>55</v>
      </c>
      <c r="D194" s="255"/>
      <c r="E194" s="49">
        <f>D188/12</f>
        <v>0</v>
      </c>
      <c r="F194" s="50">
        <v>36</v>
      </c>
      <c r="G194" s="45">
        <f>E194*F194</f>
        <v>0</v>
      </c>
      <c r="H194" s="51">
        <v>39200</v>
      </c>
    </row>
    <row r="195" spans="3:8" x14ac:dyDescent="0.25">
      <c r="C195" s="48" t="s">
        <v>34</v>
      </c>
      <c r="D195" s="255"/>
      <c r="E195" s="49">
        <f>D188/12</f>
        <v>0</v>
      </c>
      <c r="F195" s="50">
        <v>84</v>
      </c>
      <c r="G195" s="45">
        <f>E195*F195</f>
        <v>0</v>
      </c>
      <c r="H195" s="51">
        <v>39200</v>
      </c>
    </row>
    <row r="196" spans="3:8" ht="15.75" thickBot="1" x14ac:dyDescent="0.3">
      <c r="C196" s="54" t="s">
        <v>56</v>
      </c>
      <c r="D196" s="256"/>
      <c r="E196" s="55">
        <f>D188</f>
        <v>0</v>
      </c>
      <c r="F196" s="56">
        <v>25</v>
      </c>
      <c r="G196" s="57">
        <f t="shared" ref="G196" si="17">E196*F196</f>
        <v>0</v>
      </c>
      <c r="H196" s="58">
        <v>39200</v>
      </c>
    </row>
    <row r="200" spans="3:8" x14ac:dyDescent="0.25">
      <c r="C200" s="74" t="s">
        <v>42</v>
      </c>
      <c r="D200" s="74"/>
      <c r="E200" s="74"/>
      <c r="F200" s="74"/>
      <c r="G200" s="74"/>
      <c r="H200" s="74"/>
    </row>
    <row r="201" spans="3:8" ht="15.75" thickBot="1" x14ac:dyDescent="0.3">
      <c r="C201" s="30"/>
      <c r="D201" s="30"/>
      <c r="E201" s="30"/>
      <c r="F201" s="30"/>
      <c r="G201" s="30"/>
      <c r="H201" s="30"/>
    </row>
    <row r="202" spans="3:8" ht="15.75" thickBot="1" x14ac:dyDescent="0.3">
      <c r="C202" s="32" t="s">
        <v>44</v>
      </c>
      <c r="D202" s="33">
        <f>SUM(G205:G213)</f>
        <v>0</v>
      </c>
      <c r="E202" s="34"/>
      <c r="F202" s="29"/>
      <c r="G202" s="29"/>
      <c r="H202" s="35"/>
    </row>
    <row r="203" spans="3:8" ht="15.75" thickBot="1" x14ac:dyDescent="0.3">
      <c r="C203" s="60"/>
      <c r="D203" s="37"/>
      <c r="E203" s="34"/>
      <c r="F203" s="29"/>
      <c r="G203" s="29"/>
      <c r="H203" s="35"/>
    </row>
    <row r="204" spans="3:8" ht="30.75" thickBot="1" x14ac:dyDescent="0.3">
      <c r="C204" s="38" t="s">
        <v>45</v>
      </c>
      <c r="D204" s="39" t="s">
        <v>46</v>
      </c>
      <c r="E204" s="86" t="s">
        <v>47</v>
      </c>
      <c r="F204" s="87"/>
      <c r="G204" s="40" t="s">
        <v>27</v>
      </c>
      <c r="H204" s="41" t="s">
        <v>48</v>
      </c>
    </row>
    <row r="205" spans="3:8" x14ac:dyDescent="0.25">
      <c r="C205" s="42" t="s">
        <v>49</v>
      </c>
      <c r="D205" s="254">
        <v>0</v>
      </c>
      <c r="E205" s="43">
        <v>0</v>
      </c>
      <c r="F205" s="44">
        <v>20000</v>
      </c>
      <c r="G205" s="45">
        <f>E205*F205</f>
        <v>0</v>
      </c>
      <c r="H205" s="46">
        <v>24500</v>
      </c>
    </row>
    <row r="206" spans="3:8" x14ac:dyDescent="0.25">
      <c r="C206" s="48" t="s">
        <v>50</v>
      </c>
      <c r="D206" s="255"/>
      <c r="E206" s="49">
        <f>D205</f>
        <v>0</v>
      </c>
      <c r="F206" s="50">
        <v>50</v>
      </c>
      <c r="G206" s="45">
        <f t="shared" ref="G206:G208" si="18">E206*F206</f>
        <v>0</v>
      </c>
      <c r="H206" s="51">
        <v>25300</v>
      </c>
    </row>
    <row r="207" spans="3:8" x14ac:dyDescent="0.25">
      <c r="C207" s="48" t="s">
        <v>51</v>
      </c>
      <c r="D207" s="255"/>
      <c r="E207" s="49">
        <f>D205</f>
        <v>0</v>
      </c>
      <c r="F207" s="50">
        <v>150</v>
      </c>
      <c r="G207" s="45">
        <f t="shared" si="18"/>
        <v>0</v>
      </c>
      <c r="H207" s="51">
        <v>31100</v>
      </c>
    </row>
    <row r="208" spans="3:8" x14ac:dyDescent="0.25">
      <c r="C208" s="48" t="s">
        <v>52</v>
      </c>
      <c r="D208" s="255"/>
      <c r="E208" s="52">
        <f>E205*2.5</f>
        <v>0</v>
      </c>
      <c r="F208" s="50">
        <v>1750</v>
      </c>
      <c r="G208" s="45">
        <f t="shared" si="18"/>
        <v>0</v>
      </c>
      <c r="H208" s="51">
        <v>26210</v>
      </c>
    </row>
    <row r="209" spans="3:8" x14ac:dyDescent="0.25">
      <c r="C209" s="48" t="s">
        <v>53</v>
      </c>
      <c r="D209" s="255"/>
      <c r="E209" s="52">
        <f>E205</f>
        <v>0</v>
      </c>
      <c r="F209" s="53">
        <v>800</v>
      </c>
      <c r="G209" s="45">
        <f>E209*F209</f>
        <v>0</v>
      </c>
      <c r="H209" s="51">
        <v>26110</v>
      </c>
    </row>
    <row r="210" spans="3:8" x14ac:dyDescent="0.25">
      <c r="C210" s="48" t="s">
        <v>54</v>
      </c>
      <c r="D210" s="255"/>
      <c r="E210" s="49">
        <f>(D205*25)/500</f>
        <v>0</v>
      </c>
      <c r="F210" s="50">
        <v>85</v>
      </c>
      <c r="G210" s="45">
        <f>E210*F210</f>
        <v>0</v>
      </c>
      <c r="H210" s="51">
        <v>33400</v>
      </c>
    </row>
    <row r="211" spans="3:8" x14ac:dyDescent="0.25">
      <c r="C211" s="48" t="s">
        <v>55</v>
      </c>
      <c r="D211" s="255"/>
      <c r="E211" s="49">
        <f>D205/12</f>
        <v>0</v>
      </c>
      <c r="F211" s="50">
        <v>36</v>
      </c>
      <c r="G211" s="45">
        <f>E211*F211</f>
        <v>0</v>
      </c>
      <c r="H211" s="51">
        <v>39200</v>
      </c>
    </row>
    <row r="212" spans="3:8" x14ac:dyDescent="0.25">
      <c r="C212" s="48" t="s">
        <v>34</v>
      </c>
      <c r="D212" s="255"/>
      <c r="E212" s="49">
        <f>D205/12</f>
        <v>0</v>
      </c>
      <c r="F212" s="50">
        <v>84</v>
      </c>
      <c r="G212" s="45">
        <f>E212*F212</f>
        <v>0</v>
      </c>
      <c r="H212" s="51">
        <v>39200</v>
      </c>
    </row>
    <row r="213" spans="3:8" ht="15.75" thickBot="1" x14ac:dyDescent="0.3">
      <c r="C213" s="54" t="s">
        <v>56</v>
      </c>
      <c r="D213" s="256"/>
      <c r="E213" s="55">
        <f>D205</f>
        <v>0</v>
      </c>
      <c r="F213" s="56">
        <v>25</v>
      </c>
      <c r="G213" s="57">
        <f t="shared" ref="G213" si="19">E213*F213</f>
        <v>0</v>
      </c>
      <c r="H213" s="58">
        <v>39200</v>
      </c>
    </row>
    <row r="214" spans="3:8" x14ac:dyDescent="0.25">
      <c r="C214" s="60"/>
      <c r="D214" s="37"/>
      <c r="E214" s="34"/>
      <c r="F214" s="29"/>
      <c r="G214" s="29"/>
      <c r="H214" s="35"/>
    </row>
    <row r="215" spans="3:8" x14ac:dyDescent="0.25">
      <c r="C215" s="60"/>
      <c r="D215" s="37"/>
      <c r="E215" s="34"/>
      <c r="F215" s="29"/>
      <c r="G215" s="29"/>
      <c r="H215" s="35"/>
    </row>
    <row r="216" spans="3:8" x14ac:dyDescent="0.25">
      <c r="C216" s="60"/>
      <c r="D216" s="37"/>
      <c r="E216" s="34"/>
      <c r="F216" s="29"/>
      <c r="G216" s="29"/>
      <c r="H216" s="35"/>
    </row>
    <row r="217" spans="3:8" x14ac:dyDescent="0.25">
      <c r="C217" s="74" t="s">
        <v>42</v>
      </c>
      <c r="D217" s="37"/>
      <c r="E217" s="34"/>
      <c r="F217" s="29"/>
      <c r="G217" s="29"/>
      <c r="H217" s="35"/>
    </row>
    <row r="218" spans="3:8" ht="15.75" thickBot="1" x14ac:dyDescent="0.3">
      <c r="C218" s="30"/>
      <c r="D218" s="30"/>
      <c r="E218" s="30"/>
      <c r="F218" s="30"/>
      <c r="G218" s="30"/>
      <c r="H218" s="30"/>
    </row>
    <row r="219" spans="3:8" ht="15.75" thickBot="1" x14ac:dyDescent="0.3">
      <c r="C219" s="32" t="s">
        <v>44</v>
      </c>
      <c r="D219" s="33">
        <f>SUM(G222:G230)</f>
        <v>0</v>
      </c>
      <c r="E219" s="34"/>
      <c r="F219" s="29"/>
      <c r="G219" s="29"/>
      <c r="H219" s="35"/>
    </row>
    <row r="220" spans="3:8" ht="15.75" thickBot="1" x14ac:dyDescent="0.3">
      <c r="C220" s="60"/>
      <c r="D220" s="37"/>
      <c r="E220" s="34"/>
      <c r="F220" s="29"/>
      <c r="G220" s="29"/>
      <c r="H220" s="35"/>
    </row>
    <row r="221" spans="3:8" ht="30.75" thickBot="1" x14ac:dyDescent="0.3">
      <c r="C221" s="38" t="s">
        <v>45</v>
      </c>
      <c r="D221" s="39" t="s">
        <v>46</v>
      </c>
      <c r="E221" s="86" t="s">
        <v>47</v>
      </c>
      <c r="F221" s="87"/>
      <c r="G221" s="40" t="s">
        <v>27</v>
      </c>
      <c r="H221" s="41" t="s">
        <v>48</v>
      </c>
    </row>
    <row r="222" spans="3:8" x14ac:dyDescent="0.25">
      <c r="C222" s="42" t="s">
        <v>49</v>
      </c>
      <c r="D222" s="254">
        <v>0</v>
      </c>
      <c r="E222" s="43">
        <v>0</v>
      </c>
      <c r="F222" s="44">
        <v>20000</v>
      </c>
      <c r="G222" s="45">
        <f>E222*F222</f>
        <v>0</v>
      </c>
      <c r="H222" s="46">
        <v>24500</v>
      </c>
    </row>
    <row r="223" spans="3:8" x14ac:dyDescent="0.25">
      <c r="C223" s="48" t="s">
        <v>50</v>
      </c>
      <c r="D223" s="255"/>
      <c r="E223" s="49">
        <f>D222</f>
        <v>0</v>
      </c>
      <c r="F223" s="50">
        <v>50</v>
      </c>
      <c r="G223" s="45">
        <f t="shared" ref="G223:G225" si="20">E223*F223</f>
        <v>0</v>
      </c>
      <c r="H223" s="51">
        <v>25300</v>
      </c>
    </row>
    <row r="224" spans="3:8" x14ac:dyDescent="0.25">
      <c r="C224" s="48" t="s">
        <v>51</v>
      </c>
      <c r="D224" s="255"/>
      <c r="E224" s="49">
        <f>D222</f>
        <v>0</v>
      </c>
      <c r="F224" s="50">
        <v>150</v>
      </c>
      <c r="G224" s="45">
        <f t="shared" si="20"/>
        <v>0</v>
      </c>
      <c r="H224" s="51">
        <v>31100</v>
      </c>
    </row>
    <row r="225" spans="3:8" x14ac:dyDescent="0.25">
      <c r="C225" s="48" t="s">
        <v>52</v>
      </c>
      <c r="D225" s="255"/>
      <c r="E225" s="52">
        <f>E222*2.5</f>
        <v>0</v>
      </c>
      <c r="F225" s="50">
        <v>1750</v>
      </c>
      <c r="G225" s="45">
        <f t="shared" si="20"/>
        <v>0</v>
      </c>
      <c r="H225" s="51">
        <v>26210</v>
      </c>
    </row>
    <row r="226" spans="3:8" x14ac:dyDescent="0.25">
      <c r="C226" s="48" t="s">
        <v>53</v>
      </c>
      <c r="D226" s="255"/>
      <c r="E226" s="52">
        <f>E222</f>
        <v>0</v>
      </c>
      <c r="F226" s="53">
        <v>800</v>
      </c>
      <c r="G226" s="45">
        <f>E226*F226</f>
        <v>0</v>
      </c>
      <c r="H226" s="51">
        <v>26110</v>
      </c>
    </row>
    <row r="227" spans="3:8" x14ac:dyDescent="0.25">
      <c r="C227" s="48" t="s">
        <v>54</v>
      </c>
      <c r="D227" s="255"/>
      <c r="E227" s="49">
        <f>(D222*25)/500</f>
        <v>0</v>
      </c>
      <c r="F227" s="50">
        <v>85</v>
      </c>
      <c r="G227" s="45">
        <f>E227*F227</f>
        <v>0</v>
      </c>
      <c r="H227" s="51">
        <v>33400</v>
      </c>
    </row>
    <row r="228" spans="3:8" x14ac:dyDescent="0.25">
      <c r="C228" s="48" t="s">
        <v>55</v>
      </c>
      <c r="D228" s="255"/>
      <c r="E228" s="49">
        <f>D222/12</f>
        <v>0</v>
      </c>
      <c r="F228" s="50">
        <v>36</v>
      </c>
      <c r="G228" s="45">
        <f>E228*F228</f>
        <v>0</v>
      </c>
      <c r="H228" s="51">
        <v>39200</v>
      </c>
    </row>
    <row r="229" spans="3:8" x14ac:dyDescent="0.25">
      <c r="C229" s="48" t="s">
        <v>34</v>
      </c>
      <c r="D229" s="255"/>
      <c r="E229" s="49">
        <f>D222/12</f>
        <v>0</v>
      </c>
      <c r="F229" s="50">
        <v>84</v>
      </c>
      <c r="G229" s="45">
        <f>E229*F229</f>
        <v>0</v>
      </c>
      <c r="H229" s="51">
        <v>39200</v>
      </c>
    </row>
    <row r="230" spans="3:8" ht="15.75" thickBot="1" x14ac:dyDescent="0.3">
      <c r="C230" s="54" t="s">
        <v>56</v>
      </c>
      <c r="D230" s="256"/>
      <c r="E230" s="55">
        <f>D222</f>
        <v>0</v>
      </c>
      <c r="F230" s="56">
        <v>25</v>
      </c>
      <c r="G230" s="57">
        <f t="shared" ref="G230" si="21">E230*F230</f>
        <v>0</v>
      </c>
      <c r="H230" s="58">
        <v>39200</v>
      </c>
    </row>
  </sheetData>
  <mergeCells count="13">
    <mergeCell ref="D188:D196"/>
    <mergeCell ref="D205:D213"/>
    <mergeCell ref="D222:D230"/>
    <mergeCell ref="D104:D112"/>
    <mergeCell ref="D120:D128"/>
    <mergeCell ref="D8:D16"/>
    <mergeCell ref="D154:D162"/>
    <mergeCell ref="D171:D179"/>
    <mergeCell ref="D40:D48"/>
    <mergeCell ref="D56:D64"/>
    <mergeCell ref="D71:D79"/>
    <mergeCell ref="D88:D96"/>
    <mergeCell ref="D23:D32"/>
  </mergeCells>
  <pageMargins left="0.70866141732283472" right="0.70866141732283472" top="0.74803149606299213" bottom="0.74803149606299213" header="0.31496062992125984" footer="0.31496062992125984"/>
  <pageSetup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19"/>
  <sheetViews>
    <sheetView showGridLines="0" zoomScale="84" zoomScaleNormal="84" workbookViewId="0">
      <selection activeCell="B3" sqref="B3"/>
    </sheetView>
  </sheetViews>
  <sheetFormatPr baseColWidth="10" defaultRowHeight="15" x14ac:dyDescent="0.25"/>
  <cols>
    <col min="1" max="1" width="1.85546875" customWidth="1"/>
    <col min="2" max="2" width="12.7109375" customWidth="1"/>
    <col min="3" max="3" width="41.7109375" customWidth="1"/>
    <col min="4" max="4" width="12.85546875" bestFit="1" customWidth="1"/>
    <col min="5" max="5" width="10.140625" customWidth="1"/>
    <col min="6" max="7" width="13.85546875" customWidth="1"/>
  </cols>
  <sheetData>
    <row r="3" spans="2:8" x14ac:dyDescent="0.25">
      <c r="C3" s="88" t="s">
        <v>43</v>
      </c>
      <c r="D3" s="88"/>
      <c r="E3" s="88"/>
      <c r="F3" s="88"/>
      <c r="G3" s="88"/>
      <c r="H3" s="88"/>
    </row>
    <row r="6" spans="2:8" x14ac:dyDescent="0.25">
      <c r="C6" s="74" t="s">
        <v>58</v>
      </c>
      <c r="D6" s="74"/>
      <c r="E6" s="74"/>
      <c r="F6" s="74"/>
      <c r="G6" s="74"/>
      <c r="H6" s="74"/>
    </row>
    <row r="7" spans="2:8" ht="15.75" thickBot="1" x14ac:dyDescent="0.3">
      <c r="C7" s="257" t="s">
        <v>888</v>
      </c>
      <c r="D7" s="257"/>
      <c r="E7" s="257"/>
      <c r="F7" s="257"/>
      <c r="G7" s="257"/>
      <c r="H7" s="257"/>
    </row>
    <row r="8" spans="2:8" ht="15.75" thickBot="1" x14ac:dyDescent="0.3">
      <c r="C8" s="62" t="s">
        <v>44</v>
      </c>
      <c r="D8" s="33">
        <f>SUM(G11:G26)</f>
        <v>2598325.35</v>
      </c>
      <c r="E8" s="34"/>
      <c r="F8" s="29"/>
      <c r="G8" s="29"/>
      <c r="H8" s="35"/>
    </row>
    <row r="9" spans="2:8" ht="15.75" thickBot="1" x14ac:dyDescent="0.3">
      <c r="C9" s="60"/>
      <c r="D9" s="37"/>
      <c r="E9" s="34"/>
      <c r="F9" s="29"/>
      <c r="G9" s="29"/>
      <c r="H9" s="35"/>
    </row>
    <row r="10" spans="2:8" ht="15.75" thickBot="1" x14ac:dyDescent="0.3">
      <c r="B10" s="29" t="s">
        <v>887</v>
      </c>
      <c r="C10" s="38" t="s">
        <v>45</v>
      </c>
      <c r="D10" s="63" t="s">
        <v>59</v>
      </c>
      <c r="E10" s="38" t="s">
        <v>60</v>
      </c>
      <c r="F10" s="38" t="s">
        <v>61</v>
      </c>
      <c r="G10" s="40" t="s">
        <v>27</v>
      </c>
      <c r="H10" s="41" t="s">
        <v>48</v>
      </c>
    </row>
    <row r="11" spans="2:8" ht="15.75" thickBot="1" x14ac:dyDescent="0.3">
      <c r="C11" s="64" t="s">
        <v>891</v>
      </c>
      <c r="D11" s="97"/>
      <c r="E11" s="98"/>
      <c r="F11" s="99"/>
      <c r="G11" s="99"/>
      <c r="H11" s="100"/>
    </row>
    <row r="12" spans="2:8" ht="15.75" thickBot="1" x14ac:dyDescent="0.3">
      <c r="C12" s="42" t="s">
        <v>389</v>
      </c>
      <c r="D12" s="65">
        <v>5</v>
      </c>
      <c r="E12" s="66">
        <v>12</v>
      </c>
      <c r="F12" s="44">
        <v>27021.67</v>
      </c>
      <c r="G12" s="102">
        <f>D12*E12*F12</f>
        <v>1621300.2</v>
      </c>
      <c r="H12" s="96">
        <v>11100.01</v>
      </c>
    </row>
    <row r="13" spans="2:8" ht="15.75" thickBot="1" x14ac:dyDescent="0.3">
      <c r="C13" s="48" t="s">
        <v>63</v>
      </c>
      <c r="D13" s="67">
        <v>5</v>
      </c>
      <c r="E13" s="68">
        <v>2</v>
      </c>
      <c r="F13" s="50">
        <v>27021.67</v>
      </c>
      <c r="G13" s="102">
        <f t="shared" ref="G13:G14" si="0">D13*E13*F13</f>
        <v>270216.69999999995</v>
      </c>
      <c r="H13" s="51">
        <v>11500</v>
      </c>
    </row>
    <row r="14" spans="2:8" ht="15.75" thickBot="1" x14ac:dyDescent="0.3">
      <c r="C14" s="75" t="s">
        <v>64</v>
      </c>
      <c r="D14" s="67">
        <v>5</v>
      </c>
      <c r="E14" s="68">
        <v>1</v>
      </c>
      <c r="F14" s="67">
        <v>27022</v>
      </c>
      <c r="G14" s="102">
        <f t="shared" si="0"/>
        <v>135110</v>
      </c>
      <c r="H14" s="51">
        <v>11500.02</v>
      </c>
    </row>
    <row r="15" spans="2:8" ht="15.75" thickBot="1" x14ac:dyDescent="0.3">
      <c r="C15" s="101" t="s">
        <v>890</v>
      </c>
      <c r="D15" s="97"/>
      <c r="E15" s="98"/>
      <c r="F15" s="99"/>
      <c r="G15" s="99"/>
      <c r="H15" s="100"/>
    </row>
    <row r="16" spans="2:8" x14ac:dyDescent="0.25">
      <c r="C16" s="42" t="s">
        <v>389</v>
      </c>
      <c r="D16" s="69">
        <v>1</v>
      </c>
      <c r="E16" s="70">
        <v>12</v>
      </c>
      <c r="F16" s="53">
        <v>20000</v>
      </c>
      <c r="G16" s="45">
        <f>D16*E16*F16</f>
        <v>240000</v>
      </c>
      <c r="H16" s="51">
        <v>12910.14</v>
      </c>
    </row>
    <row r="17" spans="3:8" x14ac:dyDescent="0.25">
      <c r="C17" s="48" t="s">
        <v>63</v>
      </c>
      <c r="D17" s="67"/>
      <c r="E17" s="68"/>
      <c r="F17" s="67"/>
      <c r="G17" s="45"/>
      <c r="H17" s="51">
        <v>12910.14</v>
      </c>
    </row>
    <row r="18" spans="3:8" ht="15.75" thickBot="1" x14ac:dyDescent="0.3">
      <c r="C18" s="75" t="s">
        <v>64</v>
      </c>
      <c r="D18" s="67"/>
      <c r="E18" s="68"/>
      <c r="F18" s="50"/>
      <c r="G18" s="45"/>
      <c r="H18" s="51">
        <v>12910.14</v>
      </c>
    </row>
    <row r="19" spans="3:8" ht="15.75" thickBot="1" x14ac:dyDescent="0.3">
      <c r="C19" s="101" t="s">
        <v>892</v>
      </c>
      <c r="D19" s="97"/>
      <c r="E19" s="98"/>
      <c r="F19" s="99"/>
      <c r="G19" s="99"/>
      <c r="H19" s="100"/>
    </row>
    <row r="20" spans="3:8" x14ac:dyDescent="0.25">
      <c r="C20" s="42" t="s">
        <v>389</v>
      </c>
      <c r="D20" s="69">
        <v>7</v>
      </c>
      <c r="E20" s="70">
        <v>12</v>
      </c>
      <c r="F20" s="53">
        <v>3000</v>
      </c>
      <c r="G20" s="45">
        <f>D20*E20*F20</f>
        <v>252000</v>
      </c>
      <c r="H20" s="51">
        <v>24900</v>
      </c>
    </row>
    <row r="21" spans="3:8" x14ac:dyDescent="0.25">
      <c r="C21" s="48" t="s">
        <v>63</v>
      </c>
      <c r="D21" s="67">
        <v>0</v>
      </c>
      <c r="E21" s="68">
        <v>0</v>
      </c>
      <c r="F21" s="50">
        <v>0</v>
      </c>
      <c r="G21" s="45">
        <f>F21</f>
        <v>0</v>
      </c>
      <c r="H21" s="51"/>
    </row>
    <row r="22" spans="3:8" ht="15.75" thickBot="1" x14ac:dyDescent="0.3">
      <c r="C22" s="75" t="s">
        <v>64</v>
      </c>
      <c r="D22" s="67">
        <v>0</v>
      </c>
      <c r="E22" s="68">
        <v>0</v>
      </c>
      <c r="F22" s="50">
        <v>0</v>
      </c>
      <c r="G22" s="45">
        <f>F22</f>
        <v>0</v>
      </c>
      <c r="H22" s="51"/>
    </row>
    <row r="23" spans="3:8" ht="15.75" thickBot="1" x14ac:dyDescent="0.3">
      <c r="C23" s="101" t="s">
        <v>889</v>
      </c>
      <c r="D23" s="97"/>
      <c r="E23" s="98"/>
      <c r="F23" s="99"/>
      <c r="G23" s="99"/>
      <c r="H23" s="100"/>
    </row>
    <row r="24" spans="3:8" x14ac:dyDescent="0.25">
      <c r="C24" s="42" t="s">
        <v>389</v>
      </c>
      <c r="D24" s="69">
        <v>1</v>
      </c>
      <c r="E24" s="70">
        <v>15</v>
      </c>
      <c r="F24" s="53">
        <v>5313.23</v>
      </c>
      <c r="G24" s="45">
        <f>D24*E24*F24</f>
        <v>79698.45</v>
      </c>
      <c r="H24" s="51">
        <v>11100.01</v>
      </c>
    </row>
    <row r="25" spans="3:8" x14ac:dyDescent="0.25">
      <c r="C25" s="48" t="s">
        <v>63</v>
      </c>
      <c r="D25" s="92">
        <v>0</v>
      </c>
      <c r="E25" s="93">
        <v>0</v>
      </c>
      <c r="F25" s="94"/>
      <c r="G25" s="95"/>
      <c r="H25" s="76">
        <v>11500</v>
      </c>
    </row>
    <row r="26" spans="3:8" ht="15.75" thickBot="1" x14ac:dyDescent="0.3">
      <c r="C26" s="54" t="s">
        <v>64</v>
      </c>
      <c r="D26" s="57">
        <v>0</v>
      </c>
      <c r="E26" s="71">
        <v>0</v>
      </c>
      <c r="F26" s="57"/>
      <c r="G26" s="57"/>
      <c r="H26" s="58">
        <v>11500.02</v>
      </c>
    </row>
    <row r="28" spans="3:8" ht="108.75" customHeight="1" x14ac:dyDescent="0.25"/>
    <row r="29" spans="3:8" ht="15" customHeight="1" thickBot="1" x14ac:dyDescent="0.3"/>
    <row r="30" spans="3:8" ht="15.75" hidden="1" thickBot="1" x14ac:dyDescent="0.3">
      <c r="C30" s="74" t="s">
        <v>58</v>
      </c>
      <c r="D30" s="74"/>
      <c r="E30" s="74"/>
      <c r="F30" s="74"/>
      <c r="G30" s="74"/>
      <c r="H30" s="74"/>
    </row>
    <row r="31" spans="3:8" ht="15.75" hidden="1" thickBot="1" x14ac:dyDescent="0.3">
      <c r="C31" s="61"/>
      <c r="D31" s="61"/>
      <c r="E31" s="61"/>
      <c r="F31" s="61"/>
      <c r="G31" s="61"/>
      <c r="H31" s="61"/>
    </row>
    <row r="32" spans="3:8" ht="15.75" hidden="1" thickBot="1" x14ac:dyDescent="0.3">
      <c r="C32" s="62" t="s">
        <v>44</v>
      </c>
      <c r="D32" s="33">
        <f>SUM(G35:G50)</f>
        <v>0</v>
      </c>
      <c r="E32" s="34"/>
      <c r="F32" s="29"/>
      <c r="G32" s="29"/>
      <c r="H32" s="35"/>
    </row>
    <row r="33" spans="3:8" ht="15.75" hidden="1" thickBot="1" x14ac:dyDescent="0.3">
      <c r="C33" s="60"/>
      <c r="D33" s="37"/>
      <c r="E33" s="34"/>
      <c r="F33" s="29"/>
      <c r="G33" s="29"/>
      <c r="H33" s="35"/>
    </row>
    <row r="34" spans="3:8" ht="15.75" thickBot="1" x14ac:dyDescent="0.3">
      <c r="C34" s="38" t="s">
        <v>45</v>
      </c>
      <c r="D34" s="63" t="s">
        <v>59</v>
      </c>
      <c r="E34" s="38" t="s">
        <v>60</v>
      </c>
      <c r="F34" s="38" t="s">
        <v>61</v>
      </c>
      <c r="G34" s="40" t="s">
        <v>27</v>
      </c>
      <c r="H34" s="41" t="s">
        <v>48</v>
      </c>
    </row>
    <row r="35" spans="3:8" ht="15.75" thickBot="1" x14ac:dyDescent="0.3">
      <c r="C35" s="64" t="s">
        <v>62</v>
      </c>
      <c r="D35" s="97"/>
      <c r="E35" s="98"/>
      <c r="F35" s="99"/>
      <c r="G35" s="99"/>
      <c r="H35" s="100"/>
    </row>
    <row r="36" spans="3:8" x14ac:dyDescent="0.25">
      <c r="C36" s="42" t="s">
        <v>389</v>
      </c>
      <c r="D36" s="65">
        <v>0</v>
      </c>
      <c r="E36" s="66">
        <v>0</v>
      </c>
      <c r="F36" s="44"/>
      <c r="G36" s="102">
        <f>D36*E36*F36</f>
        <v>0</v>
      </c>
      <c r="H36" s="96">
        <v>11100.01</v>
      </c>
    </row>
    <row r="37" spans="3:8" x14ac:dyDescent="0.25">
      <c r="C37" s="48" t="s">
        <v>63</v>
      </c>
      <c r="D37" s="67">
        <v>0</v>
      </c>
      <c r="E37" s="68">
        <v>0</v>
      </c>
      <c r="F37" s="50" t="str">
        <f>IF(E36=0,"",(G36/E36)/12*E36)</f>
        <v/>
      </c>
      <c r="G37" s="45" t="str">
        <f>F37</f>
        <v/>
      </c>
      <c r="H37" s="51">
        <v>11500</v>
      </c>
    </row>
    <row r="38" spans="3:8" ht="15.75" thickBot="1" x14ac:dyDescent="0.3">
      <c r="C38" s="75" t="s">
        <v>64</v>
      </c>
      <c r="D38" s="67">
        <v>0</v>
      </c>
      <c r="E38" s="68">
        <v>0</v>
      </c>
      <c r="F38" s="67" t="str">
        <f>IF(E36&lt;6,"",((E36-6)/12)*(G36/E36))</f>
        <v/>
      </c>
      <c r="G38" s="45" t="str">
        <f>F38</f>
        <v/>
      </c>
      <c r="H38" s="51">
        <v>11500.02</v>
      </c>
    </row>
    <row r="39" spans="3:8" ht="15.75" thickBot="1" x14ac:dyDescent="0.3">
      <c r="C39" s="101" t="s">
        <v>184</v>
      </c>
      <c r="D39" s="97"/>
      <c r="E39" s="98"/>
      <c r="F39" s="99"/>
      <c r="G39" s="99"/>
      <c r="H39" s="100"/>
    </row>
    <row r="40" spans="3:8" x14ac:dyDescent="0.25">
      <c r="C40" s="42" t="s">
        <v>389</v>
      </c>
      <c r="D40" s="69">
        <v>0</v>
      </c>
      <c r="E40" s="70">
        <v>0</v>
      </c>
      <c r="F40" s="53"/>
      <c r="G40" s="45">
        <f>D40*E40*F40</f>
        <v>0</v>
      </c>
      <c r="H40" s="51">
        <v>12910.14</v>
      </c>
    </row>
    <row r="41" spans="3:8" x14ac:dyDescent="0.25">
      <c r="C41" s="48" t="s">
        <v>63</v>
      </c>
      <c r="D41" s="67">
        <v>0</v>
      </c>
      <c r="E41" s="68">
        <v>0</v>
      </c>
      <c r="F41" s="67" t="str">
        <f>IF(E40=0,"",(G40/E40)/12*E40)</f>
        <v/>
      </c>
      <c r="G41" s="45" t="str">
        <f>F41</f>
        <v/>
      </c>
      <c r="H41" s="51">
        <v>12910.14</v>
      </c>
    </row>
    <row r="42" spans="3:8" ht="15.75" thickBot="1" x14ac:dyDescent="0.3">
      <c r="C42" s="75" t="s">
        <v>64</v>
      </c>
      <c r="D42" s="67">
        <v>0</v>
      </c>
      <c r="E42" s="68">
        <v>0</v>
      </c>
      <c r="F42" s="50" t="str">
        <f>IF(E40&lt;6,"",((E40-6)/12)*(G40/E40))</f>
        <v/>
      </c>
      <c r="G42" s="45" t="str">
        <f>F42</f>
        <v/>
      </c>
      <c r="H42" s="51">
        <v>12910.14</v>
      </c>
    </row>
    <row r="43" spans="3:8" ht="15.75" thickBot="1" x14ac:dyDescent="0.3">
      <c r="C43" s="101" t="s">
        <v>65</v>
      </c>
      <c r="D43" s="97"/>
      <c r="E43" s="98"/>
      <c r="F43" s="99"/>
      <c r="G43" s="99"/>
      <c r="H43" s="100"/>
    </row>
    <row r="44" spans="3:8" x14ac:dyDescent="0.25">
      <c r="C44" s="42" t="s">
        <v>389</v>
      </c>
      <c r="D44" s="69">
        <v>0</v>
      </c>
      <c r="E44" s="70">
        <v>0</v>
      </c>
      <c r="F44" s="53"/>
      <c r="G44" s="45">
        <f>D44*E44*F44</f>
        <v>0</v>
      </c>
      <c r="H44" s="51">
        <v>24900</v>
      </c>
    </row>
    <row r="45" spans="3:8" x14ac:dyDescent="0.25">
      <c r="C45" s="48" t="s">
        <v>63</v>
      </c>
      <c r="D45" s="67">
        <v>0</v>
      </c>
      <c r="E45" s="68">
        <v>0</v>
      </c>
      <c r="F45" s="50">
        <v>0</v>
      </c>
      <c r="G45" s="45">
        <f>F45</f>
        <v>0</v>
      </c>
      <c r="H45" s="51"/>
    </row>
    <row r="46" spans="3:8" ht="15.75" thickBot="1" x14ac:dyDescent="0.3">
      <c r="C46" s="75" t="s">
        <v>64</v>
      </c>
      <c r="D46" s="67">
        <v>0</v>
      </c>
      <c r="E46" s="68">
        <v>0</v>
      </c>
      <c r="F46" s="50">
        <v>0</v>
      </c>
      <c r="G46" s="45">
        <f>F46</f>
        <v>0</v>
      </c>
      <c r="H46" s="51"/>
    </row>
    <row r="47" spans="3:8" ht="15.75" thickBot="1" x14ac:dyDescent="0.3">
      <c r="C47" s="101" t="s">
        <v>66</v>
      </c>
      <c r="D47" s="97"/>
      <c r="E47" s="98"/>
      <c r="F47" s="99"/>
      <c r="G47" s="99"/>
      <c r="H47" s="100"/>
    </row>
    <row r="48" spans="3:8" x14ac:dyDescent="0.25">
      <c r="C48" s="42" t="s">
        <v>389</v>
      </c>
      <c r="D48" s="69">
        <v>0</v>
      </c>
      <c r="E48" s="70">
        <v>0</v>
      </c>
      <c r="F48" s="53"/>
      <c r="G48" s="45">
        <f>D48*E48*F48</f>
        <v>0</v>
      </c>
      <c r="H48" s="51">
        <v>11100.01</v>
      </c>
    </row>
    <row r="49" spans="3:8" x14ac:dyDescent="0.25">
      <c r="C49" s="48" t="s">
        <v>63</v>
      </c>
      <c r="D49" s="92">
        <v>0</v>
      </c>
      <c r="E49" s="93">
        <v>0</v>
      </c>
      <c r="F49" s="94" t="str">
        <f>IF(E48=0,"",(G48/E48)/12*E48)</f>
        <v/>
      </c>
      <c r="G49" s="95" t="str">
        <f>F49</f>
        <v/>
      </c>
      <c r="H49" s="76">
        <v>11500</v>
      </c>
    </row>
    <row r="50" spans="3:8" ht="15.75" thickBot="1" x14ac:dyDescent="0.3">
      <c r="C50" s="54" t="s">
        <v>64</v>
      </c>
      <c r="D50" s="57">
        <v>0</v>
      </c>
      <c r="E50" s="71">
        <v>0</v>
      </c>
      <c r="F50" s="57" t="str">
        <f>IF(E48&lt;6,"",((E48-6)/12)*(G48/E48))</f>
        <v/>
      </c>
      <c r="G50" s="57" t="str">
        <f>F50</f>
        <v/>
      </c>
      <c r="H50" s="58">
        <v>11500.02</v>
      </c>
    </row>
    <row r="54" spans="3:8" x14ac:dyDescent="0.25">
      <c r="C54" s="74" t="s">
        <v>58</v>
      </c>
      <c r="D54" s="74"/>
      <c r="E54" s="74"/>
      <c r="F54" s="74"/>
      <c r="G54" s="74"/>
      <c r="H54" s="74"/>
    </row>
    <row r="55" spans="3:8" ht="15.75" thickBot="1" x14ac:dyDescent="0.3">
      <c r="C55" s="61"/>
      <c r="D55" s="61"/>
      <c r="E55" s="61"/>
      <c r="F55" s="61"/>
      <c r="G55" s="61"/>
      <c r="H55" s="61"/>
    </row>
    <row r="56" spans="3:8" ht="15.75" thickBot="1" x14ac:dyDescent="0.3">
      <c r="C56" s="62" t="s">
        <v>44</v>
      </c>
      <c r="D56" s="33">
        <f>SUM(G59:G74)</f>
        <v>0</v>
      </c>
      <c r="E56" s="34"/>
      <c r="F56" s="29"/>
      <c r="G56" s="29"/>
      <c r="H56" s="35"/>
    </row>
    <row r="57" spans="3:8" ht="15.75" thickBot="1" x14ac:dyDescent="0.3">
      <c r="C57" s="60"/>
      <c r="D57" s="37"/>
      <c r="E57" s="34"/>
      <c r="F57" s="29"/>
      <c r="G57" s="29"/>
      <c r="H57" s="35"/>
    </row>
    <row r="58" spans="3:8" ht="15.75" thickBot="1" x14ac:dyDescent="0.3">
      <c r="C58" s="38" t="s">
        <v>45</v>
      </c>
      <c r="D58" s="63" t="s">
        <v>59</v>
      </c>
      <c r="E58" s="38" t="s">
        <v>60</v>
      </c>
      <c r="F58" s="38" t="s">
        <v>61</v>
      </c>
      <c r="G58" s="40" t="s">
        <v>27</v>
      </c>
      <c r="H58" s="41" t="s">
        <v>48</v>
      </c>
    </row>
    <row r="59" spans="3:8" ht="15.75" thickBot="1" x14ac:dyDescent="0.3">
      <c r="C59" s="64" t="s">
        <v>62</v>
      </c>
      <c r="D59" s="97"/>
      <c r="E59" s="98"/>
      <c r="F59" s="99"/>
      <c r="G59" s="99"/>
      <c r="H59" s="100"/>
    </row>
    <row r="60" spans="3:8" x14ac:dyDescent="0.25">
      <c r="C60" s="42" t="s">
        <v>389</v>
      </c>
      <c r="D60" s="65">
        <v>0</v>
      </c>
      <c r="E60" s="66">
        <v>0</v>
      </c>
      <c r="F60" s="44"/>
      <c r="G60" s="102">
        <f>D60*E60*F60</f>
        <v>0</v>
      </c>
      <c r="H60" s="96">
        <v>11100.01</v>
      </c>
    </row>
    <row r="61" spans="3:8" x14ac:dyDescent="0.25">
      <c r="C61" s="48" t="s">
        <v>63</v>
      </c>
      <c r="D61" s="67">
        <v>0</v>
      </c>
      <c r="E61" s="68">
        <v>0</v>
      </c>
      <c r="F61" s="50" t="str">
        <f>IF(E60=0,"",(G60/E60)/12*E60)</f>
        <v/>
      </c>
      <c r="G61" s="45" t="str">
        <f>F61</f>
        <v/>
      </c>
      <c r="H61" s="51">
        <v>11500</v>
      </c>
    </row>
    <row r="62" spans="3:8" ht="15.75" thickBot="1" x14ac:dyDescent="0.3">
      <c r="C62" s="75" t="s">
        <v>64</v>
      </c>
      <c r="D62" s="67">
        <v>0</v>
      </c>
      <c r="E62" s="68">
        <v>0</v>
      </c>
      <c r="F62" s="67" t="str">
        <f>IF(E60&lt;6,"",((E60-6)/12)*(G60/E60))</f>
        <v/>
      </c>
      <c r="G62" s="45" t="str">
        <f>F62</f>
        <v/>
      </c>
      <c r="H62" s="51">
        <v>11500.02</v>
      </c>
    </row>
    <row r="63" spans="3:8" ht="15.75" thickBot="1" x14ac:dyDescent="0.3">
      <c r="C63" s="101" t="s">
        <v>184</v>
      </c>
      <c r="D63" s="97"/>
      <c r="E63" s="98"/>
      <c r="F63" s="99"/>
      <c r="G63" s="99"/>
      <c r="H63" s="100"/>
    </row>
    <row r="64" spans="3:8" x14ac:dyDescent="0.25">
      <c r="C64" s="42" t="s">
        <v>389</v>
      </c>
      <c r="D64" s="69">
        <v>0</v>
      </c>
      <c r="E64" s="70">
        <v>0</v>
      </c>
      <c r="F64" s="53"/>
      <c r="G64" s="45">
        <f>D64*E64*F64</f>
        <v>0</v>
      </c>
      <c r="H64" s="51">
        <v>12910.14</v>
      </c>
    </row>
    <row r="65" spans="3:8" x14ac:dyDescent="0.25">
      <c r="C65" s="48" t="s">
        <v>63</v>
      </c>
      <c r="D65" s="67">
        <v>0</v>
      </c>
      <c r="E65" s="68">
        <v>0</v>
      </c>
      <c r="F65" s="67" t="str">
        <f>IF(E64=0,"",(G64/E64)/12*E64)</f>
        <v/>
      </c>
      <c r="G65" s="45" t="str">
        <f>F65</f>
        <v/>
      </c>
      <c r="H65" s="51">
        <v>12910.14</v>
      </c>
    </row>
    <row r="66" spans="3:8" ht="15.75" thickBot="1" x14ac:dyDescent="0.3">
      <c r="C66" s="75" t="s">
        <v>64</v>
      </c>
      <c r="D66" s="67">
        <v>0</v>
      </c>
      <c r="E66" s="68">
        <v>0</v>
      </c>
      <c r="F66" s="50" t="str">
        <f>IF(E64&lt;6,"",((E64-6)/12)*(G64/E64))</f>
        <v/>
      </c>
      <c r="G66" s="45" t="str">
        <f>F66</f>
        <v/>
      </c>
      <c r="H66" s="51">
        <v>12910.14</v>
      </c>
    </row>
    <row r="67" spans="3:8" ht="15.75" thickBot="1" x14ac:dyDescent="0.3">
      <c r="C67" s="101" t="s">
        <v>65</v>
      </c>
      <c r="D67" s="97"/>
      <c r="E67" s="98"/>
      <c r="F67" s="99"/>
      <c r="G67" s="99"/>
      <c r="H67" s="100"/>
    </row>
    <row r="68" spans="3:8" x14ac:dyDescent="0.25">
      <c r="C68" s="42" t="s">
        <v>389</v>
      </c>
      <c r="D68" s="69">
        <v>0</v>
      </c>
      <c r="E68" s="70">
        <v>0</v>
      </c>
      <c r="F68" s="53"/>
      <c r="G68" s="45">
        <f>D68*E68*F68</f>
        <v>0</v>
      </c>
      <c r="H68" s="51">
        <v>24900</v>
      </c>
    </row>
    <row r="69" spans="3:8" x14ac:dyDescent="0.25">
      <c r="C69" s="48" t="s">
        <v>63</v>
      </c>
      <c r="D69" s="67">
        <v>0</v>
      </c>
      <c r="E69" s="68">
        <v>0</v>
      </c>
      <c r="F69" s="50">
        <v>0</v>
      </c>
      <c r="G69" s="45">
        <f>F69</f>
        <v>0</v>
      </c>
      <c r="H69" s="51"/>
    </row>
    <row r="70" spans="3:8" ht="15.75" thickBot="1" x14ac:dyDescent="0.3">
      <c r="C70" s="75" t="s">
        <v>64</v>
      </c>
      <c r="D70" s="67">
        <v>0</v>
      </c>
      <c r="E70" s="68">
        <v>0</v>
      </c>
      <c r="F70" s="50">
        <v>0</v>
      </c>
      <c r="G70" s="45">
        <f>F70</f>
        <v>0</v>
      </c>
      <c r="H70" s="51"/>
    </row>
    <row r="71" spans="3:8" ht="15.75" thickBot="1" x14ac:dyDescent="0.3">
      <c r="C71" s="101" t="s">
        <v>66</v>
      </c>
      <c r="D71" s="97"/>
      <c r="E71" s="98"/>
      <c r="F71" s="99"/>
      <c r="G71" s="99"/>
      <c r="H71" s="100"/>
    </row>
    <row r="72" spans="3:8" x14ac:dyDescent="0.25">
      <c r="C72" s="42" t="s">
        <v>389</v>
      </c>
      <c r="D72" s="69">
        <v>0</v>
      </c>
      <c r="E72" s="70">
        <v>0</v>
      </c>
      <c r="F72" s="53"/>
      <c r="G72" s="45">
        <f>D72*E72*F72</f>
        <v>0</v>
      </c>
      <c r="H72" s="51">
        <v>11100.01</v>
      </c>
    </row>
    <row r="73" spans="3:8" x14ac:dyDescent="0.25">
      <c r="C73" s="48" t="s">
        <v>63</v>
      </c>
      <c r="D73" s="92">
        <v>0</v>
      </c>
      <c r="E73" s="93">
        <v>0</v>
      </c>
      <c r="F73" s="94" t="str">
        <f>IF(E72=0,"",(G72/E72)/12*E72)</f>
        <v/>
      </c>
      <c r="G73" s="95" t="str">
        <f>F73</f>
        <v/>
      </c>
      <c r="H73" s="76">
        <v>11500</v>
      </c>
    </row>
    <row r="74" spans="3:8" ht="15.75" thickBot="1" x14ac:dyDescent="0.3">
      <c r="C74" s="54" t="s">
        <v>64</v>
      </c>
      <c r="D74" s="57">
        <v>0</v>
      </c>
      <c r="E74" s="71">
        <v>0</v>
      </c>
      <c r="F74" s="57" t="str">
        <f>IF(E72&lt;6,"",((E72-6)/12)*(G72/E72))</f>
        <v/>
      </c>
      <c r="G74" s="57" t="str">
        <f>F74</f>
        <v/>
      </c>
      <c r="H74" s="58">
        <v>11500.02</v>
      </c>
    </row>
    <row r="79" spans="3:8" x14ac:dyDescent="0.25">
      <c r="C79" s="74" t="s">
        <v>58</v>
      </c>
      <c r="D79" s="74"/>
      <c r="E79" s="74"/>
      <c r="F79" s="74"/>
      <c r="G79" s="74"/>
      <c r="H79" s="74"/>
    </row>
    <row r="80" spans="3:8" ht="15.75" thickBot="1" x14ac:dyDescent="0.3">
      <c r="C80" s="61"/>
      <c r="D80" s="61"/>
      <c r="E80" s="61"/>
      <c r="F80" s="61"/>
      <c r="G80" s="61"/>
      <c r="H80" s="61"/>
    </row>
    <row r="81" spans="3:8" ht="15.75" thickBot="1" x14ac:dyDescent="0.3">
      <c r="C81" s="62" t="s">
        <v>44</v>
      </c>
      <c r="D81" s="33">
        <f>SUM(G84:G99)</f>
        <v>0</v>
      </c>
      <c r="E81" s="34"/>
      <c r="F81" s="29"/>
      <c r="G81" s="29"/>
      <c r="H81" s="35"/>
    </row>
    <row r="82" spans="3:8" ht="15.75" thickBot="1" x14ac:dyDescent="0.3">
      <c r="C82" s="60"/>
      <c r="D82" s="37"/>
      <c r="E82" s="34"/>
      <c r="F82" s="29"/>
      <c r="G82" s="29"/>
      <c r="H82" s="35"/>
    </row>
    <row r="83" spans="3:8" ht="15.75" thickBot="1" x14ac:dyDescent="0.3">
      <c r="C83" s="38" t="s">
        <v>45</v>
      </c>
      <c r="D83" s="63" t="s">
        <v>59</v>
      </c>
      <c r="E83" s="38" t="s">
        <v>60</v>
      </c>
      <c r="F83" s="38" t="s">
        <v>61</v>
      </c>
      <c r="G83" s="40" t="s">
        <v>27</v>
      </c>
      <c r="H83" s="41" t="s">
        <v>48</v>
      </c>
    </row>
    <row r="84" spans="3:8" ht="15.75" thickBot="1" x14ac:dyDescent="0.3">
      <c r="C84" s="64" t="s">
        <v>62</v>
      </c>
      <c r="D84" s="97"/>
      <c r="E84" s="98"/>
      <c r="F84" s="99"/>
      <c r="G84" s="99"/>
      <c r="H84" s="100"/>
    </row>
    <row r="85" spans="3:8" x14ac:dyDescent="0.25">
      <c r="C85" s="42" t="s">
        <v>389</v>
      </c>
      <c r="D85" s="65">
        <v>0</v>
      </c>
      <c r="E85" s="66">
        <v>0</v>
      </c>
      <c r="F85" s="44"/>
      <c r="G85" s="102">
        <f>D85*E85*F85</f>
        <v>0</v>
      </c>
      <c r="H85" s="96">
        <v>11100.01</v>
      </c>
    </row>
    <row r="86" spans="3:8" x14ac:dyDescent="0.25">
      <c r="C86" s="48" t="s">
        <v>63</v>
      </c>
      <c r="D86" s="67">
        <v>0</v>
      </c>
      <c r="E86" s="68">
        <v>0</v>
      </c>
      <c r="F86" s="50" t="str">
        <f>IF(E85=0,"",(G85/E85)/12*E85)</f>
        <v/>
      </c>
      <c r="G86" s="45" t="str">
        <f>F86</f>
        <v/>
      </c>
      <c r="H86" s="51">
        <v>11500</v>
      </c>
    </row>
    <row r="87" spans="3:8" ht="15.75" thickBot="1" x14ac:dyDescent="0.3">
      <c r="C87" s="75" t="s">
        <v>64</v>
      </c>
      <c r="D87" s="67">
        <v>0</v>
      </c>
      <c r="E87" s="68">
        <v>0</v>
      </c>
      <c r="F87" s="67" t="str">
        <f>IF(E85&lt;6,"",((E85-6)/12)*(G85/E85))</f>
        <v/>
      </c>
      <c r="G87" s="45" t="str">
        <f>F87</f>
        <v/>
      </c>
      <c r="H87" s="51">
        <v>11500.02</v>
      </c>
    </row>
    <row r="88" spans="3:8" ht="15.75" thickBot="1" x14ac:dyDescent="0.3">
      <c r="C88" s="101" t="s">
        <v>184</v>
      </c>
      <c r="D88" s="97"/>
      <c r="E88" s="98"/>
      <c r="F88" s="99"/>
      <c r="G88" s="99"/>
      <c r="H88" s="100"/>
    </row>
    <row r="89" spans="3:8" x14ac:dyDescent="0.25">
      <c r="C89" s="42" t="s">
        <v>389</v>
      </c>
      <c r="D89" s="69">
        <v>0</v>
      </c>
      <c r="E89" s="70">
        <v>0</v>
      </c>
      <c r="F89" s="53"/>
      <c r="G89" s="45">
        <f>D89*E89*F89</f>
        <v>0</v>
      </c>
      <c r="H89" s="51">
        <v>12910.14</v>
      </c>
    </row>
    <row r="90" spans="3:8" x14ac:dyDescent="0.25">
      <c r="C90" s="48" t="s">
        <v>63</v>
      </c>
      <c r="D90" s="67">
        <v>0</v>
      </c>
      <c r="E90" s="68">
        <v>0</v>
      </c>
      <c r="F90" s="67" t="str">
        <f>IF(E89=0,"",(G89/E89)/12*E89)</f>
        <v/>
      </c>
      <c r="G90" s="45" t="str">
        <f>F90</f>
        <v/>
      </c>
      <c r="H90" s="51">
        <v>12910.14</v>
      </c>
    </row>
    <row r="91" spans="3:8" ht="15.75" thickBot="1" x14ac:dyDescent="0.3">
      <c r="C91" s="75" t="s">
        <v>64</v>
      </c>
      <c r="D91" s="67">
        <v>0</v>
      </c>
      <c r="E91" s="68">
        <v>0</v>
      </c>
      <c r="F91" s="50" t="str">
        <f>IF(E89&lt;6,"",((E89-6)/12)*(G89/E89))</f>
        <v/>
      </c>
      <c r="G91" s="45" t="str">
        <f>F91</f>
        <v/>
      </c>
      <c r="H91" s="51">
        <v>12910.14</v>
      </c>
    </row>
    <row r="92" spans="3:8" ht="15.75" thickBot="1" x14ac:dyDescent="0.3">
      <c r="C92" s="101" t="s">
        <v>65</v>
      </c>
      <c r="D92" s="97"/>
      <c r="E92" s="98"/>
      <c r="F92" s="99"/>
      <c r="G92" s="99"/>
      <c r="H92" s="100"/>
    </row>
    <row r="93" spans="3:8" x14ac:dyDescent="0.25">
      <c r="C93" s="42" t="s">
        <v>389</v>
      </c>
      <c r="D93" s="69">
        <v>0</v>
      </c>
      <c r="E93" s="70">
        <v>0</v>
      </c>
      <c r="F93" s="53"/>
      <c r="G93" s="45">
        <f>D93*E93*F93</f>
        <v>0</v>
      </c>
      <c r="H93" s="51">
        <v>24900</v>
      </c>
    </row>
    <row r="94" spans="3:8" x14ac:dyDescent="0.25">
      <c r="C94" s="48" t="s">
        <v>63</v>
      </c>
      <c r="D94" s="67">
        <v>0</v>
      </c>
      <c r="E94" s="68">
        <v>0</v>
      </c>
      <c r="F94" s="50">
        <v>0</v>
      </c>
      <c r="G94" s="45">
        <f>F94</f>
        <v>0</v>
      </c>
      <c r="H94" s="51"/>
    </row>
    <row r="95" spans="3:8" ht="15.75" thickBot="1" x14ac:dyDescent="0.3">
      <c r="C95" s="75" t="s">
        <v>64</v>
      </c>
      <c r="D95" s="67">
        <v>0</v>
      </c>
      <c r="E95" s="68">
        <v>0</v>
      </c>
      <c r="F95" s="50">
        <v>0</v>
      </c>
      <c r="G95" s="45">
        <f>F95</f>
        <v>0</v>
      </c>
      <c r="H95" s="51"/>
    </row>
    <row r="96" spans="3:8" ht="15.75" thickBot="1" x14ac:dyDescent="0.3">
      <c r="C96" s="101" t="s">
        <v>66</v>
      </c>
      <c r="D96" s="97"/>
      <c r="E96" s="98"/>
      <c r="F96" s="99"/>
      <c r="G96" s="99"/>
      <c r="H96" s="100"/>
    </row>
    <row r="97" spans="3:8" x14ac:dyDescent="0.25">
      <c r="C97" s="42" t="s">
        <v>389</v>
      </c>
      <c r="D97" s="69">
        <v>0</v>
      </c>
      <c r="E97" s="70">
        <v>0</v>
      </c>
      <c r="F97" s="53"/>
      <c r="G97" s="45">
        <f>D97*E97*F97</f>
        <v>0</v>
      </c>
      <c r="H97" s="51">
        <v>11100.01</v>
      </c>
    </row>
    <row r="98" spans="3:8" x14ac:dyDescent="0.25">
      <c r="C98" s="48" t="s">
        <v>63</v>
      </c>
      <c r="D98" s="92">
        <v>0</v>
      </c>
      <c r="E98" s="93">
        <v>0</v>
      </c>
      <c r="F98" s="94" t="str">
        <f>IF(E97=0,"",(G97/E97)/12*E97)</f>
        <v/>
      </c>
      <c r="G98" s="95" t="str">
        <f>F98</f>
        <v/>
      </c>
      <c r="H98" s="76">
        <v>11500</v>
      </c>
    </row>
    <row r="99" spans="3:8" ht="15.75" thickBot="1" x14ac:dyDescent="0.3">
      <c r="C99" s="54" t="s">
        <v>64</v>
      </c>
      <c r="D99" s="57">
        <v>0</v>
      </c>
      <c r="E99" s="71">
        <v>0</v>
      </c>
      <c r="F99" s="57" t="str">
        <f>IF(E97&lt;6,"",((E97-6)/12)*(G97/E97))</f>
        <v/>
      </c>
      <c r="G99" s="57" t="str">
        <f>F99</f>
        <v/>
      </c>
      <c r="H99" s="58">
        <v>11500.02</v>
      </c>
    </row>
    <row r="103" spans="3:8" x14ac:dyDescent="0.25">
      <c r="C103" s="74" t="s">
        <v>58</v>
      </c>
      <c r="D103" s="74"/>
      <c r="E103" s="74"/>
      <c r="F103" s="74"/>
      <c r="G103" s="74"/>
      <c r="H103" s="74"/>
    </row>
    <row r="104" spans="3:8" ht="15.75" thickBot="1" x14ac:dyDescent="0.3">
      <c r="C104" s="61"/>
      <c r="D104" s="61"/>
      <c r="E104" s="61"/>
      <c r="F104" s="61"/>
      <c r="G104" s="61"/>
      <c r="H104" s="61"/>
    </row>
    <row r="105" spans="3:8" ht="15.75" thickBot="1" x14ac:dyDescent="0.3">
      <c r="C105" s="62" t="s">
        <v>44</v>
      </c>
      <c r="D105" s="33">
        <f>SUM(G108:G123)</f>
        <v>0</v>
      </c>
      <c r="E105" s="34"/>
      <c r="F105" s="29"/>
      <c r="G105" s="29"/>
      <c r="H105" s="35"/>
    </row>
    <row r="106" spans="3:8" ht="15.75" thickBot="1" x14ac:dyDescent="0.3">
      <c r="C106" s="60"/>
      <c r="D106" s="37"/>
      <c r="E106" s="34"/>
      <c r="F106" s="29"/>
      <c r="G106" s="29"/>
      <c r="H106" s="35"/>
    </row>
    <row r="107" spans="3:8" ht="15.75" thickBot="1" x14ac:dyDescent="0.3">
      <c r="C107" s="38" t="s">
        <v>45</v>
      </c>
      <c r="D107" s="63" t="s">
        <v>59</v>
      </c>
      <c r="E107" s="38" t="s">
        <v>60</v>
      </c>
      <c r="F107" s="38" t="s">
        <v>61</v>
      </c>
      <c r="G107" s="40" t="s">
        <v>27</v>
      </c>
      <c r="H107" s="41" t="s">
        <v>48</v>
      </c>
    </row>
    <row r="108" spans="3:8" ht="15.75" thickBot="1" x14ac:dyDescent="0.3">
      <c r="C108" s="64" t="s">
        <v>62</v>
      </c>
      <c r="D108" s="97"/>
      <c r="E108" s="98"/>
      <c r="F108" s="99"/>
      <c r="G108" s="99"/>
      <c r="H108" s="100"/>
    </row>
    <row r="109" spans="3:8" x14ac:dyDescent="0.25">
      <c r="C109" s="42" t="s">
        <v>389</v>
      </c>
      <c r="D109" s="65">
        <v>0</v>
      </c>
      <c r="E109" s="66">
        <v>0</v>
      </c>
      <c r="F109" s="44"/>
      <c r="G109" s="102">
        <f>D109*E109*F109</f>
        <v>0</v>
      </c>
      <c r="H109" s="96">
        <v>11100.01</v>
      </c>
    </row>
    <row r="110" spans="3:8" x14ac:dyDescent="0.25">
      <c r="C110" s="48" t="s">
        <v>63</v>
      </c>
      <c r="D110" s="67">
        <v>0</v>
      </c>
      <c r="E110" s="68">
        <v>0</v>
      </c>
      <c r="F110" s="50" t="str">
        <f>IF(E109=0,"",(G109/E109)/12*E109)</f>
        <v/>
      </c>
      <c r="G110" s="45" t="str">
        <f>F110</f>
        <v/>
      </c>
      <c r="H110" s="51">
        <v>11500</v>
      </c>
    </row>
    <row r="111" spans="3:8" ht="15.75" thickBot="1" x14ac:dyDescent="0.3">
      <c r="C111" s="75" t="s">
        <v>64</v>
      </c>
      <c r="D111" s="67">
        <v>0</v>
      </c>
      <c r="E111" s="68">
        <v>0</v>
      </c>
      <c r="F111" s="67" t="str">
        <f>IF(E109&lt;6,"",((E109-6)/12)*(G109/E109))</f>
        <v/>
      </c>
      <c r="G111" s="45" t="str">
        <f>F111</f>
        <v/>
      </c>
      <c r="H111" s="51">
        <v>11500.02</v>
      </c>
    </row>
    <row r="112" spans="3:8" ht="15.75" thickBot="1" x14ac:dyDescent="0.3">
      <c r="C112" s="101" t="s">
        <v>184</v>
      </c>
      <c r="D112" s="97"/>
      <c r="E112" s="98"/>
      <c r="F112" s="99"/>
      <c r="G112" s="99"/>
      <c r="H112" s="100"/>
    </row>
    <row r="113" spans="3:8" x14ac:dyDescent="0.25">
      <c r="C113" s="42" t="s">
        <v>389</v>
      </c>
      <c r="D113" s="69">
        <v>0</v>
      </c>
      <c r="E113" s="70">
        <v>0</v>
      </c>
      <c r="F113" s="53"/>
      <c r="G113" s="45">
        <f>D113*E113*F113</f>
        <v>0</v>
      </c>
      <c r="H113" s="51">
        <v>12910.14</v>
      </c>
    </row>
    <row r="114" spans="3:8" x14ac:dyDescent="0.25">
      <c r="C114" s="48" t="s">
        <v>63</v>
      </c>
      <c r="D114" s="67">
        <v>0</v>
      </c>
      <c r="E114" s="68">
        <v>0</v>
      </c>
      <c r="F114" s="67" t="str">
        <f>IF(E113=0,"",(G113/E113)/12*E113)</f>
        <v/>
      </c>
      <c r="G114" s="45" t="str">
        <f>F114</f>
        <v/>
      </c>
      <c r="H114" s="51">
        <v>12910.14</v>
      </c>
    </row>
    <row r="115" spans="3:8" ht="15.75" thickBot="1" x14ac:dyDescent="0.3">
      <c r="C115" s="75" t="s">
        <v>64</v>
      </c>
      <c r="D115" s="67">
        <v>0</v>
      </c>
      <c r="E115" s="68">
        <v>0</v>
      </c>
      <c r="F115" s="50" t="str">
        <f>IF(E113&lt;6,"",((E113-6)/12)*(G113/E113))</f>
        <v/>
      </c>
      <c r="G115" s="45" t="str">
        <f>F115</f>
        <v/>
      </c>
      <c r="H115" s="51">
        <v>12910.14</v>
      </c>
    </row>
    <row r="116" spans="3:8" ht="15.75" thickBot="1" x14ac:dyDescent="0.3">
      <c r="C116" s="101" t="s">
        <v>65</v>
      </c>
      <c r="D116" s="97"/>
      <c r="E116" s="98"/>
      <c r="F116" s="99"/>
      <c r="G116" s="99"/>
      <c r="H116" s="100"/>
    </row>
    <row r="117" spans="3:8" x14ac:dyDescent="0.25">
      <c r="C117" s="42" t="s">
        <v>389</v>
      </c>
      <c r="D117" s="69">
        <v>0</v>
      </c>
      <c r="E117" s="70">
        <v>0</v>
      </c>
      <c r="F117" s="53"/>
      <c r="G117" s="45">
        <f>D117*E117*F117</f>
        <v>0</v>
      </c>
      <c r="H117" s="51">
        <v>24900</v>
      </c>
    </row>
    <row r="118" spans="3:8" x14ac:dyDescent="0.25">
      <c r="C118" s="48" t="s">
        <v>63</v>
      </c>
      <c r="D118" s="67">
        <v>0</v>
      </c>
      <c r="E118" s="68">
        <v>0</v>
      </c>
      <c r="F118" s="50">
        <v>0</v>
      </c>
      <c r="G118" s="45">
        <f>F118</f>
        <v>0</v>
      </c>
      <c r="H118" s="51"/>
    </row>
    <row r="119" spans="3:8" ht="15.75" thickBot="1" x14ac:dyDescent="0.3">
      <c r="C119" s="75" t="s">
        <v>64</v>
      </c>
      <c r="D119" s="67">
        <v>0</v>
      </c>
      <c r="E119" s="68">
        <v>0</v>
      </c>
      <c r="F119" s="50">
        <v>0</v>
      </c>
      <c r="G119" s="45">
        <f>F119</f>
        <v>0</v>
      </c>
      <c r="H119" s="51"/>
    </row>
    <row r="120" spans="3:8" ht="15.75" thickBot="1" x14ac:dyDescent="0.3">
      <c r="C120" s="101" t="s">
        <v>66</v>
      </c>
      <c r="D120" s="97"/>
      <c r="E120" s="98"/>
      <c r="F120" s="99"/>
      <c r="G120" s="99"/>
      <c r="H120" s="100"/>
    </row>
    <row r="121" spans="3:8" x14ac:dyDescent="0.25">
      <c r="C121" s="42" t="s">
        <v>389</v>
      </c>
      <c r="D121" s="69">
        <v>0</v>
      </c>
      <c r="E121" s="70">
        <v>0</v>
      </c>
      <c r="F121" s="53"/>
      <c r="G121" s="45">
        <f>D121*E121*F121</f>
        <v>0</v>
      </c>
      <c r="H121" s="51">
        <v>11100.01</v>
      </c>
    </row>
    <row r="122" spans="3:8" x14ac:dyDescent="0.25">
      <c r="C122" s="48" t="s">
        <v>63</v>
      </c>
      <c r="D122" s="92">
        <v>0</v>
      </c>
      <c r="E122" s="93">
        <v>0</v>
      </c>
      <c r="F122" s="94" t="str">
        <f>IF(E121=0,"",(G121/E121)/12*E121)</f>
        <v/>
      </c>
      <c r="G122" s="95" t="str">
        <f>F122</f>
        <v/>
      </c>
      <c r="H122" s="76">
        <v>11500</v>
      </c>
    </row>
    <row r="123" spans="3:8" ht="15.75" thickBot="1" x14ac:dyDescent="0.3">
      <c r="C123" s="54" t="s">
        <v>64</v>
      </c>
      <c r="D123" s="57">
        <v>0</v>
      </c>
      <c r="E123" s="71">
        <v>0</v>
      </c>
      <c r="F123" s="57" t="str">
        <f>IF(E121&lt;6,"",((E121-6)/12)*(G121/E121))</f>
        <v/>
      </c>
      <c r="G123" s="57" t="str">
        <f>F123</f>
        <v/>
      </c>
      <c r="H123" s="58">
        <v>11500.02</v>
      </c>
    </row>
    <row r="127" spans="3:8" x14ac:dyDescent="0.25">
      <c r="C127" s="74" t="s">
        <v>58</v>
      </c>
      <c r="D127" s="74"/>
      <c r="E127" s="74"/>
      <c r="F127" s="74"/>
      <c r="G127" s="74"/>
      <c r="H127" s="74"/>
    </row>
    <row r="128" spans="3:8" ht="15.75" thickBot="1" x14ac:dyDescent="0.3">
      <c r="C128" s="61"/>
      <c r="D128" s="61"/>
      <c r="E128" s="61"/>
      <c r="F128" s="61"/>
      <c r="G128" s="61"/>
      <c r="H128" s="61"/>
    </row>
    <row r="129" spans="3:8" ht="15.75" thickBot="1" x14ac:dyDescent="0.3">
      <c r="C129" s="62" t="s">
        <v>44</v>
      </c>
      <c r="D129" s="33">
        <f>SUM(G132:G147)</f>
        <v>0</v>
      </c>
      <c r="E129" s="34"/>
      <c r="F129" s="29"/>
      <c r="G129" s="29"/>
      <c r="H129" s="35"/>
    </row>
    <row r="130" spans="3:8" ht="15.75" thickBot="1" x14ac:dyDescent="0.3">
      <c r="C130" s="60"/>
      <c r="D130" s="37"/>
      <c r="E130" s="34"/>
      <c r="F130" s="29"/>
      <c r="G130" s="29"/>
      <c r="H130" s="35"/>
    </row>
    <row r="131" spans="3:8" ht="15.75" thickBot="1" x14ac:dyDescent="0.3">
      <c r="C131" s="38" t="s">
        <v>45</v>
      </c>
      <c r="D131" s="63" t="s">
        <v>59</v>
      </c>
      <c r="E131" s="38" t="s">
        <v>60</v>
      </c>
      <c r="F131" s="38" t="s">
        <v>61</v>
      </c>
      <c r="G131" s="40" t="s">
        <v>27</v>
      </c>
      <c r="H131" s="41" t="s">
        <v>48</v>
      </c>
    </row>
    <row r="132" spans="3:8" ht="15.75" thickBot="1" x14ac:dyDescent="0.3">
      <c r="C132" s="64" t="s">
        <v>62</v>
      </c>
      <c r="D132" s="97"/>
      <c r="E132" s="98"/>
      <c r="F132" s="99"/>
      <c r="G132" s="99"/>
      <c r="H132" s="100"/>
    </row>
    <row r="133" spans="3:8" x14ac:dyDescent="0.25">
      <c r="C133" s="42" t="s">
        <v>389</v>
      </c>
      <c r="D133" s="65">
        <v>0</v>
      </c>
      <c r="E133" s="66">
        <v>0</v>
      </c>
      <c r="F133" s="44"/>
      <c r="G133" s="102">
        <f>D133*E133*F133</f>
        <v>0</v>
      </c>
      <c r="H133" s="96">
        <v>11100.01</v>
      </c>
    </row>
    <row r="134" spans="3:8" x14ac:dyDescent="0.25">
      <c r="C134" s="48" t="s">
        <v>63</v>
      </c>
      <c r="D134" s="67">
        <v>0</v>
      </c>
      <c r="E134" s="68">
        <v>0</v>
      </c>
      <c r="F134" s="50"/>
      <c r="G134" s="45">
        <f>F134</f>
        <v>0</v>
      </c>
      <c r="H134" s="51">
        <v>11500</v>
      </c>
    </row>
    <row r="135" spans="3:8" ht="15.75" thickBot="1" x14ac:dyDescent="0.3">
      <c r="C135" s="75" t="s">
        <v>64</v>
      </c>
      <c r="D135" s="67">
        <v>0</v>
      </c>
      <c r="E135" s="68">
        <v>0</v>
      </c>
      <c r="F135" s="67"/>
      <c r="G135" s="45">
        <f>F135</f>
        <v>0</v>
      </c>
      <c r="H135" s="51">
        <v>11500.02</v>
      </c>
    </row>
    <row r="136" spans="3:8" ht="15.75" thickBot="1" x14ac:dyDescent="0.3">
      <c r="C136" s="101" t="s">
        <v>184</v>
      </c>
      <c r="D136" s="97"/>
      <c r="E136" s="98"/>
      <c r="F136" s="99"/>
      <c r="G136" s="99"/>
      <c r="H136" s="100"/>
    </row>
    <row r="137" spans="3:8" x14ac:dyDescent="0.25">
      <c r="C137" s="42" t="s">
        <v>389</v>
      </c>
      <c r="D137" s="69">
        <v>0</v>
      </c>
      <c r="E137" s="70">
        <v>0</v>
      </c>
      <c r="F137" s="53"/>
      <c r="G137" s="45">
        <f>D137*E137*F137</f>
        <v>0</v>
      </c>
      <c r="H137" s="51">
        <v>12910.14</v>
      </c>
    </row>
    <row r="138" spans="3:8" x14ac:dyDescent="0.25">
      <c r="C138" s="48" t="s">
        <v>63</v>
      </c>
      <c r="D138" s="67">
        <v>0</v>
      </c>
      <c r="E138" s="68">
        <v>0</v>
      </c>
      <c r="F138" s="67"/>
      <c r="G138" s="45">
        <f>F138</f>
        <v>0</v>
      </c>
      <c r="H138" s="51">
        <v>12910.14</v>
      </c>
    </row>
    <row r="139" spans="3:8" ht="15.75" thickBot="1" x14ac:dyDescent="0.3">
      <c r="C139" s="75" t="s">
        <v>64</v>
      </c>
      <c r="D139" s="67">
        <v>0</v>
      </c>
      <c r="E139" s="68">
        <v>0</v>
      </c>
      <c r="F139" s="50"/>
      <c r="G139" s="45">
        <f>F139</f>
        <v>0</v>
      </c>
      <c r="H139" s="51">
        <v>12910.14</v>
      </c>
    </row>
    <row r="140" spans="3:8" ht="15.75" thickBot="1" x14ac:dyDescent="0.3">
      <c r="C140" s="101" t="s">
        <v>65</v>
      </c>
      <c r="D140" s="97"/>
      <c r="E140" s="98"/>
      <c r="F140" s="99"/>
      <c r="G140" s="99"/>
      <c r="H140" s="100"/>
    </row>
    <row r="141" spans="3:8" x14ac:dyDescent="0.25">
      <c r="C141" s="42" t="s">
        <v>389</v>
      </c>
      <c r="D141" s="69">
        <v>0</v>
      </c>
      <c r="E141" s="70">
        <v>0</v>
      </c>
      <c r="F141" s="53"/>
      <c r="G141" s="45">
        <f>D141*E141*F141</f>
        <v>0</v>
      </c>
      <c r="H141" s="51">
        <v>24900</v>
      </c>
    </row>
    <row r="142" spans="3:8" x14ac:dyDescent="0.25">
      <c r="C142" s="48" t="s">
        <v>63</v>
      </c>
      <c r="D142" s="67">
        <v>0</v>
      </c>
      <c r="E142" s="68">
        <v>0</v>
      </c>
      <c r="F142" s="50"/>
      <c r="G142" s="45">
        <f>F142</f>
        <v>0</v>
      </c>
      <c r="H142" s="51"/>
    </row>
    <row r="143" spans="3:8" ht="15.75" thickBot="1" x14ac:dyDescent="0.3">
      <c r="C143" s="75" t="s">
        <v>64</v>
      </c>
      <c r="D143" s="67">
        <v>0</v>
      </c>
      <c r="E143" s="68">
        <v>0</v>
      </c>
      <c r="F143" s="50"/>
      <c r="G143" s="45">
        <f>F143</f>
        <v>0</v>
      </c>
      <c r="H143" s="51"/>
    </row>
    <row r="144" spans="3:8" ht="15.75" thickBot="1" x14ac:dyDescent="0.3">
      <c r="C144" s="101" t="s">
        <v>66</v>
      </c>
      <c r="D144" s="97"/>
      <c r="E144" s="98"/>
      <c r="F144" s="99"/>
      <c r="G144" s="99"/>
      <c r="H144" s="100"/>
    </row>
    <row r="145" spans="3:8" x14ac:dyDescent="0.25">
      <c r="C145" s="42" t="s">
        <v>389</v>
      </c>
      <c r="D145" s="69">
        <v>0</v>
      </c>
      <c r="E145" s="70">
        <v>0</v>
      </c>
      <c r="F145" s="53"/>
      <c r="G145" s="45">
        <f>D145*E145*F145</f>
        <v>0</v>
      </c>
      <c r="H145" s="51">
        <v>11100.01</v>
      </c>
    </row>
    <row r="146" spans="3:8" x14ac:dyDescent="0.25">
      <c r="C146" s="48" t="s">
        <v>63</v>
      </c>
      <c r="D146" s="92">
        <v>0</v>
      </c>
      <c r="E146" s="93">
        <v>0</v>
      </c>
      <c r="F146" s="94"/>
      <c r="G146" s="95">
        <f>F146</f>
        <v>0</v>
      </c>
      <c r="H146" s="76">
        <v>11500</v>
      </c>
    </row>
    <row r="147" spans="3:8" ht="15.75" thickBot="1" x14ac:dyDescent="0.3">
      <c r="C147" s="54" t="s">
        <v>64</v>
      </c>
      <c r="D147" s="57">
        <v>0</v>
      </c>
      <c r="E147" s="71">
        <v>0</v>
      </c>
      <c r="F147" s="57" t="str">
        <f>IF(E145&lt;6,"",((E145-6)/12)*(G145/E145))</f>
        <v/>
      </c>
      <c r="G147" s="57" t="str">
        <f>F147</f>
        <v/>
      </c>
      <c r="H147" s="58">
        <v>11500.02</v>
      </c>
    </row>
    <row r="151" spans="3:8" x14ac:dyDescent="0.25">
      <c r="C151" s="74" t="s">
        <v>58</v>
      </c>
      <c r="D151" s="74"/>
      <c r="E151" s="74"/>
      <c r="F151" s="74"/>
      <c r="G151" s="74"/>
      <c r="H151" s="74"/>
    </row>
    <row r="152" spans="3:8" ht="15.75" thickBot="1" x14ac:dyDescent="0.3">
      <c r="C152" s="61"/>
      <c r="D152" s="61"/>
      <c r="E152" s="61"/>
      <c r="F152" s="61"/>
      <c r="G152" s="61"/>
      <c r="H152" s="61"/>
    </row>
    <row r="153" spans="3:8" ht="15.75" thickBot="1" x14ac:dyDescent="0.3">
      <c r="C153" s="62" t="s">
        <v>44</v>
      </c>
      <c r="D153" s="33">
        <f>SUM(G156:G171)</f>
        <v>0</v>
      </c>
      <c r="E153" s="34"/>
      <c r="F153" s="29"/>
      <c r="G153" s="29"/>
      <c r="H153" s="35"/>
    </row>
    <row r="154" spans="3:8" ht="15.75" thickBot="1" x14ac:dyDescent="0.3">
      <c r="C154" s="60"/>
      <c r="D154" s="37"/>
      <c r="E154" s="34"/>
      <c r="F154" s="29"/>
      <c r="G154" s="29"/>
      <c r="H154" s="35"/>
    </row>
    <row r="155" spans="3:8" ht="15.75" thickBot="1" x14ac:dyDescent="0.3">
      <c r="C155" s="38" t="s">
        <v>45</v>
      </c>
      <c r="D155" s="63" t="s">
        <v>59</v>
      </c>
      <c r="E155" s="38" t="s">
        <v>60</v>
      </c>
      <c r="F155" s="38" t="s">
        <v>61</v>
      </c>
      <c r="G155" s="40" t="s">
        <v>27</v>
      </c>
      <c r="H155" s="41" t="s">
        <v>48</v>
      </c>
    </row>
    <row r="156" spans="3:8" ht="15.75" thickBot="1" x14ac:dyDescent="0.3">
      <c r="C156" s="64" t="s">
        <v>62</v>
      </c>
      <c r="D156" s="97"/>
      <c r="E156" s="98"/>
      <c r="F156" s="99"/>
      <c r="G156" s="99"/>
      <c r="H156" s="100"/>
    </row>
    <row r="157" spans="3:8" x14ac:dyDescent="0.25">
      <c r="C157" s="42" t="s">
        <v>389</v>
      </c>
      <c r="D157" s="65">
        <v>0</v>
      </c>
      <c r="E157" s="66">
        <v>0</v>
      </c>
      <c r="F157" s="44"/>
      <c r="G157" s="102">
        <f>D157*E157*F157</f>
        <v>0</v>
      </c>
      <c r="H157" s="96">
        <v>11100.01</v>
      </c>
    </row>
    <row r="158" spans="3:8" x14ac:dyDescent="0.25">
      <c r="C158" s="48" t="s">
        <v>63</v>
      </c>
      <c r="D158" s="67">
        <v>0</v>
      </c>
      <c r="E158" s="68">
        <v>0</v>
      </c>
      <c r="F158" s="50"/>
      <c r="G158" s="45">
        <f>F158</f>
        <v>0</v>
      </c>
      <c r="H158" s="51">
        <v>11500</v>
      </c>
    </row>
    <row r="159" spans="3:8" ht="15.75" thickBot="1" x14ac:dyDescent="0.3">
      <c r="C159" s="75" t="s">
        <v>64</v>
      </c>
      <c r="D159" s="67">
        <v>0</v>
      </c>
      <c r="E159" s="68">
        <v>0</v>
      </c>
      <c r="F159" s="67"/>
      <c r="G159" s="45">
        <f>F159</f>
        <v>0</v>
      </c>
      <c r="H159" s="51">
        <v>11500.02</v>
      </c>
    </row>
    <row r="160" spans="3:8" ht="15.75" thickBot="1" x14ac:dyDescent="0.3">
      <c r="C160" s="101" t="s">
        <v>184</v>
      </c>
      <c r="D160" s="97"/>
      <c r="E160" s="98"/>
      <c r="F160" s="99"/>
      <c r="G160" s="99"/>
      <c r="H160" s="100"/>
    </row>
    <row r="161" spans="3:8" x14ac:dyDescent="0.25">
      <c r="C161" s="42" t="s">
        <v>389</v>
      </c>
      <c r="D161" s="69">
        <v>0</v>
      </c>
      <c r="E161" s="70">
        <v>0</v>
      </c>
      <c r="F161" s="53"/>
      <c r="G161" s="45">
        <f>D161*E161*F161</f>
        <v>0</v>
      </c>
      <c r="H161" s="51">
        <v>12910.14</v>
      </c>
    </row>
    <row r="162" spans="3:8" x14ac:dyDescent="0.25">
      <c r="C162" s="48" t="s">
        <v>63</v>
      </c>
      <c r="D162" s="67">
        <v>0</v>
      </c>
      <c r="E162" s="68">
        <v>0</v>
      </c>
      <c r="F162" s="67"/>
      <c r="G162" s="45">
        <f>F162</f>
        <v>0</v>
      </c>
      <c r="H162" s="51">
        <v>12910.14</v>
      </c>
    </row>
    <row r="163" spans="3:8" ht="15.75" thickBot="1" x14ac:dyDescent="0.3">
      <c r="C163" s="75" t="s">
        <v>64</v>
      </c>
      <c r="D163" s="67">
        <v>0</v>
      </c>
      <c r="E163" s="68">
        <v>0</v>
      </c>
      <c r="F163" s="50"/>
      <c r="G163" s="45">
        <f>F163</f>
        <v>0</v>
      </c>
      <c r="H163" s="51">
        <v>12910.14</v>
      </c>
    </row>
    <row r="164" spans="3:8" ht="15.75" thickBot="1" x14ac:dyDescent="0.3">
      <c r="C164" s="101" t="s">
        <v>65</v>
      </c>
      <c r="D164" s="97"/>
      <c r="E164" s="98"/>
      <c r="F164" s="99"/>
      <c r="G164" s="99"/>
      <c r="H164" s="100"/>
    </row>
    <row r="165" spans="3:8" x14ac:dyDescent="0.25">
      <c r="C165" s="42" t="s">
        <v>389</v>
      </c>
      <c r="D165" s="69">
        <v>0</v>
      </c>
      <c r="E165" s="70">
        <v>0</v>
      </c>
      <c r="F165" s="53"/>
      <c r="G165" s="45">
        <f>D165*E165*F165</f>
        <v>0</v>
      </c>
      <c r="H165" s="51">
        <v>24900</v>
      </c>
    </row>
    <row r="166" spans="3:8" x14ac:dyDescent="0.25">
      <c r="C166" s="48" t="s">
        <v>63</v>
      </c>
      <c r="D166" s="67">
        <v>0</v>
      </c>
      <c r="E166" s="68">
        <v>0</v>
      </c>
      <c r="F166" s="50"/>
      <c r="G166" s="45">
        <f>F166</f>
        <v>0</v>
      </c>
      <c r="H166" s="51"/>
    </row>
    <row r="167" spans="3:8" ht="15.75" thickBot="1" x14ac:dyDescent="0.3">
      <c r="C167" s="75" t="s">
        <v>64</v>
      </c>
      <c r="D167" s="67">
        <v>0</v>
      </c>
      <c r="E167" s="68">
        <v>0</v>
      </c>
      <c r="F167" s="50"/>
      <c r="G167" s="45">
        <f>F167</f>
        <v>0</v>
      </c>
      <c r="H167" s="51"/>
    </row>
    <row r="168" spans="3:8" ht="15.75" thickBot="1" x14ac:dyDescent="0.3">
      <c r="C168" s="101" t="s">
        <v>66</v>
      </c>
      <c r="D168" s="97"/>
      <c r="E168" s="98"/>
      <c r="F168" s="99"/>
      <c r="G168" s="99"/>
      <c r="H168" s="100"/>
    </row>
    <row r="169" spans="3:8" x14ac:dyDescent="0.25">
      <c r="C169" s="42" t="s">
        <v>389</v>
      </c>
      <c r="D169" s="69">
        <v>0</v>
      </c>
      <c r="E169" s="70">
        <v>0</v>
      </c>
      <c r="F169" s="53"/>
      <c r="G169" s="45">
        <f>D169*E169*F169</f>
        <v>0</v>
      </c>
      <c r="H169" s="51">
        <v>11100.01</v>
      </c>
    </row>
    <row r="170" spans="3:8" x14ac:dyDescent="0.25">
      <c r="C170" s="48" t="s">
        <v>63</v>
      </c>
      <c r="D170" s="92">
        <v>0</v>
      </c>
      <c r="E170" s="93">
        <v>0</v>
      </c>
      <c r="F170" s="94" t="str">
        <f>IF(E169=0,"",(G169/E169)/12*E169)</f>
        <v/>
      </c>
      <c r="G170" s="95" t="str">
        <f>F170</f>
        <v/>
      </c>
      <c r="H170" s="76">
        <v>11500</v>
      </c>
    </row>
    <row r="171" spans="3:8" ht="15.75" thickBot="1" x14ac:dyDescent="0.3">
      <c r="C171" s="54" t="s">
        <v>64</v>
      </c>
      <c r="D171" s="57">
        <v>0</v>
      </c>
      <c r="E171" s="71">
        <v>0</v>
      </c>
      <c r="F171" s="57" t="str">
        <f>IF(E169&lt;6,"",((E169-6)/12)*(G169/E169))</f>
        <v/>
      </c>
      <c r="G171" s="57" t="str">
        <f>F171</f>
        <v/>
      </c>
      <c r="H171" s="58">
        <v>11500.02</v>
      </c>
    </row>
    <row r="175" spans="3:8" x14ac:dyDescent="0.25">
      <c r="C175" s="74" t="s">
        <v>58</v>
      </c>
      <c r="D175" s="74"/>
      <c r="E175" s="74"/>
      <c r="F175" s="74"/>
      <c r="G175" s="74"/>
      <c r="H175" s="74"/>
    </row>
    <row r="176" spans="3:8" ht="15.75" thickBot="1" x14ac:dyDescent="0.3">
      <c r="C176" s="61"/>
      <c r="D176" s="61"/>
      <c r="E176" s="61"/>
      <c r="F176" s="61"/>
      <c r="G176" s="61"/>
      <c r="H176" s="61"/>
    </row>
    <row r="177" spans="3:8" ht="15.75" thickBot="1" x14ac:dyDescent="0.3">
      <c r="C177" s="62" t="s">
        <v>44</v>
      </c>
      <c r="D177" s="33">
        <f>SUM(G180:G195)</f>
        <v>0</v>
      </c>
      <c r="E177" s="34"/>
      <c r="F177" s="29"/>
      <c r="G177" s="29"/>
      <c r="H177" s="35"/>
    </row>
    <row r="178" spans="3:8" ht="15.75" thickBot="1" x14ac:dyDescent="0.3">
      <c r="C178" s="60"/>
      <c r="D178" s="37"/>
      <c r="E178" s="34"/>
      <c r="F178" s="29"/>
      <c r="G178" s="29"/>
      <c r="H178" s="35"/>
    </row>
    <row r="179" spans="3:8" ht="15.75" thickBot="1" x14ac:dyDescent="0.3">
      <c r="C179" s="38" t="s">
        <v>45</v>
      </c>
      <c r="D179" s="63" t="s">
        <v>59</v>
      </c>
      <c r="E179" s="38" t="s">
        <v>60</v>
      </c>
      <c r="F179" s="38" t="s">
        <v>61</v>
      </c>
      <c r="G179" s="40" t="s">
        <v>27</v>
      </c>
      <c r="H179" s="41" t="s">
        <v>48</v>
      </c>
    </row>
    <row r="180" spans="3:8" ht="15.75" thickBot="1" x14ac:dyDescent="0.3">
      <c r="C180" s="64" t="s">
        <v>62</v>
      </c>
      <c r="D180" s="97"/>
      <c r="E180" s="98"/>
      <c r="F180" s="99"/>
      <c r="G180" s="99"/>
      <c r="H180" s="100"/>
    </row>
    <row r="181" spans="3:8" x14ac:dyDescent="0.25">
      <c r="C181" s="42" t="s">
        <v>389</v>
      </c>
      <c r="D181" s="65">
        <v>0</v>
      </c>
      <c r="E181" s="66">
        <v>0</v>
      </c>
      <c r="F181" s="44"/>
      <c r="G181" s="102">
        <f>D181*E181*F181</f>
        <v>0</v>
      </c>
      <c r="H181" s="96">
        <v>11100.01</v>
      </c>
    </row>
    <row r="182" spans="3:8" x14ac:dyDescent="0.25">
      <c r="C182" s="48" t="s">
        <v>63</v>
      </c>
      <c r="D182" s="67">
        <v>0</v>
      </c>
      <c r="E182" s="68">
        <v>0</v>
      </c>
      <c r="F182" s="50"/>
      <c r="G182" s="45">
        <f>F182</f>
        <v>0</v>
      </c>
      <c r="H182" s="51">
        <v>11500</v>
      </c>
    </row>
    <row r="183" spans="3:8" ht="15.75" thickBot="1" x14ac:dyDescent="0.3">
      <c r="C183" s="75" t="s">
        <v>64</v>
      </c>
      <c r="D183" s="67">
        <v>0</v>
      </c>
      <c r="E183" s="68">
        <v>0</v>
      </c>
      <c r="F183" s="67"/>
      <c r="G183" s="45">
        <f>F183</f>
        <v>0</v>
      </c>
      <c r="H183" s="51">
        <v>11500.02</v>
      </c>
    </row>
    <row r="184" spans="3:8" ht="15.75" thickBot="1" x14ac:dyDescent="0.3">
      <c r="C184" s="101" t="s">
        <v>184</v>
      </c>
      <c r="D184" s="97"/>
      <c r="E184" s="98"/>
      <c r="F184" s="99"/>
      <c r="G184" s="99"/>
      <c r="H184" s="100"/>
    </row>
    <row r="185" spans="3:8" x14ac:dyDescent="0.25">
      <c r="C185" s="42" t="s">
        <v>389</v>
      </c>
      <c r="D185" s="69">
        <v>0</v>
      </c>
      <c r="E185" s="70">
        <v>0</v>
      </c>
      <c r="F185" s="53"/>
      <c r="G185" s="45">
        <f>D185*E185*F185</f>
        <v>0</v>
      </c>
      <c r="H185" s="51">
        <v>12910.14</v>
      </c>
    </row>
    <row r="186" spans="3:8" x14ac:dyDescent="0.25">
      <c r="C186" s="48" t="s">
        <v>63</v>
      </c>
      <c r="D186" s="67">
        <v>0</v>
      </c>
      <c r="E186" s="68">
        <v>0</v>
      </c>
      <c r="F186" s="67"/>
      <c r="G186" s="45">
        <f>F186</f>
        <v>0</v>
      </c>
      <c r="H186" s="51">
        <v>12910.14</v>
      </c>
    </row>
    <row r="187" spans="3:8" ht="15.75" thickBot="1" x14ac:dyDescent="0.3">
      <c r="C187" s="75" t="s">
        <v>64</v>
      </c>
      <c r="D187" s="67">
        <v>0</v>
      </c>
      <c r="E187" s="68">
        <v>0</v>
      </c>
      <c r="F187" s="50"/>
      <c r="G187" s="45">
        <f>F187</f>
        <v>0</v>
      </c>
      <c r="H187" s="51">
        <v>12910.14</v>
      </c>
    </row>
    <row r="188" spans="3:8" ht="15.75" thickBot="1" x14ac:dyDescent="0.3">
      <c r="C188" s="101" t="s">
        <v>65</v>
      </c>
      <c r="D188" s="97"/>
      <c r="E188" s="98"/>
      <c r="F188" s="99"/>
      <c r="G188" s="99"/>
      <c r="H188" s="100"/>
    </row>
    <row r="189" spans="3:8" x14ac:dyDescent="0.25">
      <c r="C189" s="42" t="s">
        <v>389</v>
      </c>
      <c r="D189" s="69">
        <v>0</v>
      </c>
      <c r="E189" s="70">
        <v>0</v>
      </c>
      <c r="F189" s="53"/>
      <c r="G189" s="45">
        <f>D189*E189*F189</f>
        <v>0</v>
      </c>
      <c r="H189" s="51">
        <v>24900</v>
      </c>
    </row>
    <row r="190" spans="3:8" x14ac:dyDescent="0.25">
      <c r="C190" s="48" t="s">
        <v>63</v>
      </c>
      <c r="D190" s="67">
        <v>0</v>
      </c>
      <c r="E190" s="68">
        <v>0</v>
      </c>
      <c r="F190" s="50"/>
      <c r="G190" s="45">
        <f>F190</f>
        <v>0</v>
      </c>
      <c r="H190" s="51"/>
    </row>
    <row r="191" spans="3:8" ht="15.75" thickBot="1" x14ac:dyDescent="0.3">
      <c r="C191" s="75" t="s">
        <v>64</v>
      </c>
      <c r="D191" s="67">
        <v>0</v>
      </c>
      <c r="E191" s="68">
        <v>0</v>
      </c>
      <c r="F191" s="50"/>
      <c r="G191" s="45">
        <f>F191</f>
        <v>0</v>
      </c>
      <c r="H191" s="51"/>
    </row>
    <row r="192" spans="3:8" ht="15.75" thickBot="1" x14ac:dyDescent="0.3">
      <c r="C192" s="101" t="s">
        <v>66</v>
      </c>
      <c r="D192" s="97"/>
      <c r="E192" s="98"/>
      <c r="F192" s="99"/>
      <c r="G192" s="99"/>
      <c r="H192" s="100"/>
    </row>
    <row r="193" spans="3:8" x14ac:dyDescent="0.25">
      <c r="C193" s="42" t="s">
        <v>389</v>
      </c>
      <c r="D193" s="69">
        <v>0</v>
      </c>
      <c r="E193" s="70">
        <v>0</v>
      </c>
      <c r="F193" s="53"/>
      <c r="G193" s="45">
        <f>D193*E193*F193</f>
        <v>0</v>
      </c>
      <c r="H193" s="51">
        <v>11100.01</v>
      </c>
    </row>
    <row r="194" spans="3:8" x14ac:dyDescent="0.25">
      <c r="C194" s="48" t="s">
        <v>63</v>
      </c>
      <c r="D194" s="92">
        <v>0</v>
      </c>
      <c r="E194" s="93">
        <v>0</v>
      </c>
      <c r="F194" s="94" t="str">
        <f>IF(E193=0,"",(G193/E193)/12*E193)</f>
        <v/>
      </c>
      <c r="G194" s="95" t="str">
        <f>F194</f>
        <v/>
      </c>
      <c r="H194" s="76">
        <v>11500</v>
      </c>
    </row>
    <row r="195" spans="3:8" ht="15.75" thickBot="1" x14ac:dyDescent="0.3">
      <c r="C195" s="54" t="s">
        <v>64</v>
      </c>
      <c r="D195" s="57">
        <v>0</v>
      </c>
      <c r="E195" s="71">
        <v>0</v>
      </c>
      <c r="F195" s="57" t="str">
        <f>IF(E193&lt;6,"",((E193-6)/12)*(G193/E193))</f>
        <v/>
      </c>
      <c r="G195" s="57" t="str">
        <f>F195</f>
        <v/>
      </c>
      <c r="H195" s="58">
        <v>11500.02</v>
      </c>
    </row>
    <row r="199" spans="3:8" x14ac:dyDescent="0.25">
      <c r="C199" s="74" t="s">
        <v>58</v>
      </c>
      <c r="D199" s="74"/>
      <c r="E199" s="74"/>
      <c r="F199" s="74"/>
      <c r="G199" s="74"/>
      <c r="H199" s="74"/>
    </row>
    <row r="200" spans="3:8" ht="15.75" thickBot="1" x14ac:dyDescent="0.3">
      <c r="C200" s="61"/>
      <c r="D200" s="61"/>
      <c r="E200" s="61"/>
      <c r="F200" s="61"/>
      <c r="G200" s="61"/>
      <c r="H200" s="61"/>
    </row>
    <row r="201" spans="3:8" ht="15.75" thickBot="1" x14ac:dyDescent="0.3">
      <c r="C201" s="62" t="s">
        <v>44</v>
      </c>
      <c r="D201" s="33">
        <f>SUM(G204:G219)</f>
        <v>0</v>
      </c>
      <c r="E201" s="34"/>
      <c r="F201" s="29"/>
      <c r="G201" s="29"/>
      <c r="H201" s="35"/>
    </row>
    <row r="202" spans="3:8" ht="15.75" thickBot="1" x14ac:dyDescent="0.3">
      <c r="C202" s="60"/>
      <c r="D202" s="37"/>
      <c r="E202" s="34"/>
      <c r="F202" s="29"/>
      <c r="G202" s="29"/>
      <c r="H202" s="35"/>
    </row>
    <row r="203" spans="3:8" ht="15.75" thickBot="1" x14ac:dyDescent="0.3">
      <c r="C203" s="38" t="s">
        <v>45</v>
      </c>
      <c r="D203" s="63" t="s">
        <v>59</v>
      </c>
      <c r="E203" s="38" t="s">
        <v>60</v>
      </c>
      <c r="F203" s="38" t="s">
        <v>61</v>
      </c>
      <c r="G203" s="40" t="s">
        <v>27</v>
      </c>
      <c r="H203" s="41" t="s">
        <v>48</v>
      </c>
    </row>
    <row r="204" spans="3:8" ht="15.75" thickBot="1" x14ac:dyDescent="0.3">
      <c r="C204" s="64" t="s">
        <v>62</v>
      </c>
      <c r="D204" s="97"/>
      <c r="E204" s="98"/>
      <c r="F204" s="99"/>
      <c r="G204" s="99"/>
      <c r="H204" s="100"/>
    </row>
    <row r="205" spans="3:8" x14ac:dyDescent="0.25">
      <c r="C205" s="42" t="s">
        <v>389</v>
      </c>
      <c r="D205" s="65">
        <v>0</v>
      </c>
      <c r="E205" s="66">
        <v>0</v>
      </c>
      <c r="F205" s="44"/>
      <c r="G205" s="102">
        <f>D205*E205*F205</f>
        <v>0</v>
      </c>
      <c r="H205" s="96">
        <v>11100.01</v>
      </c>
    </row>
    <row r="206" spans="3:8" x14ac:dyDescent="0.25">
      <c r="C206" s="48" t="s">
        <v>63</v>
      </c>
      <c r="D206" s="67">
        <v>0</v>
      </c>
      <c r="E206" s="68">
        <v>0</v>
      </c>
      <c r="F206" s="50"/>
      <c r="G206" s="45">
        <f>F206</f>
        <v>0</v>
      </c>
      <c r="H206" s="51">
        <v>11500</v>
      </c>
    </row>
    <row r="207" spans="3:8" ht="15.75" thickBot="1" x14ac:dyDescent="0.3">
      <c r="C207" s="75" t="s">
        <v>64</v>
      </c>
      <c r="D207" s="67">
        <v>0</v>
      </c>
      <c r="E207" s="68">
        <v>0</v>
      </c>
      <c r="F207" s="67"/>
      <c r="G207" s="45">
        <f>F207</f>
        <v>0</v>
      </c>
      <c r="H207" s="51">
        <v>11500.02</v>
      </c>
    </row>
    <row r="208" spans="3:8" ht="15.75" thickBot="1" x14ac:dyDescent="0.3">
      <c r="C208" s="101" t="s">
        <v>184</v>
      </c>
      <c r="D208" s="97"/>
      <c r="E208" s="98"/>
      <c r="F208" s="99"/>
      <c r="G208" s="99"/>
      <c r="H208" s="100"/>
    </row>
    <row r="209" spans="3:8" x14ac:dyDescent="0.25">
      <c r="C209" s="42" t="s">
        <v>389</v>
      </c>
      <c r="D209" s="69">
        <v>0</v>
      </c>
      <c r="E209" s="70">
        <v>0</v>
      </c>
      <c r="F209" s="53"/>
      <c r="G209" s="45">
        <f>D209*E209*F209</f>
        <v>0</v>
      </c>
      <c r="H209" s="51">
        <v>12910.14</v>
      </c>
    </row>
    <row r="210" spans="3:8" x14ac:dyDescent="0.25">
      <c r="C210" s="48" t="s">
        <v>63</v>
      </c>
      <c r="D210" s="67">
        <v>0</v>
      </c>
      <c r="E210" s="68">
        <v>0</v>
      </c>
      <c r="F210" s="67"/>
      <c r="G210" s="45">
        <f>F210</f>
        <v>0</v>
      </c>
      <c r="H210" s="51">
        <v>12910.14</v>
      </c>
    </row>
    <row r="211" spans="3:8" ht="15.75" thickBot="1" x14ac:dyDescent="0.3">
      <c r="C211" s="75" t="s">
        <v>64</v>
      </c>
      <c r="D211" s="67">
        <v>0</v>
      </c>
      <c r="E211" s="68">
        <v>0</v>
      </c>
      <c r="F211" s="50"/>
      <c r="G211" s="45">
        <f>F211</f>
        <v>0</v>
      </c>
      <c r="H211" s="51">
        <v>12910.14</v>
      </c>
    </row>
    <row r="212" spans="3:8" ht="15.75" thickBot="1" x14ac:dyDescent="0.3">
      <c r="C212" s="101" t="s">
        <v>65</v>
      </c>
      <c r="D212" s="97"/>
      <c r="E212" s="98"/>
      <c r="F212" s="99"/>
      <c r="G212" s="99"/>
      <c r="H212" s="100"/>
    </row>
    <row r="213" spans="3:8" x14ac:dyDescent="0.25">
      <c r="C213" s="42" t="s">
        <v>389</v>
      </c>
      <c r="D213" s="69">
        <v>0</v>
      </c>
      <c r="E213" s="70">
        <v>0</v>
      </c>
      <c r="F213" s="53"/>
      <c r="G213" s="45">
        <f>D213*E213*F213</f>
        <v>0</v>
      </c>
      <c r="H213" s="51">
        <v>24900</v>
      </c>
    </row>
    <row r="214" spans="3:8" x14ac:dyDescent="0.25">
      <c r="C214" s="48" t="s">
        <v>63</v>
      </c>
      <c r="D214" s="67">
        <v>0</v>
      </c>
      <c r="E214" s="68">
        <v>0</v>
      </c>
      <c r="F214" s="50"/>
      <c r="G214" s="45">
        <f>F214</f>
        <v>0</v>
      </c>
      <c r="H214" s="51"/>
    </row>
    <row r="215" spans="3:8" ht="15.75" thickBot="1" x14ac:dyDescent="0.3">
      <c r="C215" s="75" t="s">
        <v>64</v>
      </c>
      <c r="D215" s="67">
        <v>0</v>
      </c>
      <c r="E215" s="68">
        <v>0</v>
      </c>
      <c r="F215" s="50"/>
      <c r="G215" s="45">
        <f>F215</f>
        <v>0</v>
      </c>
      <c r="H215" s="51"/>
    </row>
    <row r="216" spans="3:8" ht="15.75" thickBot="1" x14ac:dyDescent="0.3">
      <c r="C216" s="101" t="s">
        <v>66</v>
      </c>
      <c r="D216" s="97"/>
      <c r="E216" s="98"/>
      <c r="F216" s="99"/>
      <c r="G216" s="99"/>
      <c r="H216" s="100"/>
    </row>
    <row r="217" spans="3:8" x14ac:dyDescent="0.25">
      <c r="C217" s="42" t="s">
        <v>389</v>
      </c>
      <c r="D217" s="69">
        <v>0</v>
      </c>
      <c r="E217" s="70">
        <v>0</v>
      </c>
      <c r="F217" s="53"/>
      <c r="G217" s="45">
        <f>D217*E217*F217</f>
        <v>0</v>
      </c>
      <c r="H217" s="51">
        <v>11100.01</v>
      </c>
    </row>
    <row r="218" spans="3:8" x14ac:dyDescent="0.25">
      <c r="C218" s="48" t="s">
        <v>63</v>
      </c>
      <c r="D218" s="92">
        <v>0</v>
      </c>
      <c r="E218" s="93">
        <v>0</v>
      </c>
      <c r="F218" s="94" t="str">
        <f>IF(E217=0,"",(G217/E217)/12*E217)</f>
        <v/>
      </c>
      <c r="G218" s="95" t="str">
        <f>F218</f>
        <v/>
      </c>
      <c r="H218" s="76">
        <v>11500</v>
      </c>
    </row>
    <row r="219" spans="3:8" ht="15.75" thickBot="1" x14ac:dyDescent="0.3">
      <c r="C219" s="54" t="s">
        <v>64</v>
      </c>
      <c r="D219" s="57">
        <v>0</v>
      </c>
      <c r="E219" s="71">
        <v>0</v>
      </c>
      <c r="F219" s="57" t="str">
        <f>IF(E217&lt;6,"",((E217-6)/12)*(G217/E217))</f>
        <v/>
      </c>
      <c r="G219" s="57" t="str">
        <f>F219</f>
        <v/>
      </c>
      <c r="H219" s="58">
        <v>11500.02</v>
      </c>
    </row>
  </sheetData>
  <mergeCells count="1">
    <mergeCell ref="C7:H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79"/>
  <sheetViews>
    <sheetView showGridLines="0" topLeftCell="A97" zoomScale="84" zoomScaleNormal="84" workbookViewId="0">
      <selection activeCell="B7" sqref="B7"/>
    </sheetView>
  </sheetViews>
  <sheetFormatPr baseColWidth="10" defaultRowHeight="15" x14ac:dyDescent="0.25"/>
  <cols>
    <col min="1" max="1" width="1.85546875" customWidth="1"/>
    <col min="2" max="2" width="17" customWidth="1"/>
    <col min="3" max="3" width="41.7109375" customWidth="1"/>
    <col min="4" max="4" width="12.85546875" bestFit="1" customWidth="1"/>
    <col min="5" max="6" width="13.85546875" customWidth="1"/>
  </cols>
  <sheetData>
    <row r="2" spans="2:7" x14ac:dyDescent="0.25">
      <c r="C2" s="88" t="s">
        <v>390</v>
      </c>
      <c r="D2" s="88"/>
      <c r="E2" s="88"/>
      <c r="F2" s="88"/>
      <c r="G2" s="88"/>
    </row>
    <row r="3" spans="2:7" x14ac:dyDescent="0.25">
      <c r="C3" s="74" t="s">
        <v>67</v>
      </c>
      <c r="D3" s="74"/>
      <c r="E3" s="74"/>
      <c r="F3" s="74"/>
      <c r="G3" s="74"/>
    </row>
    <row r="4" spans="2:7" ht="15.75" thickBot="1" x14ac:dyDescent="0.3">
      <c r="C4" s="74"/>
      <c r="D4" s="74"/>
      <c r="E4" s="74"/>
      <c r="F4" s="74"/>
      <c r="G4" s="74"/>
    </row>
    <row r="5" spans="2:7" ht="15.75" thickBot="1" x14ac:dyDescent="0.3">
      <c r="B5" s="29"/>
      <c r="C5" s="32" t="s">
        <v>44</v>
      </c>
      <c r="D5" s="33">
        <f>SUM(F8:F17)</f>
        <v>0</v>
      </c>
      <c r="E5" s="72"/>
      <c r="F5" s="72"/>
      <c r="G5" s="72"/>
    </row>
    <row r="6" spans="2:7" ht="15.75" thickBot="1" x14ac:dyDescent="0.3">
      <c r="B6" s="29"/>
      <c r="E6" s="29"/>
      <c r="F6" s="29"/>
      <c r="G6" s="35"/>
    </row>
    <row r="7" spans="2:7" ht="32.25" customHeight="1" thickBot="1" x14ac:dyDescent="0.3">
      <c r="B7" s="29"/>
      <c r="C7" s="38" t="s">
        <v>45</v>
      </c>
      <c r="D7" s="86" t="s">
        <v>47</v>
      </c>
      <c r="E7" s="87"/>
      <c r="F7" s="40" t="s">
        <v>27</v>
      </c>
      <c r="G7" s="41" t="s">
        <v>48</v>
      </c>
    </row>
    <row r="8" spans="2:7" x14ac:dyDescent="0.25">
      <c r="B8" s="29"/>
      <c r="C8" s="42" t="s">
        <v>68</v>
      </c>
      <c r="D8" s="43">
        <v>0</v>
      </c>
      <c r="E8" s="47">
        <v>2800</v>
      </c>
      <c r="F8" s="45">
        <f>D8*E8</f>
        <v>0</v>
      </c>
      <c r="G8" s="46">
        <v>42110</v>
      </c>
    </row>
    <row r="9" spans="2:7" x14ac:dyDescent="0.25">
      <c r="B9" s="29"/>
      <c r="C9" s="48" t="s">
        <v>69</v>
      </c>
      <c r="D9" s="52">
        <v>0</v>
      </c>
      <c r="E9" s="50">
        <v>2400</v>
      </c>
      <c r="F9" s="45">
        <f>D9*E9</f>
        <v>0</v>
      </c>
      <c r="G9" s="51">
        <v>42110</v>
      </c>
    </row>
    <row r="10" spans="2:7" x14ac:dyDescent="0.25">
      <c r="B10" s="29"/>
      <c r="C10" s="48" t="s">
        <v>70</v>
      </c>
      <c r="D10" s="52">
        <v>0</v>
      </c>
      <c r="E10" s="50">
        <v>1000</v>
      </c>
      <c r="F10" s="45">
        <f t="shared" ref="F10:F17" si="0">D10*E10</f>
        <v>0</v>
      </c>
      <c r="G10" s="51">
        <v>42110</v>
      </c>
    </row>
    <row r="11" spans="2:7" x14ac:dyDescent="0.25">
      <c r="B11" s="29"/>
      <c r="C11" s="48" t="s">
        <v>71</v>
      </c>
      <c r="D11" s="52">
        <v>0</v>
      </c>
      <c r="E11" s="50">
        <v>6000</v>
      </c>
      <c r="F11" s="45">
        <f t="shared" si="0"/>
        <v>0</v>
      </c>
      <c r="G11" s="51">
        <v>42110</v>
      </c>
    </row>
    <row r="12" spans="2:7" x14ac:dyDescent="0.25">
      <c r="B12" s="29"/>
      <c r="C12" s="48" t="s">
        <v>72</v>
      </c>
      <c r="D12" s="52">
        <v>0</v>
      </c>
      <c r="E12" s="50">
        <v>3000</v>
      </c>
      <c r="F12" s="45">
        <f t="shared" si="0"/>
        <v>0</v>
      </c>
      <c r="G12" s="51">
        <v>42110</v>
      </c>
    </row>
    <row r="13" spans="2:7" x14ac:dyDescent="0.25">
      <c r="B13" s="29"/>
      <c r="C13" s="48" t="s">
        <v>73</v>
      </c>
      <c r="D13" s="52">
        <v>0</v>
      </c>
      <c r="E13" s="50">
        <v>10000</v>
      </c>
      <c r="F13" s="45">
        <f t="shared" si="0"/>
        <v>0</v>
      </c>
      <c r="G13" s="51">
        <v>42110</v>
      </c>
    </row>
    <row r="14" spans="2:7" x14ac:dyDescent="0.25">
      <c r="B14" s="29"/>
      <c r="C14" s="48" t="s">
        <v>74</v>
      </c>
      <c r="D14" s="52">
        <v>0</v>
      </c>
      <c r="E14" s="50">
        <v>8000</v>
      </c>
      <c r="F14" s="45">
        <f t="shared" si="0"/>
        <v>0</v>
      </c>
      <c r="G14" s="51">
        <v>42120</v>
      </c>
    </row>
    <row r="15" spans="2:7" x14ac:dyDescent="0.25">
      <c r="B15" s="29"/>
      <c r="C15" s="48" t="s">
        <v>75</v>
      </c>
      <c r="D15" s="52">
        <v>0</v>
      </c>
      <c r="E15" s="50">
        <v>2000</v>
      </c>
      <c r="F15" s="45">
        <f t="shared" si="0"/>
        <v>0</v>
      </c>
      <c r="G15" s="51">
        <v>42120</v>
      </c>
    </row>
    <row r="16" spans="2:7" x14ac:dyDescent="0.25">
      <c r="B16" s="29"/>
      <c r="C16" s="48" t="s">
        <v>76</v>
      </c>
      <c r="D16" s="52">
        <v>0</v>
      </c>
      <c r="E16" s="50">
        <v>5000</v>
      </c>
      <c r="F16" s="45">
        <f t="shared" si="0"/>
        <v>0</v>
      </c>
      <c r="G16" s="51">
        <v>42120</v>
      </c>
    </row>
    <row r="17" spans="2:7" ht="15.75" thickBot="1" x14ac:dyDescent="0.3">
      <c r="B17" s="29"/>
      <c r="C17" s="54" t="s">
        <v>77</v>
      </c>
      <c r="D17" s="73">
        <v>0</v>
      </c>
      <c r="E17" s="56">
        <v>100000</v>
      </c>
      <c r="F17" s="57">
        <f t="shared" si="0"/>
        <v>0</v>
      </c>
      <c r="G17" s="58">
        <v>42120</v>
      </c>
    </row>
    <row r="18" spans="2:7" x14ac:dyDescent="0.25">
      <c r="B18" s="29"/>
      <c r="C18" s="29"/>
    </row>
    <row r="21" spans="2:7" x14ac:dyDescent="0.25">
      <c r="C21" s="74" t="s">
        <v>67</v>
      </c>
      <c r="D21" s="74"/>
      <c r="E21" s="74"/>
      <c r="F21" s="74"/>
      <c r="G21" s="74"/>
    </row>
    <row r="22" spans="2:7" ht="15.75" thickBot="1" x14ac:dyDescent="0.3">
      <c r="C22" s="74"/>
      <c r="D22" s="74"/>
      <c r="E22" s="74"/>
      <c r="F22" s="74"/>
      <c r="G22" s="74"/>
    </row>
    <row r="23" spans="2:7" ht="15.75" thickBot="1" x14ac:dyDescent="0.3">
      <c r="C23" s="32" t="s">
        <v>44</v>
      </c>
      <c r="D23" s="33">
        <f>SUM(F26:F35)</f>
        <v>0</v>
      </c>
      <c r="E23" s="72"/>
      <c r="F23" s="72"/>
      <c r="G23" s="72"/>
    </row>
    <row r="24" spans="2:7" ht="15.75" thickBot="1" x14ac:dyDescent="0.3">
      <c r="E24" s="29"/>
      <c r="F24" s="29"/>
      <c r="G24" s="35"/>
    </row>
    <row r="25" spans="2:7" ht="15.75" thickBot="1" x14ac:dyDescent="0.3">
      <c r="C25" s="38" t="s">
        <v>45</v>
      </c>
      <c r="D25" s="86" t="s">
        <v>47</v>
      </c>
      <c r="E25" s="87"/>
      <c r="F25" s="40" t="s">
        <v>27</v>
      </c>
      <c r="G25" s="41" t="s">
        <v>48</v>
      </c>
    </row>
    <row r="26" spans="2:7" x14ac:dyDescent="0.25">
      <c r="C26" s="42" t="s">
        <v>68</v>
      </c>
      <c r="D26" s="43">
        <v>0</v>
      </c>
      <c r="E26" s="47">
        <v>2800</v>
      </c>
      <c r="F26" s="45">
        <f>D26*E26</f>
        <v>0</v>
      </c>
      <c r="G26" s="46">
        <v>42110</v>
      </c>
    </row>
    <row r="27" spans="2:7" x14ac:dyDescent="0.25">
      <c r="C27" s="48" t="s">
        <v>69</v>
      </c>
      <c r="D27" s="52">
        <v>0</v>
      </c>
      <c r="E27" s="50">
        <v>2400</v>
      </c>
      <c r="F27" s="45">
        <f>D27*E27</f>
        <v>0</v>
      </c>
      <c r="G27" s="51">
        <v>42110</v>
      </c>
    </row>
    <row r="28" spans="2:7" x14ac:dyDescent="0.25">
      <c r="C28" s="48" t="s">
        <v>70</v>
      </c>
      <c r="D28" s="52">
        <v>0</v>
      </c>
      <c r="E28" s="50">
        <v>1000</v>
      </c>
      <c r="F28" s="45">
        <f t="shared" ref="F28:F35" si="1">D28*E28</f>
        <v>0</v>
      </c>
      <c r="G28" s="51">
        <v>42110</v>
      </c>
    </row>
    <row r="29" spans="2:7" x14ac:dyDescent="0.25">
      <c r="C29" s="48" t="s">
        <v>71</v>
      </c>
      <c r="D29" s="52">
        <v>0</v>
      </c>
      <c r="E29" s="50">
        <v>6000</v>
      </c>
      <c r="F29" s="45">
        <f t="shared" si="1"/>
        <v>0</v>
      </c>
      <c r="G29" s="51">
        <v>42110</v>
      </c>
    </row>
    <row r="30" spans="2:7" x14ac:dyDescent="0.25">
      <c r="C30" s="48" t="s">
        <v>72</v>
      </c>
      <c r="D30" s="52">
        <v>0</v>
      </c>
      <c r="E30" s="50">
        <v>3000</v>
      </c>
      <c r="F30" s="45">
        <f t="shared" si="1"/>
        <v>0</v>
      </c>
      <c r="G30" s="51">
        <v>42110</v>
      </c>
    </row>
    <row r="31" spans="2:7" x14ac:dyDescent="0.25">
      <c r="C31" s="48" t="s">
        <v>73</v>
      </c>
      <c r="D31" s="52">
        <v>0</v>
      </c>
      <c r="E31" s="50">
        <v>10000</v>
      </c>
      <c r="F31" s="45">
        <f t="shared" si="1"/>
        <v>0</v>
      </c>
      <c r="G31" s="51">
        <v>42110</v>
      </c>
    </row>
    <row r="32" spans="2:7" x14ac:dyDescent="0.25">
      <c r="C32" s="48" t="s">
        <v>74</v>
      </c>
      <c r="D32" s="52">
        <v>0</v>
      </c>
      <c r="E32" s="50">
        <v>8000</v>
      </c>
      <c r="F32" s="45">
        <f t="shared" si="1"/>
        <v>0</v>
      </c>
      <c r="G32" s="51">
        <v>42120</v>
      </c>
    </row>
    <row r="33" spans="3:7" x14ac:dyDescent="0.25">
      <c r="C33" s="48" t="s">
        <v>75</v>
      </c>
      <c r="D33" s="52">
        <v>0</v>
      </c>
      <c r="E33" s="50">
        <v>2000</v>
      </c>
      <c r="F33" s="45">
        <f t="shared" si="1"/>
        <v>0</v>
      </c>
      <c r="G33" s="51">
        <v>42120</v>
      </c>
    </row>
    <row r="34" spans="3:7" x14ac:dyDescent="0.25">
      <c r="C34" s="48" t="s">
        <v>76</v>
      </c>
      <c r="D34" s="52">
        <v>0</v>
      </c>
      <c r="E34" s="50">
        <v>5000</v>
      </c>
      <c r="F34" s="45">
        <f t="shared" si="1"/>
        <v>0</v>
      </c>
      <c r="G34" s="51">
        <v>42120</v>
      </c>
    </row>
    <row r="35" spans="3:7" ht="15.75" thickBot="1" x14ac:dyDescent="0.3">
      <c r="C35" s="54" t="s">
        <v>77</v>
      </c>
      <c r="D35" s="73">
        <v>0</v>
      </c>
      <c r="E35" s="56">
        <v>100000</v>
      </c>
      <c r="F35" s="57">
        <f t="shared" si="1"/>
        <v>0</v>
      </c>
      <c r="G35" s="58">
        <v>42120</v>
      </c>
    </row>
    <row r="39" spans="3:7" x14ac:dyDescent="0.25">
      <c r="C39" s="74" t="s">
        <v>67</v>
      </c>
      <c r="D39" s="74"/>
      <c r="E39" s="74"/>
      <c r="F39" s="74"/>
      <c r="G39" s="74"/>
    </row>
    <row r="40" spans="3:7" ht="15.75" thickBot="1" x14ac:dyDescent="0.3">
      <c r="C40" s="74"/>
      <c r="D40" s="74"/>
      <c r="E40" s="74"/>
      <c r="F40" s="74"/>
      <c r="G40" s="74"/>
    </row>
    <row r="41" spans="3:7" ht="15.75" thickBot="1" x14ac:dyDescent="0.3">
      <c r="C41" s="32" t="s">
        <v>44</v>
      </c>
      <c r="D41" s="33">
        <f>SUM(F44:F53)</f>
        <v>0</v>
      </c>
      <c r="E41" s="72"/>
      <c r="F41" s="72"/>
      <c r="G41" s="72"/>
    </row>
    <row r="42" spans="3:7" ht="15.75" thickBot="1" x14ac:dyDescent="0.3">
      <c r="E42" s="29"/>
      <c r="F42" s="29"/>
      <c r="G42" s="35"/>
    </row>
    <row r="43" spans="3:7" ht="15.75" thickBot="1" x14ac:dyDescent="0.3">
      <c r="C43" s="38" t="s">
        <v>45</v>
      </c>
      <c r="D43" s="86" t="s">
        <v>47</v>
      </c>
      <c r="E43" s="87"/>
      <c r="F43" s="40" t="s">
        <v>27</v>
      </c>
      <c r="G43" s="41" t="s">
        <v>48</v>
      </c>
    </row>
    <row r="44" spans="3:7" x14ac:dyDescent="0.25">
      <c r="C44" s="42" t="s">
        <v>68</v>
      </c>
      <c r="D44" s="43">
        <v>0</v>
      </c>
      <c r="E44" s="47">
        <v>2800</v>
      </c>
      <c r="F44" s="45">
        <f>D44*E44</f>
        <v>0</v>
      </c>
      <c r="G44" s="46">
        <v>42110</v>
      </c>
    </row>
    <row r="45" spans="3:7" x14ac:dyDescent="0.25">
      <c r="C45" s="48" t="s">
        <v>69</v>
      </c>
      <c r="D45" s="52">
        <v>0</v>
      </c>
      <c r="E45" s="50">
        <v>2400</v>
      </c>
      <c r="F45" s="45">
        <f>D45*E45</f>
        <v>0</v>
      </c>
      <c r="G45" s="51">
        <v>42110</v>
      </c>
    </row>
    <row r="46" spans="3:7" x14ac:dyDescent="0.25">
      <c r="C46" s="48" t="s">
        <v>70</v>
      </c>
      <c r="D46" s="52">
        <v>0</v>
      </c>
      <c r="E46" s="50">
        <v>1000</v>
      </c>
      <c r="F46" s="45">
        <f t="shared" ref="F46:F53" si="2">D46*E46</f>
        <v>0</v>
      </c>
      <c r="G46" s="51">
        <v>42110</v>
      </c>
    </row>
    <row r="47" spans="3:7" x14ac:dyDescent="0.25">
      <c r="C47" s="48" t="s">
        <v>71</v>
      </c>
      <c r="D47" s="52">
        <v>0</v>
      </c>
      <c r="E47" s="50">
        <v>6000</v>
      </c>
      <c r="F47" s="45">
        <f t="shared" si="2"/>
        <v>0</v>
      </c>
      <c r="G47" s="51">
        <v>42110</v>
      </c>
    </row>
    <row r="48" spans="3:7" x14ac:dyDescent="0.25">
      <c r="C48" s="48" t="s">
        <v>72</v>
      </c>
      <c r="D48" s="52">
        <v>0</v>
      </c>
      <c r="E48" s="50">
        <v>3000</v>
      </c>
      <c r="F48" s="45">
        <f t="shared" si="2"/>
        <v>0</v>
      </c>
      <c r="G48" s="51">
        <v>42110</v>
      </c>
    </row>
    <row r="49" spans="3:7" x14ac:dyDescent="0.25">
      <c r="C49" s="48" t="s">
        <v>73</v>
      </c>
      <c r="D49" s="52">
        <v>0</v>
      </c>
      <c r="E49" s="50">
        <v>10000</v>
      </c>
      <c r="F49" s="45">
        <f t="shared" si="2"/>
        <v>0</v>
      </c>
      <c r="G49" s="51">
        <v>42110</v>
      </c>
    </row>
    <row r="50" spans="3:7" x14ac:dyDescent="0.25">
      <c r="C50" s="48" t="s">
        <v>74</v>
      </c>
      <c r="D50" s="52">
        <v>0</v>
      </c>
      <c r="E50" s="50">
        <v>8000</v>
      </c>
      <c r="F50" s="45">
        <f t="shared" si="2"/>
        <v>0</v>
      </c>
      <c r="G50" s="51">
        <v>42120</v>
      </c>
    </row>
    <row r="51" spans="3:7" x14ac:dyDescent="0.25">
      <c r="C51" s="48" t="s">
        <v>75</v>
      </c>
      <c r="D51" s="52">
        <v>0</v>
      </c>
      <c r="E51" s="50">
        <v>2000</v>
      </c>
      <c r="F51" s="45">
        <f t="shared" si="2"/>
        <v>0</v>
      </c>
      <c r="G51" s="51">
        <v>42120</v>
      </c>
    </row>
    <row r="52" spans="3:7" x14ac:dyDescent="0.25">
      <c r="C52" s="48" t="s">
        <v>76</v>
      </c>
      <c r="D52" s="52">
        <v>0</v>
      </c>
      <c r="E52" s="50">
        <v>5000</v>
      </c>
      <c r="F52" s="45">
        <f t="shared" si="2"/>
        <v>0</v>
      </c>
      <c r="G52" s="51">
        <v>42120</v>
      </c>
    </row>
    <row r="53" spans="3:7" ht="15.75" thickBot="1" x14ac:dyDescent="0.3">
      <c r="C53" s="54" t="s">
        <v>77</v>
      </c>
      <c r="D53" s="73">
        <v>0</v>
      </c>
      <c r="E53" s="56">
        <v>100000</v>
      </c>
      <c r="F53" s="57">
        <f t="shared" si="2"/>
        <v>0</v>
      </c>
      <c r="G53" s="58">
        <v>42120</v>
      </c>
    </row>
    <row r="57" spans="3:7" x14ac:dyDescent="0.25">
      <c r="C57" s="74" t="s">
        <v>67</v>
      </c>
      <c r="D57" s="74"/>
      <c r="E57" s="74"/>
      <c r="F57" s="74"/>
      <c r="G57" s="74"/>
    </row>
    <row r="58" spans="3:7" ht="15.75" thickBot="1" x14ac:dyDescent="0.3">
      <c r="C58" s="74"/>
      <c r="D58" s="74"/>
      <c r="E58" s="74"/>
      <c r="F58" s="74"/>
      <c r="G58" s="74"/>
    </row>
    <row r="59" spans="3:7" ht="15.75" thickBot="1" x14ac:dyDescent="0.3">
      <c r="C59" s="32" t="s">
        <v>44</v>
      </c>
      <c r="D59" s="33">
        <f>SUM(F62:F71)</f>
        <v>0</v>
      </c>
      <c r="E59" s="72"/>
      <c r="F59" s="72"/>
      <c r="G59" s="72"/>
    </row>
    <row r="60" spans="3:7" ht="15.75" thickBot="1" x14ac:dyDescent="0.3">
      <c r="E60" s="29"/>
      <c r="F60" s="29"/>
      <c r="G60" s="35"/>
    </row>
    <row r="61" spans="3:7" ht="15.75" thickBot="1" x14ac:dyDescent="0.3">
      <c r="C61" s="38" t="s">
        <v>45</v>
      </c>
      <c r="D61" s="86" t="s">
        <v>47</v>
      </c>
      <c r="E61" s="87"/>
      <c r="F61" s="40" t="s">
        <v>27</v>
      </c>
      <c r="G61" s="41" t="s">
        <v>48</v>
      </c>
    </row>
    <row r="62" spans="3:7" x14ac:dyDescent="0.25">
      <c r="C62" s="42" t="s">
        <v>68</v>
      </c>
      <c r="D62" s="43">
        <v>0</v>
      </c>
      <c r="E62" s="47">
        <v>2800</v>
      </c>
      <c r="F62" s="45">
        <f>D62*E62</f>
        <v>0</v>
      </c>
      <c r="G62" s="46">
        <v>42110</v>
      </c>
    </row>
    <row r="63" spans="3:7" x14ac:dyDescent="0.25">
      <c r="C63" s="48" t="s">
        <v>69</v>
      </c>
      <c r="D63" s="52">
        <v>0</v>
      </c>
      <c r="E63" s="50">
        <v>2400</v>
      </c>
      <c r="F63" s="45">
        <f>D63*E63</f>
        <v>0</v>
      </c>
      <c r="G63" s="51">
        <v>42110</v>
      </c>
    </row>
    <row r="64" spans="3:7" x14ac:dyDescent="0.25">
      <c r="C64" s="48" t="s">
        <v>70</v>
      </c>
      <c r="D64" s="52">
        <v>0</v>
      </c>
      <c r="E64" s="50">
        <v>1000</v>
      </c>
      <c r="F64" s="45">
        <f t="shared" ref="F64:F71" si="3">D64*E64</f>
        <v>0</v>
      </c>
      <c r="G64" s="51">
        <v>42110</v>
      </c>
    </row>
    <row r="65" spans="3:7" x14ac:dyDescent="0.25">
      <c r="C65" s="48" t="s">
        <v>71</v>
      </c>
      <c r="D65" s="52">
        <v>0</v>
      </c>
      <c r="E65" s="50">
        <v>6000</v>
      </c>
      <c r="F65" s="45">
        <f t="shared" si="3"/>
        <v>0</v>
      </c>
      <c r="G65" s="51">
        <v>42110</v>
      </c>
    </row>
    <row r="66" spans="3:7" x14ac:dyDescent="0.25">
      <c r="C66" s="48" t="s">
        <v>72</v>
      </c>
      <c r="D66" s="52">
        <v>0</v>
      </c>
      <c r="E66" s="50">
        <v>3000</v>
      </c>
      <c r="F66" s="45">
        <f t="shared" si="3"/>
        <v>0</v>
      </c>
      <c r="G66" s="51">
        <v>42110</v>
      </c>
    </row>
    <row r="67" spans="3:7" x14ac:dyDescent="0.25">
      <c r="C67" s="48" t="s">
        <v>73</v>
      </c>
      <c r="D67" s="52">
        <v>0</v>
      </c>
      <c r="E67" s="50">
        <v>10000</v>
      </c>
      <c r="F67" s="45">
        <f t="shared" si="3"/>
        <v>0</v>
      </c>
      <c r="G67" s="51">
        <v>42110</v>
      </c>
    </row>
    <row r="68" spans="3:7" x14ac:dyDescent="0.25">
      <c r="C68" s="48" t="s">
        <v>74</v>
      </c>
      <c r="D68" s="52">
        <v>0</v>
      </c>
      <c r="E68" s="50">
        <v>8000</v>
      </c>
      <c r="F68" s="45">
        <f t="shared" si="3"/>
        <v>0</v>
      </c>
      <c r="G68" s="51">
        <v>42120</v>
      </c>
    </row>
    <row r="69" spans="3:7" x14ac:dyDescent="0.25">
      <c r="C69" s="48" t="s">
        <v>75</v>
      </c>
      <c r="D69" s="52">
        <v>0</v>
      </c>
      <c r="E69" s="50">
        <v>2000</v>
      </c>
      <c r="F69" s="45">
        <f t="shared" si="3"/>
        <v>0</v>
      </c>
      <c r="G69" s="51">
        <v>42120</v>
      </c>
    </row>
    <row r="70" spans="3:7" x14ac:dyDescent="0.25">
      <c r="C70" s="48" t="s">
        <v>76</v>
      </c>
      <c r="D70" s="52">
        <v>0</v>
      </c>
      <c r="E70" s="50">
        <v>5000</v>
      </c>
      <c r="F70" s="45">
        <f t="shared" si="3"/>
        <v>0</v>
      </c>
      <c r="G70" s="51">
        <v>42120</v>
      </c>
    </row>
    <row r="71" spans="3:7" ht="15.75" thickBot="1" x14ac:dyDescent="0.3">
      <c r="C71" s="54" t="s">
        <v>77</v>
      </c>
      <c r="D71" s="73">
        <v>0</v>
      </c>
      <c r="E71" s="56">
        <v>100000</v>
      </c>
      <c r="F71" s="57">
        <f t="shared" si="3"/>
        <v>0</v>
      </c>
      <c r="G71" s="58">
        <v>42120</v>
      </c>
    </row>
    <row r="75" spans="3:7" x14ac:dyDescent="0.25">
      <c r="C75" s="74" t="s">
        <v>67</v>
      </c>
      <c r="D75" s="74"/>
      <c r="E75" s="74"/>
      <c r="F75" s="74"/>
      <c r="G75" s="74"/>
    </row>
    <row r="76" spans="3:7" ht="15.75" thickBot="1" x14ac:dyDescent="0.3">
      <c r="C76" s="74"/>
      <c r="D76" s="74"/>
      <c r="E76" s="74"/>
      <c r="F76" s="74"/>
      <c r="G76" s="74"/>
    </row>
    <row r="77" spans="3:7" ht="15.75" thickBot="1" x14ac:dyDescent="0.3">
      <c r="C77" s="32" t="s">
        <v>44</v>
      </c>
      <c r="D77" s="33">
        <f>SUM(F80:F89)</f>
        <v>0</v>
      </c>
      <c r="E77" s="72"/>
      <c r="F77" s="72"/>
      <c r="G77" s="72"/>
    </row>
    <row r="78" spans="3:7" ht="15.75" thickBot="1" x14ac:dyDescent="0.3">
      <c r="E78" s="29"/>
      <c r="F78" s="29"/>
      <c r="G78" s="35"/>
    </row>
    <row r="79" spans="3:7" ht="15.75" thickBot="1" x14ac:dyDescent="0.3">
      <c r="C79" s="38" t="s">
        <v>45</v>
      </c>
      <c r="D79" s="86" t="s">
        <v>47</v>
      </c>
      <c r="E79" s="87"/>
      <c r="F79" s="40" t="s">
        <v>27</v>
      </c>
      <c r="G79" s="41" t="s">
        <v>48</v>
      </c>
    </row>
    <row r="80" spans="3:7" x14ac:dyDescent="0.25">
      <c r="C80" s="42" t="s">
        <v>68</v>
      </c>
      <c r="D80" s="43">
        <v>0</v>
      </c>
      <c r="E80" s="47">
        <v>2800</v>
      </c>
      <c r="F80" s="45">
        <f>D80*E80</f>
        <v>0</v>
      </c>
      <c r="G80" s="46">
        <v>42110</v>
      </c>
    </row>
    <row r="81" spans="3:7" x14ac:dyDescent="0.25">
      <c r="C81" s="48" t="s">
        <v>69</v>
      </c>
      <c r="D81" s="52">
        <v>0</v>
      </c>
      <c r="E81" s="50">
        <v>2400</v>
      </c>
      <c r="F81" s="45">
        <f>D81*E81</f>
        <v>0</v>
      </c>
      <c r="G81" s="51">
        <v>42110</v>
      </c>
    </row>
    <row r="82" spans="3:7" x14ac:dyDescent="0.25">
      <c r="C82" s="48" t="s">
        <v>70</v>
      </c>
      <c r="D82" s="52">
        <v>0</v>
      </c>
      <c r="E82" s="50">
        <v>1000</v>
      </c>
      <c r="F82" s="45">
        <f t="shared" ref="F82:F89" si="4">D82*E82</f>
        <v>0</v>
      </c>
      <c r="G82" s="51">
        <v>42110</v>
      </c>
    </row>
    <row r="83" spans="3:7" x14ac:dyDescent="0.25">
      <c r="C83" s="48" t="s">
        <v>71</v>
      </c>
      <c r="D83" s="52">
        <v>0</v>
      </c>
      <c r="E83" s="50">
        <v>6000</v>
      </c>
      <c r="F83" s="45">
        <f t="shared" si="4"/>
        <v>0</v>
      </c>
      <c r="G83" s="51">
        <v>42110</v>
      </c>
    </row>
    <row r="84" spans="3:7" x14ac:dyDescent="0.25">
      <c r="C84" s="48" t="s">
        <v>72</v>
      </c>
      <c r="D84" s="52">
        <v>0</v>
      </c>
      <c r="E84" s="50">
        <v>3000</v>
      </c>
      <c r="F84" s="45">
        <f t="shared" si="4"/>
        <v>0</v>
      </c>
      <c r="G84" s="51">
        <v>42110</v>
      </c>
    </row>
    <row r="85" spans="3:7" x14ac:dyDescent="0.25">
      <c r="C85" s="48" t="s">
        <v>73</v>
      </c>
      <c r="D85" s="52">
        <v>0</v>
      </c>
      <c r="E85" s="50">
        <v>10000</v>
      </c>
      <c r="F85" s="45">
        <f t="shared" si="4"/>
        <v>0</v>
      </c>
      <c r="G85" s="51">
        <v>42110</v>
      </c>
    </row>
    <row r="86" spans="3:7" x14ac:dyDescent="0.25">
      <c r="C86" s="48" t="s">
        <v>74</v>
      </c>
      <c r="D86" s="52">
        <v>0</v>
      </c>
      <c r="E86" s="50">
        <v>8000</v>
      </c>
      <c r="F86" s="45">
        <f t="shared" si="4"/>
        <v>0</v>
      </c>
      <c r="G86" s="51">
        <v>42120</v>
      </c>
    </row>
    <row r="87" spans="3:7" x14ac:dyDescent="0.25">
      <c r="C87" s="48" t="s">
        <v>75</v>
      </c>
      <c r="D87" s="52">
        <v>0</v>
      </c>
      <c r="E87" s="50">
        <v>2000</v>
      </c>
      <c r="F87" s="45">
        <f t="shared" si="4"/>
        <v>0</v>
      </c>
      <c r="G87" s="51">
        <v>42120</v>
      </c>
    </row>
    <row r="88" spans="3:7" x14ac:dyDescent="0.25">
      <c r="C88" s="48" t="s">
        <v>76</v>
      </c>
      <c r="D88" s="52">
        <v>0</v>
      </c>
      <c r="E88" s="50">
        <v>5000</v>
      </c>
      <c r="F88" s="45">
        <f t="shared" si="4"/>
        <v>0</v>
      </c>
      <c r="G88" s="51">
        <v>42120</v>
      </c>
    </row>
    <row r="89" spans="3:7" ht="15.75" thickBot="1" x14ac:dyDescent="0.3">
      <c r="C89" s="54" t="s">
        <v>77</v>
      </c>
      <c r="D89" s="73">
        <v>0</v>
      </c>
      <c r="E89" s="56">
        <v>100000</v>
      </c>
      <c r="F89" s="57">
        <f t="shared" si="4"/>
        <v>0</v>
      </c>
      <c r="G89" s="58">
        <v>42120</v>
      </c>
    </row>
    <row r="93" spans="3:7" x14ac:dyDescent="0.25">
      <c r="C93" s="74" t="s">
        <v>67</v>
      </c>
      <c r="D93" s="74"/>
      <c r="E93" s="74"/>
      <c r="F93" s="74"/>
      <c r="G93" s="74"/>
    </row>
    <row r="94" spans="3:7" ht="15.75" thickBot="1" x14ac:dyDescent="0.3">
      <c r="C94" s="74"/>
      <c r="D94" s="74"/>
      <c r="E94" s="74"/>
      <c r="F94" s="74"/>
      <c r="G94" s="74"/>
    </row>
    <row r="95" spans="3:7" ht="15.75" thickBot="1" x14ac:dyDescent="0.3">
      <c r="C95" s="32" t="s">
        <v>44</v>
      </c>
      <c r="D95" s="33">
        <f>SUM(F98:F107)</f>
        <v>0</v>
      </c>
      <c r="E95" s="72"/>
      <c r="F95" s="72"/>
      <c r="G95" s="72"/>
    </row>
    <row r="96" spans="3:7" ht="15.75" thickBot="1" x14ac:dyDescent="0.3">
      <c r="E96" s="29"/>
      <c r="F96" s="29"/>
      <c r="G96" s="35"/>
    </row>
    <row r="97" spans="3:7" ht="15.75" thickBot="1" x14ac:dyDescent="0.3">
      <c r="C97" s="38" t="s">
        <v>45</v>
      </c>
      <c r="D97" s="86" t="s">
        <v>47</v>
      </c>
      <c r="E97" s="87"/>
      <c r="F97" s="40" t="s">
        <v>27</v>
      </c>
      <c r="G97" s="41" t="s">
        <v>48</v>
      </c>
    </row>
    <row r="98" spans="3:7" x14ac:dyDescent="0.25">
      <c r="C98" s="42" t="s">
        <v>68</v>
      </c>
      <c r="D98" s="43">
        <v>0</v>
      </c>
      <c r="E98" s="47">
        <v>2800</v>
      </c>
      <c r="F98" s="45">
        <f>D98*E98</f>
        <v>0</v>
      </c>
      <c r="G98" s="46">
        <v>42110</v>
      </c>
    </row>
    <row r="99" spans="3:7" x14ac:dyDescent="0.25">
      <c r="C99" s="48" t="s">
        <v>69</v>
      </c>
      <c r="D99" s="52">
        <v>0</v>
      </c>
      <c r="E99" s="50">
        <v>2400</v>
      </c>
      <c r="F99" s="45">
        <f>D99*E99</f>
        <v>0</v>
      </c>
      <c r="G99" s="51">
        <v>42110</v>
      </c>
    </row>
    <row r="100" spans="3:7" x14ac:dyDescent="0.25">
      <c r="C100" s="48" t="s">
        <v>70</v>
      </c>
      <c r="D100" s="52">
        <v>0</v>
      </c>
      <c r="E100" s="50">
        <v>1000</v>
      </c>
      <c r="F100" s="45">
        <f t="shared" ref="F100:F107" si="5">D100*E100</f>
        <v>0</v>
      </c>
      <c r="G100" s="51">
        <v>42110</v>
      </c>
    </row>
    <row r="101" spans="3:7" x14ac:dyDescent="0.25">
      <c r="C101" s="48" t="s">
        <v>71</v>
      </c>
      <c r="D101" s="52">
        <v>0</v>
      </c>
      <c r="E101" s="50">
        <v>6000</v>
      </c>
      <c r="F101" s="45">
        <f t="shared" si="5"/>
        <v>0</v>
      </c>
      <c r="G101" s="51">
        <v>42110</v>
      </c>
    </row>
    <row r="102" spans="3:7" x14ac:dyDescent="0.25">
      <c r="C102" s="48" t="s">
        <v>72</v>
      </c>
      <c r="D102" s="52">
        <v>0</v>
      </c>
      <c r="E102" s="50">
        <v>3000</v>
      </c>
      <c r="F102" s="45">
        <f t="shared" si="5"/>
        <v>0</v>
      </c>
      <c r="G102" s="51">
        <v>42110</v>
      </c>
    </row>
    <row r="103" spans="3:7" x14ac:dyDescent="0.25">
      <c r="C103" s="48" t="s">
        <v>73</v>
      </c>
      <c r="D103" s="52">
        <v>0</v>
      </c>
      <c r="E103" s="50">
        <v>10000</v>
      </c>
      <c r="F103" s="45">
        <f t="shared" si="5"/>
        <v>0</v>
      </c>
      <c r="G103" s="51">
        <v>42110</v>
      </c>
    </row>
    <row r="104" spans="3:7" x14ac:dyDescent="0.25">
      <c r="C104" s="48" t="s">
        <v>74</v>
      </c>
      <c r="D104" s="52">
        <v>0</v>
      </c>
      <c r="E104" s="50">
        <v>8000</v>
      </c>
      <c r="F104" s="45">
        <f t="shared" si="5"/>
        <v>0</v>
      </c>
      <c r="G104" s="51">
        <v>42120</v>
      </c>
    </row>
    <row r="105" spans="3:7" x14ac:dyDescent="0.25">
      <c r="C105" s="48" t="s">
        <v>75</v>
      </c>
      <c r="D105" s="52">
        <v>0</v>
      </c>
      <c r="E105" s="50">
        <v>2000</v>
      </c>
      <c r="F105" s="45">
        <f t="shared" si="5"/>
        <v>0</v>
      </c>
      <c r="G105" s="51">
        <v>42120</v>
      </c>
    </row>
    <row r="106" spans="3:7" x14ac:dyDescent="0.25">
      <c r="C106" s="48" t="s">
        <v>76</v>
      </c>
      <c r="D106" s="52">
        <v>0</v>
      </c>
      <c r="E106" s="50">
        <v>5000</v>
      </c>
      <c r="F106" s="45">
        <f t="shared" si="5"/>
        <v>0</v>
      </c>
      <c r="G106" s="51">
        <v>42120</v>
      </c>
    </row>
    <row r="107" spans="3:7" ht="15.75" thickBot="1" x14ac:dyDescent="0.3">
      <c r="C107" s="54" t="s">
        <v>77</v>
      </c>
      <c r="D107" s="73">
        <v>0</v>
      </c>
      <c r="E107" s="56">
        <v>100000</v>
      </c>
      <c r="F107" s="57">
        <f t="shared" si="5"/>
        <v>0</v>
      </c>
      <c r="G107" s="58">
        <v>42120</v>
      </c>
    </row>
    <row r="111" spans="3:7" x14ac:dyDescent="0.25">
      <c r="C111" s="74" t="s">
        <v>67</v>
      </c>
      <c r="D111" s="74"/>
      <c r="E111" s="74"/>
      <c r="F111" s="74"/>
      <c r="G111" s="74"/>
    </row>
    <row r="112" spans="3:7" ht="15.75" thickBot="1" x14ac:dyDescent="0.3">
      <c r="C112" s="74"/>
      <c r="D112" s="74"/>
      <c r="E112" s="74"/>
      <c r="F112" s="74"/>
      <c r="G112" s="74"/>
    </row>
    <row r="113" spans="3:7" ht="15.75" thickBot="1" x14ac:dyDescent="0.3">
      <c r="C113" s="32" t="s">
        <v>44</v>
      </c>
      <c r="D113" s="33">
        <f>SUM(F116:F125)</f>
        <v>0</v>
      </c>
      <c r="E113" s="72"/>
      <c r="F113" s="72"/>
      <c r="G113" s="72"/>
    </row>
    <row r="114" spans="3:7" ht="15.75" thickBot="1" x14ac:dyDescent="0.3">
      <c r="E114" s="29"/>
      <c r="F114" s="29"/>
      <c r="G114" s="35"/>
    </row>
    <row r="115" spans="3:7" ht="15.75" thickBot="1" x14ac:dyDescent="0.3">
      <c r="C115" s="38" t="s">
        <v>45</v>
      </c>
      <c r="D115" s="86" t="s">
        <v>47</v>
      </c>
      <c r="E115" s="87"/>
      <c r="F115" s="40" t="s">
        <v>27</v>
      </c>
      <c r="G115" s="41" t="s">
        <v>48</v>
      </c>
    </row>
    <row r="116" spans="3:7" x14ac:dyDescent="0.25">
      <c r="C116" s="42" t="s">
        <v>68</v>
      </c>
      <c r="D116" s="43">
        <v>0</v>
      </c>
      <c r="E116" s="47">
        <v>2800</v>
      </c>
      <c r="F116" s="45">
        <f>D116*E116</f>
        <v>0</v>
      </c>
      <c r="G116" s="46">
        <v>42110</v>
      </c>
    </row>
    <row r="117" spans="3:7" x14ac:dyDescent="0.25">
      <c r="C117" s="48" t="s">
        <v>69</v>
      </c>
      <c r="D117" s="52">
        <v>0</v>
      </c>
      <c r="E117" s="50">
        <v>2400</v>
      </c>
      <c r="F117" s="45">
        <f>D117*E117</f>
        <v>0</v>
      </c>
      <c r="G117" s="51">
        <v>42110</v>
      </c>
    </row>
    <row r="118" spans="3:7" x14ac:dyDescent="0.25">
      <c r="C118" s="48" t="s">
        <v>70</v>
      </c>
      <c r="D118" s="52">
        <v>0</v>
      </c>
      <c r="E118" s="50">
        <v>1000</v>
      </c>
      <c r="F118" s="45">
        <f t="shared" ref="F118:F125" si="6">D118*E118</f>
        <v>0</v>
      </c>
      <c r="G118" s="51">
        <v>42110</v>
      </c>
    </row>
    <row r="119" spans="3:7" x14ac:dyDescent="0.25">
      <c r="C119" s="48" t="s">
        <v>71</v>
      </c>
      <c r="D119" s="52">
        <v>0</v>
      </c>
      <c r="E119" s="50">
        <v>6000</v>
      </c>
      <c r="F119" s="45">
        <f t="shared" si="6"/>
        <v>0</v>
      </c>
      <c r="G119" s="51">
        <v>42110</v>
      </c>
    </row>
    <row r="120" spans="3:7" x14ac:dyDescent="0.25">
      <c r="C120" s="48" t="s">
        <v>72</v>
      </c>
      <c r="D120" s="52">
        <v>0</v>
      </c>
      <c r="E120" s="50">
        <v>3000</v>
      </c>
      <c r="F120" s="45">
        <f t="shared" si="6"/>
        <v>0</v>
      </c>
      <c r="G120" s="51">
        <v>42110</v>
      </c>
    </row>
    <row r="121" spans="3:7" x14ac:dyDescent="0.25">
      <c r="C121" s="48" t="s">
        <v>73</v>
      </c>
      <c r="D121" s="52">
        <v>0</v>
      </c>
      <c r="E121" s="50">
        <v>10000</v>
      </c>
      <c r="F121" s="45">
        <f t="shared" si="6"/>
        <v>0</v>
      </c>
      <c r="G121" s="51">
        <v>42110</v>
      </c>
    </row>
    <row r="122" spans="3:7" x14ac:dyDescent="0.25">
      <c r="C122" s="48" t="s">
        <v>74</v>
      </c>
      <c r="D122" s="52">
        <v>0</v>
      </c>
      <c r="E122" s="50">
        <v>8000</v>
      </c>
      <c r="F122" s="45">
        <f t="shared" si="6"/>
        <v>0</v>
      </c>
      <c r="G122" s="51">
        <v>42120</v>
      </c>
    </row>
    <row r="123" spans="3:7" x14ac:dyDescent="0.25">
      <c r="C123" s="48" t="s">
        <v>75</v>
      </c>
      <c r="D123" s="52">
        <v>0</v>
      </c>
      <c r="E123" s="50">
        <v>2000</v>
      </c>
      <c r="F123" s="45">
        <f t="shared" si="6"/>
        <v>0</v>
      </c>
      <c r="G123" s="51">
        <v>42120</v>
      </c>
    </row>
    <row r="124" spans="3:7" x14ac:dyDescent="0.25">
      <c r="C124" s="48" t="s">
        <v>76</v>
      </c>
      <c r="D124" s="52">
        <v>0</v>
      </c>
      <c r="E124" s="50">
        <v>5000</v>
      </c>
      <c r="F124" s="45">
        <f t="shared" si="6"/>
        <v>0</v>
      </c>
      <c r="G124" s="51">
        <v>42120</v>
      </c>
    </row>
    <row r="125" spans="3:7" ht="15.75" thickBot="1" x14ac:dyDescent="0.3">
      <c r="C125" s="54" t="s">
        <v>77</v>
      </c>
      <c r="D125" s="73">
        <v>0</v>
      </c>
      <c r="E125" s="56">
        <v>100000</v>
      </c>
      <c r="F125" s="57">
        <f t="shared" si="6"/>
        <v>0</v>
      </c>
      <c r="G125" s="58">
        <v>42120</v>
      </c>
    </row>
    <row r="129" spans="3:7" x14ac:dyDescent="0.25">
      <c r="C129" s="74" t="s">
        <v>67</v>
      </c>
      <c r="D129" s="74"/>
      <c r="E129" s="74"/>
      <c r="F129" s="74"/>
      <c r="G129" s="74"/>
    </row>
    <row r="130" spans="3:7" ht="15.75" thickBot="1" x14ac:dyDescent="0.3">
      <c r="C130" s="74"/>
      <c r="D130" s="74"/>
      <c r="E130" s="74"/>
      <c r="F130" s="74"/>
      <c r="G130" s="74"/>
    </row>
    <row r="131" spans="3:7" ht="15.75" thickBot="1" x14ac:dyDescent="0.3">
      <c r="C131" s="32" t="s">
        <v>44</v>
      </c>
      <c r="D131" s="33">
        <f>SUM(F134:F143)</f>
        <v>0</v>
      </c>
      <c r="E131" s="72"/>
      <c r="F131" s="72"/>
      <c r="G131" s="72"/>
    </row>
    <row r="132" spans="3:7" ht="15.75" thickBot="1" x14ac:dyDescent="0.3">
      <c r="E132" s="29"/>
      <c r="F132" s="29"/>
      <c r="G132" s="35"/>
    </row>
    <row r="133" spans="3:7" ht="15.75" thickBot="1" x14ac:dyDescent="0.3">
      <c r="C133" s="38" t="s">
        <v>45</v>
      </c>
      <c r="D133" s="86" t="s">
        <v>47</v>
      </c>
      <c r="E133" s="87"/>
      <c r="F133" s="40" t="s">
        <v>27</v>
      </c>
      <c r="G133" s="41" t="s">
        <v>48</v>
      </c>
    </row>
    <row r="134" spans="3:7" x14ac:dyDescent="0.25">
      <c r="C134" s="42" t="s">
        <v>68</v>
      </c>
      <c r="D134" s="43">
        <v>0</v>
      </c>
      <c r="E134" s="47">
        <v>2800</v>
      </c>
      <c r="F134" s="45">
        <f>D134*E134</f>
        <v>0</v>
      </c>
      <c r="G134" s="46">
        <v>42110</v>
      </c>
    </row>
    <row r="135" spans="3:7" x14ac:dyDescent="0.25">
      <c r="C135" s="48" t="s">
        <v>69</v>
      </c>
      <c r="D135" s="52">
        <v>0</v>
      </c>
      <c r="E135" s="50">
        <v>2400</v>
      </c>
      <c r="F135" s="45">
        <f>D135*E135</f>
        <v>0</v>
      </c>
      <c r="G135" s="51">
        <v>42110</v>
      </c>
    </row>
    <row r="136" spans="3:7" x14ac:dyDescent="0.25">
      <c r="C136" s="48" t="s">
        <v>70</v>
      </c>
      <c r="D136" s="52">
        <v>0</v>
      </c>
      <c r="E136" s="50">
        <v>1000</v>
      </c>
      <c r="F136" s="45">
        <f t="shared" ref="F136:F143" si="7">D136*E136</f>
        <v>0</v>
      </c>
      <c r="G136" s="51">
        <v>42110</v>
      </c>
    </row>
    <row r="137" spans="3:7" x14ac:dyDescent="0.25">
      <c r="C137" s="48" t="s">
        <v>71</v>
      </c>
      <c r="D137" s="52">
        <v>0</v>
      </c>
      <c r="E137" s="50">
        <v>6000</v>
      </c>
      <c r="F137" s="45">
        <f t="shared" si="7"/>
        <v>0</v>
      </c>
      <c r="G137" s="51">
        <v>42110</v>
      </c>
    </row>
    <row r="138" spans="3:7" x14ac:dyDescent="0.25">
      <c r="C138" s="48" t="s">
        <v>72</v>
      </c>
      <c r="D138" s="52">
        <v>0</v>
      </c>
      <c r="E138" s="50">
        <v>3000</v>
      </c>
      <c r="F138" s="45">
        <f t="shared" si="7"/>
        <v>0</v>
      </c>
      <c r="G138" s="51">
        <v>42110</v>
      </c>
    </row>
    <row r="139" spans="3:7" x14ac:dyDescent="0.25">
      <c r="C139" s="48" t="s">
        <v>73</v>
      </c>
      <c r="D139" s="52">
        <v>0</v>
      </c>
      <c r="E139" s="50">
        <v>10000</v>
      </c>
      <c r="F139" s="45">
        <f t="shared" si="7"/>
        <v>0</v>
      </c>
      <c r="G139" s="51">
        <v>42110</v>
      </c>
    </row>
    <row r="140" spans="3:7" x14ac:dyDescent="0.25">
      <c r="C140" s="48" t="s">
        <v>74</v>
      </c>
      <c r="D140" s="52">
        <v>0</v>
      </c>
      <c r="E140" s="50">
        <v>8000</v>
      </c>
      <c r="F140" s="45">
        <f t="shared" si="7"/>
        <v>0</v>
      </c>
      <c r="G140" s="51">
        <v>42120</v>
      </c>
    </row>
    <row r="141" spans="3:7" x14ac:dyDescent="0.25">
      <c r="C141" s="48" t="s">
        <v>75</v>
      </c>
      <c r="D141" s="52">
        <v>0</v>
      </c>
      <c r="E141" s="50">
        <v>2000</v>
      </c>
      <c r="F141" s="45">
        <f t="shared" si="7"/>
        <v>0</v>
      </c>
      <c r="G141" s="51">
        <v>42120</v>
      </c>
    </row>
    <row r="142" spans="3:7" x14ac:dyDescent="0.25">
      <c r="C142" s="48" t="s">
        <v>76</v>
      </c>
      <c r="D142" s="52">
        <v>0</v>
      </c>
      <c r="E142" s="50">
        <v>5000</v>
      </c>
      <c r="F142" s="45">
        <f t="shared" si="7"/>
        <v>0</v>
      </c>
      <c r="G142" s="51">
        <v>42120</v>
      </c>
    </row>
    <row r="143" spans="3:7" ht="15.75" thickBot="1" x14ac:dyDescent="0.3">
      <c r="C143" s="54" t="s">
        <v>77</v>
      </c>
      <c r="D143" s="73">
        <v>0</v>
      </c>
      <c r="E143" s="56">
        <v>100000</v>
      </c>
      <c r="F143" s="57">
        <f t="shared" si="7"/>
        <v>0</v>
      </c>
      <c r="G143" s="58">
        <v>42120</v>
      </c>
    </row>
    <row r="147" spans="3:7" x14ac:dyDescent="0.25">
      <c r="C147" s="74" t="s">
        <v>67</v>
      </c>
      <c r="D147" s="74"/>
      <c r="E147" s="74"/>
      <c r="F147" s="74"/>
      <c r="G147" s="74"/>
    </row>
    <row r="148" spans="3:7" ht="15.75" thickBot="1" x14ac:dyDescent="0.3">
      <c r="C148" s="74"/>
      <c r="D148" s="74"/>
      <c r="E148" s="74"/>
      <c r="F148" s="74"/>
      <c r="G148" s="74"/>
    </row>
    <row r="149" spans="3:7" ht="15.75" thickBot="1" x14ac:dyDescent="0.3">
      <c r="C149" s="32" t="s">
        <v>44</v>
      </c>
      <c r="D149" s="33">
        <f>SUM(F152:F161)</f>
        <v>0</v>
      </c>
      <c r="E149" s="72"/>
      <c r="F149" s="72"/>
      <c r="G149" s="72"/>
    </row>
    <row r="150" spans="3:7" ht="15.75" thickBot="1" x14ac:dyDescent="0.3">
      <c r="E150" s="29"/>
      <c r="F150" s="29"/>
      <c r="G150" s="35"/>
    </row>
    <row r="151" spans="3:7" ht="15.75" thickBot="1" x14ac:dyDescent="0.3">
      <c r="C151" s="38" t="s">
        <v>45</v>
      </c>
      <c r="D151" s="86" t="s">
        <v>47</v>
      </c>
      <c r="E151" s="87"/>
      <c r="F151" s="40" t="s">
        <v>27</v>
      </c>
      <c r="G151" s="41" t="s">
        <v>48</v>
      </c>
    </row>
    <row r="152" spans="3:7" x14ac:dyDescent="0.25">
      <c r="C152" s="42" t="s">
        <v>68</v>
      </c>
      <c r="D152" s="43">
        <v>0</v>
      </c>
      <c r="E152" s="47">
        <v>2800</v>
      </c>
      <c r="F152" s="45">
        <f>D152*E152</f>
        <v>0</v>
      </c>
      <c r="G152" s="46">
        <v>42110</v>
      </c>
    </row>
    <row r="153" spans="3:7" x14ac:dyDescent="0.25">
      <c r="C153" s="48" t="s">
        <v>69</v>
      </c>
      <c r="D153" s="52">
        <v>0</v>
      </c>
      <c r="E153" s="50">
        <v>2400</v>
      </c>
      <c r="F153" s="45">
        <f>D153*E153</f>
        <v>0</v>
      </c>
      <c r="G153" s="51">
        <v>42110</v>
      </c>
    </row>
    <row r="154" spans="3:7" x14ac:dyDescent="0.25">
      <c r="C154" s="48" t="s">
        <v>70</v>
      </c>
      <c r="D154" s="52">
        <v>0</v>
      </c>
      <c r="E154" s="50">
        <v>1000</v>
      </c>
      <c r="F154" s="45">
        <f t="shared" ref="F154:F161" si="8">D154*E154</f>
        <v>0</v>
      </c>
      <c r="G154" s="51">
        <v>42110</v>
      </c>
    </row>
    <row r="155" spans="3:7" x14ac:dyDescent="0.25">
      <c r="C155" s="48" t="s">
        <v>71</v>
      </c>
      <c r="D155" s="52">
        <v>0</v>
      </c>
      <c r="E155" s="50">
        <v>6000</v>
      </c>
      <c r="F155" s="45">
        <f t="shared" si="8"/>
        <v>0</v>
      </c>
      <c r="G155" s="51">
        <v>42110</v>
      </c>
    </row>
    <row r="156" spans="3:7" x14ac:dyDescent="0.25">
      <c r="C156" s="48" t="s">
        <v>72</v>
      </c>
      <c r="D156" s="52">
        <v>0</v>
      </c>
      <c r="E156" s="50">
        <v>3000</v>
      </c>
      <c r="F156" s="45">
        <f t="shared" si="8"/>
        <v>0</v>
      </c>
      <c r="G156" s="51">
        <v>42110</v>
      </c>
    </row>
    <row r="157" spans="3:7" x14ac:dyDescent="0.25">
      <c r="C157" s="48" t="s">
        <v>73</v>
      </c>
      <c r="D157" s="52">
        <v>0</v>
      </c>
      <c r="E157" s="50">
        <v>10000</v>
      </c>
      <c r="F157" s="45">
        <f t="shared" si="8"/>
        <v>0</v>
      </c>
      <c r="G157" s="51">
        <v>42110</v>
      </c>
    </row>
    <row r="158" spans="3:7" x14ac:dyDescent="0.25">
      <c r="C158" s="48" t="s">
        <v>74</v>
      </c>
      <c r="D158" s="52">
        <v>0</v>
      </c>
      <c r="E158" s="50">
        <v>8000</v>
      </c>
      <c r="F158" s="45">
        <f t="shared" si="8"/>
        <v>0</v>
      </c>
      <c r="G158" s="51">
        <v>42120</v>
      </c>
    </row>
    <row r="159" spans="3:7" x14ac:dyDescent="0.25">
      <c r="C159" s="48" t="s">
        <v>75</v>
      </c>
      <c r="D159" s="52">
        <v>0</v>
      </c>
      <c r="E159" s="50">
        <v>2000</v>
      </c>
      <c r="F159" s="45">
        <f t="shared" si="8"/>
        <v>0</v>
      </c>
      <c r="G159" s="51">
        <v>42120</v>
      </c>
    </row>
    <row r="160" spans="3:7" x14ac:dyDescent="0.25">
      <c r="C160" s="48" t="s">
        <v>76</v>
      </c>
      <c r="D160" s="52">
        <v>0</v>
      </c>
      <c r="E160" s="50">
        <v>5000</v>
      </c>
      <c r="F160" s="45">
        <f t="shared" si="8"/>
        <v>0</v>
      </c>
      <c r="G160" s="51">
        <v>42120</v>
      </c>
    </row>
    <row r="161" spans="3:7" ht="15.75" thickBot="1" x14ac:dyDescent="0.3">
      <c r="C161" s="54" t="s">
        <v>77</v>
      </c>
      <c r="D161" s="73">
        <v>0</v>
      </c>
      <c r="E161" s="56">
        <v>100000</v>
      </c>
      <c r="F161" s="57">
        <f t="shared" si="8"/>
        <v>0</v>
      </c>
      <c r="G161" s="58">
        <v>42120</v>
      </c>
    </row>
    <row r="165" spans="3:7" x14ac:dyDescent="0.25">
      <c r="C165" s="74" t="s">
        <v>67</v>
      </c>
      <c r="D165" s="74"/>
      <c r="E165" s="74"/>
      <c r="F165" s="74"/>
      <c r="G165" s="74"/>
    </row>
    <row r="166" spans="3:7" ht="15.75" thickBot="1" x14ac:dyDescent="0.3">
      <c r="C166" s="74"/>
      <c r="D166" s="74"/>
      <c r="E166" s="74"/>
      <c r="F166" s="74"/>
      <c r="G166" s="74"/>
    </row>
    <row r="167" spans="3:7" ht="15.75" thickBot="1" x14ac:dyDescent="0.3">
      <c r="C167" s="32" t="s">
        <v>44</v>
      </c>
      <c r="D167" s="33">
        <f>SUM(F170:F179)</f>
        <v>0</v>
      </c>
      <c r="E167" s="72"/>
      <c r="F167" s="72"/>
      <c r="G167" s="72"/>
    </row>
    <row r="168" spans="3:7" ht="15.75" thickBot="1" x14ac:dyDescent="0.3">
      <c r="E168" s="29"/>
      <c r="F168" s="29"/>
      <c r="G168" s="35"/>
    </row>
    <row r="169" spans="3:7" ht="15.75" thickBot="1" x14ac:dyDescent="0.3">
      <c r="C169" s="38" t="s">
        <v>45</v>
      </c>
      <c r="D169" s="86" t="s">
        <v>47</v>
      </c>
      <c r="E169" s="87"/>
      <c r="F169" s="40" t="s">
        <v>27</v>
      </c>
      <c r="G169" s="41" t="s">
        <v>48</v>
      </c>
    </row>
    <row r="170" spans="3:7" x14ac:dyDescent="0.25">
      <c r="C170" s="42" t="s">
        <v>68</v>
      </c>
      <c r="D170" s="43">
        <v>0</v>
      </c>
      <c r="E170" s="47">
        <v>2800</v>
      </c>
      <c r="F170" s="45">
        <f>D170*E170</f>
        <v>0</v>
      </c>
      <c r="G170" s="46">
        <v>42110</v>
      </c>
    </row>
    <row r="171" spans="3:7" x14ac:dyDescent="0.25">
      <c r="C171" s="48" t="s">
        <v>69</v>
      </c>
      <c r="D171" s="52">
        <v>0</v>
      </c>
      <c r="E171" s="50">
        <v>2400</v>
      </c>
      <c r="F171" s="45">
        <f>D171*E171</f>
        <v>0</v>
      </c>
      <c r="G171" s="51">
        <v>42110</v>
      </c>
    </row>
    <row r="172" spans="3:7" x14ac:dyDescent="0.25">
      <c r="C172" s="48" t="s">
        <v>70</v>
      </c>
      <c r="D172" s="52">
        <v>0</v>
      </c>
      <c r="E172" s="50">
        <v>1000</v>
      </c>
      <c r="F172" s="45">
        <f t="shared" ref="F172:F179" si="9">D172*E172</f>
        <v>0</v>
      </c>
      <c r="G172" s="51">
        <v>42110</v>
      </c>
    </row>
    <row r="173" spans="3:7" x14ac:dyDescent="0.25">
      <c r="C173" s="48" t="s">
        <v>71</v>
      </c>
      <c r="D173" s="52">
        <v>0</v>
      </c>
      <c r="E173" s="50">
        <v>6000</v>
      </c>
      <c r="F173" s="45">
        <f t="shared" si="9"/>
        <v>0</v>
      </c>
      <c r="G173" s="51">
        <v>42110</v>
      </c>
    </row>
    <row r="174" spans="3:7" x14ac:dyDescent="0.25">
      <c r="C174" s="48" t="s">
        <v>72</v>
      </c>
      <c r="D174" s="52">
        <v>0</v>
      </c>
      <c r="E174" s="50">
        <v>3000</v>
      </c>
      <c r="F174" s="45">
        <f t="shared" si="9"/>
        <v>0</v>
      </c>
      <c r="G174" s="51">
        <v>42110</v>
      </c>
    </row>
    <row r="175" spans="3:7" x14ac:dyDescent="0.25">
      <c r="C175" s="48" t="s">
        <v>73</v>
      </c>
      <c r="D175" s="52">
        <v>0</v>
      </c>
      <c r="E175" s="50">
        <v>10000</v>
      </c>
      <c r="F175" s="45">
        <f t="shared" si="9"/>
        <v>0</v>
      </c>
      <c r="G175" s="51">
        <v>42110</v>
      </c>
    </row>
    <row r="176" spans="3:7" x14ac:dyDescent="0.25">
      <c r="C176" s="48" t="s">
        <v>74</v>
      </c>
      <c r="D176" s="52">
        <v>0</v>
      </c>
      <c r="E176" s="50">
        <v>8000</v>
      </c>
      <c r="F176" s="45">
        <f t="shared" si="9"/>
        <v>0</v>
      </c>
      <c r="G176" s="51">
        <v>42120</v>
      </c>
    </row>
    <row r="177" spans="3:7" x14ac:dyDescent="0.25">
      <c r="C177" s="48" t="s">
        <v>75</v>
      </c>
      <c r="D177" s="52">
        <v>0</v>
      </c>
      <c r="E177" s="50">
        <v>2000</v>
      </c>
      <c r="F177" s="45">
        <f t="shared" si="9"/>
        <v>0</v>
      </c>
      <c r="G177" s="51">
        <v>42120</v>
      </c>
    </row>
    <row r="178" spans="3:7" x14ac:dyDescent="0.25">
      <c r="C178" s="48" t="s">
        <v>76</v>
      </c>
      <c r="D178" s="52">
        <v>0</v>
      </c>
      <c r="E178" s="50">
        <v>5000</v>
      </c>
      <c r="F178" s="45">
        <f t="shared" si="9"/>
        <v>0</v>
      </c>
      <c r="G178" s="51">
        <v>42120</v>
      </c>
    </row>
    <row r="179" spans="3:7" ht="15.75" thickBot="1" x14ac:dyDescent="0.3">
      <c r="C179" s="54" t="s">
        <v>77</v>
      </c>
      <c r="D179" s="73">
        <v>0</v>
      </c>
      <c r="E179" s="56">
        <v>100000</v>
      </c>
      <c r="F179" s="57">
        <f t="shared" si="9"/>
        <v>0</v>
      </c>
      <c r="G179" s="58">
        <v>42120</v>
      </c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19"/>
  <sheetViews>
    <sheetView showGridLines="0" zoomScale="86" zoomScaleNormal="86" workbookViewId="0">
      <selection activeCell="D11" sqref="D11"/>
    </sheetView>
  </sheetViews>
  <sheetFormatPr baseColWidth="10" defaultRowHeight="15" x14ac:dyDescent="0.25"/>
  <cols>
    <col min="1" max="1" width="1.85546875" customWidth="1"/>
    <col min="2" max="2" width="17" customWidth="1"/>
    <col min="3" max="3" width="41.7109375" customWidth="1"/>
    <col min="4" max="4" width="10.140625" customWidth="1"/>
    <col min="5" max="6" width="13.85546875" customWidth="1"/>
  </cols>
  <sheetData>
    <row r="2" spans="2:7" x14ac:dyDescent="0.25">
      <c r="C2" s="88" t="s">
        <v>78</v>
      </c>
      <c r="D2" s="88"/>
      <c r="E2" s="88"/>
      <c r="F2" s="88"/>
      <c r="G2" s="88"/>
    </row>
    <row r="3" spans="2:7" x14ac:dyDescent="0.25">
      <c r="C3" s="89" t="s">
        <v>79</v>
      </c>
      <c r="D3" s="89"/>
      <c r="E3" s="89"/>
      <c r="F3" s="89"/>
      <c r="G3" s="89"/>
    </row>
    <row r="4" spans="2:7" ht="15.75" thickBot="1" x14ac:dyDescent="0.3">
      <c r="C4" s="89"/>
      <c r="D4" s="89"/>
      <c r="E4" s="89"/>
      <c r="F4" s="89"/>
      <c r="G4" s="89"/>
    </row>
    <row r="5" spans="2:7" ht="15.75" thickBot="1" x14ac:dyDescent="0.3">
      <c r="B5" s="29"/>
      <c r="C5" s="90" t="s">
        <v>57</v>
      </c>
      <c r="D5" s="91"/>
      <c r="E5" s="59">
        <f>SUBTOTAL(9,F8:F21)</f>
        <v>0</v>
      </c>
      <c r="F5" s="74"/>
      <c r="G5" s="74"/>
    </row>
    <row r="6" spans="2:7" ht="15.75" thickBot="1" x14ac:dyDescent="0.3">
      <c r="B6" s="29"/>
      <c r="F6" s="29"/>
      <c r="G6" s="35"/>
    </row>
    <row r="7" spans="2:7" ht="32.25" customHeight="1" thickBot="1" x14ac:dyDescent="0.3">
      <c r="B7" s="29"/>
      <c r="C7" s="38" t="s">
        <v>45</v>
      </c>
      <c r="D7" s="86" t="s">
        <v>47</v>
      </c>
      <c r="E7" s="87"/>
      <c r="F7" s="40" t="s">
        <v>27</v>
      </c>
      <c r="G7" s="41" t="s">
        <v>48</v>
      </c>
    </row>
    <row r="8" spans="2:7" x14ac:dyDescent="0.25">
      <c r="B8" s="29"/>
      <c r="C8" s="42" t="s">
        <v>80</v>
      </c>
      <c r="D8" s="43">
        <v>0</v>
      </c>
      <c r="E8" s="47">
        <v>10000</v>
      </c>
      <c r="F8" s="45">
        <f>D8*E8</f>
        <v>0</v>
      </c>
      <c r="G8" s="46">
        <v>42600</v>
      </c>
    </row>
    <row r="9" spans="2:7" x14ac:dyDescent="0.25">
      <c r="B9" s="29"/>
      <c r="C9" s="48" t="s">
        <v>81</v>
      </c>
      <c r="D9" s="52"/>
      <c r="E9" s="50">
        <v>15000</v>
      </c>
      <c r="F9" s="45">
        <f>D9*E9</f>
        <v>0</v>
      </c>
      <c r="G9" s="51">
        <v>42600</v>
      </c>
    </row>
    <row r="10" spans="2:7" x14ac:dyDescent="0.25">
      <c r="B10" s="29"/>
      <c r="C10" s="48" t="s">
        <v>82</v>
      </c>
      <c r="D10" s="52"/>
      <c r="E10" s="50">
        <v>4000</v>
      </c>
      <c r="F10" s="45">
        <f t="shared" ref="F10:F21" si="0">D10*E10</f>
        <v>0</v>
      </c>
      <c r="G10" s="51">
        <v>42120</v>
      </c>
    </row>
    <row r="11" spans="2:7" x14ac:dyDescent="0.25">
      <c r="B11" s="29"/>
      <c r="C11" s="48" t="s">
        <v>83</v>
      </c>
      <c r="D11" s="52"/>
      <c r="E11" s="50">
        <v>8000</v>
      </c>
      <c r="F11" s="45">
        <f t="shared" si="0"/>
        <v>0</v>
      </c>
      <c r="G11" s="51">
        <v>42600</v>
      </c>
    </row>
    <row r="12" spans="2:7" x14ac:dyDescent="0.25">
      <c r="B12" s="29"/>
      <c r="C12" s="48" t="s">
        <v>84</v>
      </c>
      <c r="D12" s="52"/>
      <c r="E12" s="50">
        <v>5000</v>
      </c>
      <c r="F12" s="45">
        <f t="shared" si="0"/>
        <v>0</v>
      </c>
      <c r="G12" s="51">
        <v>42600</v>
      </c>
    </row>
    <row r="13" spans="2:7" x14ac:dyDescent="0.25">
      <c r="B13" s="29"/>
      <c r="C13" s="48" t="s">
        <v>35</v>
      </c>
      <c r="D13" s="52"/>
      <c r="E13" s="50">
        <v>13000</v>
      </c>
      <c r="F13" s="45">
        <f t="shared" si="0"/>
        <v>0</v>
      </c>
      <c r="G13" s="51">
        <v>42300</v>
      </c>
    </row>
    <row r="14" spans="2:7" x14ac:dyDescent="0.25">
      <c r="B14" s="29"/>
      <c r="C14" s="48" t="s">
        <v>85</v>
      </c>
      <c r="D14" s="52"/>
      <c r="E14" s="50">
        <v>15000</v>
      </c>
      <c r="F14" s="45">
        <f t="shared" si="0"/>
        <v>0</v>
      </c>
      <c r="G14" s="51">
        <v>42300</v>
      </c>
    </row>
    <row r="15" spans="2:7" x14ac:dyDescent="0.25">
      <c r="B15" s="29"/>
      <c r="C15" s="48" t="s">
        <v>86</v>
      </c>
      <c r="D15" s="52"/>
      <c r="E15" s="50">
        <v>10000</v>
      </c>
      <c r="F15" s="45">
        <f t="shared" si="0"/>
        <v>0</v>
      </c>
      <c r="G15" s="51">
        <v>42300</v>
      </c>
    </row>
    <row r="16" spans="2:7" x14ac:dyDescent="0.25">
      <c r="B16" s="29"/>
      <c r="C16" s="48" t="s">
        <v>87</v>
      </c>
      <c r="D16" s="52"/>
      <c r="E16" s="50">
        <v>10000</v>
      </c>
      <c r="F16" s="45">
        <f t="shared" si="0"/>
        <v>0</v>
      </c>
      <c r="G16" s="51">
        <v>45100</v>
      </c>
    </row>
    <row r="17" spans="2:7" x14ac:dyDescent="0.25">
      <c r="B17" s="29"/>
      <c r="C17" s="75" t="s">
        <v>88</v>
      </c>
      <c r="D17" s="52"/>
      <c r="E17" s="50">
        <v>2000</v>
      </c>
      <c r="F17" s="45">
        <f t="shared" si="0"/>
        <v>0</v>
      </c>
      <c r="G17" s="76">
        <v>42600</v>
      </c>
    </row>
    <row r="18" spans="2:7" x14ac:dyDescent="0.25">
      <c r="B18" s="29"/>
      <c r="C18" s="75" t="s">
        <v>89</v>
      </c>
      <c r="D18" s="52"/>
      <c r="E18" s="50">
        <v>1500</v>
      </c>
      <c r="F18" s="45">
        <f t="shared" si="0"/>
        <v>0</v>
      </c>
      <c r="G18" s="76">
        <v>39300</v>
      </c>
    </row>
    <row r="19" spans="2:7" x14ac:dyDescent="0.25">
      <c r="B19" s="29"/>
      <c r="C19" s="75" t="s">
        <v>90</v>
      </c>
      <c r="D19" s="52"/>
      <c r="E19" s="50">
        <v>1500</v>
      </c>
      <c r="F19" s="45">
        <f t="shared" si="0"/>
        <v>0</v>
      </c>
      <c r="G19" s="76">
        <v>42600</v>
      </c>
    </row>
    <row r="20" spans="2:7" x14ac:dyDescent="0.25">
      <c r="B20" s="29"/>
      <c r="C20" s="75" t="s">
        <v>91</v>
      </c>
      <c r="D20" s="52"/>
      <c r="E20" s="50">
        <v>500</v>
      </c>
      <c r="F20" s="45">
        <f t="shared" si="0"/>
        <v>0</v>
      </c>
      <c r="G20" s="76">
        <v>39600</v>
      </c>
    </row>
    <row r="21" spans="2:7" ht="15.75" thickBot="1" x14ac:dyDescent="0.3">
      <c r="B21" s="29"/>
      <c r="C21" s="54" t="s">
        <v>92</v>
      </c>
      <c r="D21" s="73"/>
      <c r="E21" s="56">
        <v>20</v>
      </c>
      <c r="F21" s="57">
        <f t="shared" si="0"/>
        <v>0</v>
      </c>
      <c r="G21" s="58">
        <v>39600</v>
      </c>
    </row>
    <row r="22" spans="2:7" x14ac:dyDescent="0.25">
      <c r="B22" s="29"/>
      <c r="C22" s="29"/>
      <c r="G22" s="35"/>
    </row>
    <row r="25" spans="2:7" x14ac:dyDescent="0.25">
      <c r="C25" s="89" t="s">
        <v>79</v>
      </c>
      <c r="D25" s="89"/>
      <c r="E25" s="89"/>
      <c r="F25" s="89"/>
      <c r="G25" s="89"/>
    </row>
    <row r="26" spans="2:7" ht="15.75" thickBot="1" x14ac:dyDescent="0.3">
      <c r="C26" s="89"/>
      <c r="D26" s="89"/>
      <c r="E26" s="89"/>
      <c r="F26" s="89"/>
      <c r="G26" s="89"/>
    </row>
    <row r="27" spans="2:7" ht="15.75" thickBot="1" x14ac:dyDescent="0.3">
      <c r="C27" s="90" t="s">
        <v>57</v>
      </c>
      <c r="D27" s="91"/>
      <c r="E27" s="59">
        <f>SUBTOTAL(9,F30:F43)</f>
        <v>0</v>
      </c>
      <c r="F27" s="74"/>
      <c r="G27" s="74"/>
    </row>
    <row r="28" spans="2:7" ht="15.75" thickBot="1" x14ac:dyDescent="0.3">
      <c r="F28" s="29"/>
      <c r="G28" s="35"/>
    </row>
    <row r="29" spans="2:7" ht="15.75" thickBot="1" x14ac:dyDescent="0.3">
      <c r="C29" s="38" t="s">
        <v>45</v>
      </c>
      <c r="D29" s="86" t="s">
        <v>47</v>
      </c>
      <c r="E29" s="87"/>
      <c r="F29" s="40" t="s">
        <v>27</v>
      </c>
      <c r="G29" s="41" t="s">
        <v>48</v>
      </c>
    </row>
    <row r="30" spans="2:7" x14ac:dyDescent="0.25">
      <c r="C30" s="42" t="s">
        <v>80</v>
      </c>
      <c r="D30" s="43"/>
      <c r="E30" s="47">
        <v>10000</v>
      </c>
      <c r="F30" s="45">
        <f>D30*E30</f>
        <v>0</v>
      </c>
      <c r="G30" s="46">
        <v>42600</v>
      </c>
    </row>
    <row r="31" spans="2:7" x14ac:dyDescent="0.25">
      <c r="C31" s="48" t="s">
        <v>81</v>
      </c>
      <c r="D31" s="52"/>
      <c r="E31" s="50">
        <v>15000</v>
      </c>
      <c r="F31" s="45">
        <f>D31*E31</f>
        <v>0</v>
      </c>
      <c r="G31" s="51">
        <v>42600</v>
      </c>
    </row>
    <row r="32" spans="2:7" x14ac:dyDescent="0.25">
      <c r="C32" s="48" t="s">
        <v>82</v>
      </c>
      <c r="D32" s="52"/>
      <c r="E32" s="50">
        <v>4000</v>
      </c>
      <c r="F32" s="45">
        <f t="shared" ref="F32:F43" si="1">D32*E32</f>
        <v>0</v>
      </c>
      <c r="G32" s="51">
        <v>42120</v>
      </c>
    </row>
    <row r="33" spans="3:7" x14ac:dyDescent="0.25">
      <c r="C33" s="48" t="s">
        <v>83</v>
      </c>
      <c r="D33" s="52"/>
      <c r="E33" s="50">
        <v>8000</v>
      </c>
      <c r="F33" s="45">
        <f t="shared" si="1"/>
        <v>0</v>
      </c>
      <c r="G33" s="51">
        <v>42600</v>
      </c>
    </row>
    <row r="34" spans="3:7" x14ac:dyDescent="0.25">
      <c r="C34" s="48" t="s">
        <v>84</v>
      </c>
      <c r="D34" s="52"/>
      <c r="E34" s="50">
        <v>5000</v>
      </c>
      <c r="F34" s="45">
        <f t="shared" si="1"/>
        <v>0</v>
      </c>
      <c r="G34" s="51">
        <v>42600</v>
      </c>
    </row>
    <row r="35" spans="3:7" x14ac:dyDescent="0.25">
      <c r="C35" s="48" t="s">
        <v>35</v>
      </c>
      <c r="D35" s="52"/>
      <c r="E35" s="50">
        <v>13000</v>
      </c>
      <c r="F35" s="45">
        <f t="shared" si="1"/>
        <v>0</v>
      </c>
      <c r="G35" s="51">
        <v>42300</v>
      </c>
    </row>
    <row r="36" spans="3:7" x14ac:dyDescent="0.25">
      <c r="C36" s="48" t="s">
        <v>85</v>
      </c>
      <c r="D36" s="52"/>
      <c r="E36" s="50">
        <v>15000</v>
      </c>
      <c r="F36" s="45">
        <f t="shared" si="1"/>
        <v>0</v>
      </c>
      <c r="G36" s="51">
        <v>42300</v>
      </c>
    </row>
    <row r="37" spans="3:7" x14ac:dyDescent="0.25">
      <c r="C37" s="48" t="s">
        <v>86</v>
      </c>
      <c r="D37" s="52"/>
      <c r="E37" s="50">
        <v>10000</v>
      </c>
      <c r="F37" s="45">
        <f t="shared" si="1"/>
        <v>0</v>
      </c>
      <c r="G37" s="51">
        <v>42300</v>
      </c>
    </row>
    <row r="38" spans="3:7" x14ac:dyDescent="0.25">
      <c r="C38" s="48" t="s">
        <v>87</v>
      </c>
      <c r="D38" s="52"/>
      <c r="E38" s="50">
        <v>10000</v>
      </c>
      <c r="F38" s="45">
        <f t="shared" si="1"/>
        <v>0</v>
      </c>
      <c r="G38" s="51">
        <v>45100</v>
      </c>
    </row>
    <row r="39" spans="3:7" x14ac:dyDescent="0.25">
      <c r="C39" s="75" t="s">
        <v>88</v>
      </c>
      <c r="D39" s="52"/>
      <c r="E39" s="50">
        <v>2000</v>
      </c>
      <c r="F39" s="45">
        <f t="shared" si="1"/>
        <v>0</v>
      </c>
      <c r="G39" s="76">
        <v>42600</v>
      </c>
    </row>
    <row r="40" spans="3:7" x14ac:dyDescent="0.25">
      <c r="C40" s="75" t="s">
        <v>89</v>
      </c>
      <c r="D40" s="52"/>
      <c r="E40" s="50">
        <v>1500</v>
      </c>
      <c r="F40" s="45">
        <f t="shared" si="1"/>
        <v>0</v>
      </c>
      <c r="G40" s="76">
        <v>39300</v>
      </c>
    </row>
    <row r="41" spans="3:7" x14ac:dyDescent="0.25">
      <c r="C41" s="75" t="s">
        <v>90</v>
      </c>
      <c r="D41" s="52"/>
      <c r="E41" s="50">
        <v>1500</v>
      </c>
      <c r="F41" s="45">
        <f t="shared" si="1"/>
        <v>0</v>
      </c>
      <c r="G41" s="76">
        <v>42600</v>
      </c>
    </row>
    <row r="42" spans="3:7" x14ac:dyDescent="0.25">
      <c r="C42" s="75" t="s">
        <v>91</v>
      </c>
      <c r="D42" s="52"/>
      <c r="E42" s="50">
        <v>500</v>
      </c>
      <c r="F42" s="45">
        <f t="shared" si="1"/>
        <v>0</v>
      </c>
      <c r="G42" s="76">
        <v>39600</v>
      </c>
    </row>
    <row r="43" spans="3:7" ht="15.75" thickBot="1" x14ac:dyDescent="0.3">
      <c r="C43" s="54" t="s">
        <v>92</v>
      </c>
      <c r="D43" s="73"/>
      <c r="E43" s="56">
        <v>20</v>
      </c>
      <c r="F43" s="57">
        <f t="shared" si="1"/>
        <v>0</v>
      </c>
      <c r="G43" s="58">
        <v>39600</v>
      </c>
    </row>
    <row r="47" spans="3:7" x14ac:dyDescent="0.25">
      <c r="C47" s="89" t="s">
        <v>79</v>
      </c>
      <c r="D47" s="89"/>
      <c r="E47" s="89"/>
      <c r="F47" s="89"/>
      <c r="G47" s="89"/>
    </row>
    <row r="48" spans="3:7" ht="15.75" thickBot="1" x14ac:dyDescent="0.3">
      <c r="C48" s="89"/>
      <c r="D48" s="89"/>
      <c r="E48" s="89"/>
      <c r="F48" s="89"/>
      <c r="G48" s="89"/>
    </row>
    <row r="49" spans="3:7" ht="15.75" thickBot="1" x14ac:dyDescent="0.3">
      <c r="C49" s="90" t="s">
        <v>57</v>
      </c>
      <c r="D49" s="91"/>
      <c r="E49" s="59">
        <f>SUBTOTAL(9,F52:F65)</f>
        <v>0</v>
      </c>
      <c r="F49" s="74"/>
      <c r="G49" s="74"/>
    </row>
    <row r="50" spans="3:7" ht="15.75" thickBot="1" x14ac:dyDescent="0.3">
      <c r="F50" s="29"/>
      <c r="G50" s="35"/>
    </row>
    <row r="51" spans="3:7" ht="15.75" thickBot="1" x14ac:dyDescent="0.3">
      <c r="C51" s="38" t="s">
        <v>45</v>
      </c>
      <c r="D51" s="86" t="s">
        <v>47</v>
      </c>
      <c r="E51" s="87"/>
      <c r="F51" s="40" t="s">
        <v>27</v>
      </c>
      <c r="G51" s="41" t="s">
        <v>48</v>
      </c>
    </row>
    <row r="52" spans="3:7" x14ac:dyDescent="0.25">
      <c r="C52" s="42" t="s">
        <v>80</v>
      </c>
      <c r="D52" s="43"/>
      <c r="E52" s="47">
        <v>10000</v>
      </c>
      <c r="F52" s="45">
        <f>D52*E52</f>
        <v>0</v>
      </c>
      <c r="G52" s="46">
        <v>42600</v>
      </c>
    </row>
    <row r="53" spans="3:7" x14ac:dyDescent="0.25">
      <c r="C53" s="48" t="s">
        <v>81</v>
      </c>
      <c r="D53" s="52"/>
      <c r="E53" s="50">
        <v>15000</v>
      </c>
      <c r="F53" s="45">
        <f>D53*E53</f>
        <v>0</v>
      </c>
      <c r="G53" s="51">
        <v>42600</v>
      </c>
    </row>
    <row r="54" spans="3:7" x14ac:dyDescent="0.25">
      <c r="C54" s="48" t="s">
        <v>82</v>
      </c>
      <c r="D54" s="52"/>
      <c r="E54" s="50">
        <v>4000</v>
      </c>
      <c r="F54" s="45">
        <f t="shared" ref="F54:F65" si="2">D54*E54</f>
        <v>0</v>
      </c>
      <c r="G54" s="51">
        <v>42120</v>
      </c>
    </row>
    <row r="55" spans="3:7" x14ac:dyDescent="0.25">
      <c r="C55" s="48" t="s">
        <v>83</v>
      </c>
      <c r="D55" s="52"/>
      <c r="E55" s="50">
        <v>8000</v>
      </c>
      <c r="F55" s="45">
        <f t="shared" si="2"/>
        <v>0</v>
      </c>
      <c r="G55" s="51">
        <v>42600</v>
      </c>
    </row>
    <row r="56" spans="3:7" x14ac:dyDescent="0.25">
      <c r="C56" s="48" t="s">
        <v>84</v>
      </c>
      <c r="D56" s="52"/>
      <c r="E56" s="50">
        <v>5000</v>
      </c>
      <c r="F56" s="45">
        <f t="shared" si="2"/>
        <v>0</v>
      </c>
      <c r="G56" s="51">
        <v>42600</v>
      </c>
    </row>
    <row r="57" spans="3:7" x14ac:dyDescent="0.25">
      <c r="C57" s="48" t="s">
        <v>35</v>
      </c>
      <c r="D57" s="52"/>
      <c r="E57" s="50">
        <v>13000</v>
      </c>
      <c r="F57" s="45">
        <f t="shared" si="2"/>
        <v>0</v>
      </c>
      <c r="G57" s="51">
        <v>42300</v>
      </c>
    </row>
    <row r="58" spans="3:7" x14ac:dyDescent="0.25">
      <c r="C58" s="48" t="s">
        <v>85</v>
      </c>
      <c r="D58" s="52"/>
      <c r="E58" s="50">
        <v>15000</v>
      </c>
      <c r="F58" s="45">
        <f t="shared" si="2"/>
        <v>0</v>
      </c>
      <c r="G58" s="51">
        <v>42300</v>
      </c>
    </row>
    <row r="59" spans="3:7" x14ac:dyDescent="0.25">
      <c r="C59" s="48" t="s">
        <v>86</v>
      </c>
      <c r="D59" s="52"/>
      <c r="E59" s="50">
        <v>10000</v>
      </c>
      <c r="F59" s="45">
        <f t="shared" si="2"/>
        <v>0</v>
      </c>
      <c r="G59" s="51">
        <v>42300</v>
      </c>
    </row>
    <row r="60" spans="3:7" x14ac:dyDescent="0.25">
      <c r="C60" s="48" t="s">
        <v>87</v>
      </c>
      <c r="D60" s="52"/>
      <c r="E60" s="50">
        <v>10000</v>
      </c>
      <c r="F60" s="45">
        <f t="shared" si="2"/>
        <v>0</v>
      </c>
      <c r="G60" s="51">
        <v>45100</v>
      </c>
    </row>
    <row r="61" spans="3:7" x14ac:dyDescent="0.25">
      <c r="C61" s="75" t="s">
        <v>88</v>
      </c>
      <c r="D61" s="52"/>
      <c r="E61" s="50">
        <v>2000</v>
      </c>
      <c r="F61" s="45">
        <f t="shared" si="2"/>
        <v>0</v>
      </c>
      <c r="G61" s="76">
        <v>42600</v>
      </c>
    </row>
    <row r="62" spans="3:7" x14ac:dyDescent="0.25">
      <c r="C62" s="75" t="s">
        <v>89</v>
      </c>
      <c r="D62" s="52"/>
      <c r="E62" s="50">
        <v>1500</v>
      </c>
      <c r="F62" s="45">
        <f t="shared" si="2"/>
        <v>0</v>
      </c>
      <c r="G62" s="76">
        <v>39300</v>
      </c>
    </row>
    <row r="63" spans="3:7" x14ac:dyDescent="0.25">
      <c r="C63" s="75" t="s">
        <v>90</v>
      </c>
      <c r="D63" s="52"/>
      <c r="E63" s="50">
        <v>1500</v>
      </c>
      <c r="F63" s="45">
        <f t="shared" si="2"/>
        <v>0</v>
      </c>
      <c r="G63" s="76">
        <v>42600</v>
      </c>
    </row>
    <row r="64" spans="3:7" x14ac:dyDescent="0.25">
      <c r="C64" s="75" t="s">
        <v>91</v>
      </c>
      <c r="D64" s="52"/>
      <c r="E64" s="50">
        <v>500</v>
      </c>
      <c r="F64" s="45">
        <f t="shared" si="2"/>
        <v>0</v>
      </c>
      <c r="G64" s="76">
        <v>39600</v>
      </c>
    </row>
    <row r="65" spans="3:7" ht="15.75" thickBot="1" x14ac:dyDescent="0.3">
      <c r="C65" s="54" t="s">
        <v>92</v>
      </c>
      <c r="D65" s="73"/>
      <c r="E65" s="56">
        <v>20</v>
      </c>
      <c r="F65" s="57">
        <f t="shared" si="2"/>
        <v>0</v>
      </c>
      <c r="G65" s="58">
        <v>39600</v>
      </c>
    </row>
    <row r="69" spans="3:7" x14ac:dyDescent="0.25">
      <c r="C69" s="89" t="s">
        <v>79</v>
      </c>
      <c r="D69" s="89"/>
      <c r="E69" s="89"/>
      <c r="F69" s="89"/>
      <c r="G69" s="89"/>
    </row>
    <row r="70" spans="3:7" ht="15.75" thickBot="1" x14ac:dyDescent="0.3">
      <c r="C70" s="89"/>
      <c r="D70" s="89"/>
      <c r="E70" s="89"/>
      <c r="F70" s="89"/>
      <c r="G70" s="89"/>
    </row>
    <row r="71" spans="3:7" ht="15.75" thickBot="1" x14ac:dyDescent="0.3">
      <c r="C71" s="90" t="s">
        <v>57</v>
      </c>
      <c r="D71" s="91"/>
      <c r="E71" s="59">
        <f>SUBTOTAL(9,F74:F87)</f>
        <v>0</v>
      </c>
      <c r="F71" s="74"/>
      <c r="G71" s="74"/>
    </row>
    <row r="72" spans="3:7" ht="15.75" thickBot="1" x14ac:dyDescent="0.3">
      <c r="F72" s="29"/>
      <c r="G72" s="35"/>
    </row>
    <row r="73" spans="3:7" ht="15.75" thickBot="1" x14ac:dyDescent="0.3">
      <c r="C73" s="38" t="s">
        <v>45</v>
      </c>
      <c r="D73" s="86" t="s">
        <v>47</v>
      </c>
      <c r="E73" s="87"/>
      <c r="F73" s="40" t="s">
        <v>27</v>
      </c>
      <c r="G73" s="41" t="s">
        <v>48</v>
      </c>
    </row>
    <row r="74" spans="3:7" x14ac:dyDescent="0.25">
      <c r="C74" s="42" t="s">
        <v>80</v>
      </c>
      <c r="D74" s="43"/>
      <c r="E74" s="47">
        <v>10000</v>
      </c>
      <c r="F74" s="45">
        <f>D74*E74</f>
        <v>0</v>
      </c>
      <c r="G74" s="46">
        <v>42600</v>
      </c>
    </row>
    <row r="75" spans="3:7" x14ac:dyDescent="0.25">
      <c r="C75" s="48" t="s">
        <v>81</v>
      </c>
      <c r="D75" s="52"/>
      <c r="E75" s="50">
        <v>15000</v>
      </c>
      <c r="F75" s="45">
        <f>D75*E75</f>
        <v>0</v>
      </c>
      <c r="G75" s="51">
        <v>42600</v>
      </c>
    </row>
    <row r="76" spans="3:7" x14ac:dyDescent="0.25">
      <c r="C76" s="48" t="s">
        <v>82</v>
      </c>
      <c r="D76" s="52"/>
      <c r="E76" s="50">
        <v>4000</v>
      </c>
      <c r="F76" s="45">
        <f t="shared" ref="F76:F87" si="3">D76*E76</f>
        <v>0</v>
      </c>
      <c r="G76" s="51">
        <v>42120</v>
      </c>
    </row>
    <row r="77" spans="3:7" x14ac:dyDescent="0.25">
      <c r="C77" s="48" t="s">
        <v>83</v>
      </c>
      <c r="D77" s="52"/>
      <c r="E77" s="50">
        <v>8000</v>
      </c>
      <c r="F77" s="45">
        <f t="shared" si="3"/>
        <v>0</v>
      </c>
      <c r="G77" s="51">
        <v>42600</v>
      </c>
    </row>
    <row r="78" spans="3:7" x14ac:dyDescent="0.25">
      <c r="C78" s="48" t="s">
        <v>84</v>
      </c>
      <c r="D78" s="52"/>
      <c r="E78" s="50">
        <v>5000</v>
      </c>
      <c r="F78" s="45">
        <f t="shared" si="3"/>
        <v>0</v>
      </c>
      <c r="G78" s="51">
        <v>42600</v>
      </c>
    </row>
    <row r="79" spans="3:7" x14ac:dyDescent="0.25">
      <c r="C79" s="48" t="s">
        <v>35</v>
      </c>
      <c r="D79" s="52"/>
      <c r="E79" s="50">
        <v>13000</v>
      </c>
      <c r="F79" s="45">
        <f t="shared" si="3"/>
        <v>0</v>
      </c>
      <c r="G79" s="51">
        <v>42300</v>
      </c>
    </row>
    <row r="80" spans="3:7" x14ac:dyDescent="0.25">
      <c r="C80" s="48" t="s">
        <v>85</v>
      </c>
      <c r="D80" s="52"/>
      <c r="E80" s="50">
        <v>15000</v>
      </c>
      <c r="F80" s="45">
        <f t="shared" si="3"/>
        <v>0</v>
      </c>
      <c r="G80" s="51">
        <v>42300</v>
      </c>
    </row>
    <row r="81" spans="3:7" x14ac:dyDescent="0.25">
      <c r="C81" s="48" t="s">
        <v>86</v>
      </c>
      <c r="D81" s="52"/>
      <c r="E81" s="50">
        <v>10000</v>
      </c>
      <c r="F81" s="45">
        <f t="shared" si="3"/>
        <v>0</v>
      </c>
      <c r="G81" s="51">
        <v>42300</v>
      </c>
    </row>
    <row r="82" spans="3:7" x14ac:dyDescent="0.25">
      <c r="C82" s="48" t="s">
        <v>87</v>
      </c>
      <c r="D82" s="52"/>
      <c r="E82" s="50">
        <v>10000</v>
      </c>
      <c r="F82" s="45">
        <f t="shared" si="3"/>
        <v>0</v>
      </c>
      <c r="G82" s="51">
        <v>45100</v>
      </c>
    </row>
    <row r="83" spans="3:7" x14ac:dyDescent="0.25">
      <c r="C83" s="75" t="s">
        <v>88</v>
      </c>
      <c r="D83" s="52"/>
      <c r="E83" s="50">
        <v>2000</v>
      </c>
      <c r="F83" s="45">
        <f t="shared" si="3"/>
        <v>0</v>
      </c>
      <c r="G83" s="76">
        <v>42600</v>
      </c>
    </row>
    <row r="84" spans="3:7" x14ac:dyDescent="0.25">
      <c r="C84" s="75" t="s">
        <v>89</v>
      </c>
      <c r="D84" s="52"/>
      <c r="E84" s="50">
        <v>1500</v>
      </c>
      <c r="F84" s="45">
        <f t="shared" si="3"/>
        <v>0</v>
      </c>
      <c r="G84" s="76">
        <v>39300</v>
      </c>
    </row>
    <row r="85" spans="3:7" x14ac:dyDescent="0.25">
      <c r="C85" s="75" t="s">
        <v>90</v>
      </c>
      <c r="D85" s="52"/>
      <c r="E85" s="50">
        <v>1500</v>
      </c>
      <c r="F85" s="45">
        <f t="shared" si="3"/>
        <v>0</v>
      </c>
      <c r="G85" s="76">
        <v>42600</v>
      </c>
    </row>
    <row r="86" spans="3:7" x14ac:dyDescent="0.25">
      <c r="C86" s="75" t="s">
        <v>91</v>
      </c>
      <c r="D86" s="52"/>
      <c r="E86" s="50">
        <v>500</v>
      </c>
      <c r="F86" s="45">
        <f t="shared" si="3"/>
        <v>0</v>
      </c>
      <c r="G86" s="76">
        <v>39600</v>
      </c>
    </row>
    <row r="87" spans="3:7" ht="15.75" thickBot="1" x14ac:dyDescent="0.3">
      <c r="C87" s="54" t="s">
        <v>92</v>
      </c>
      <c r="D87" s="73"/>
      <c r="E87" s="56">
        <v>20</v>
      </c>
      <c r="F87" s="57">
        <f t="shared" si="3"/>
        <v>0</v>
      </c>
      <c r="G87" s="58">
        <v>39600</v>
      </c>
    </row>
    <row r="91" spans="3:7" x14ac:dyDescent="0.25">
      <c r="C91" s="89" t="s">
        <v>79</v>
      </c>
      <c r="D91" s="89"/>
      <c r="E91" s="89"/>
      <c r="F91" s="89"/>
      <c r="G91" s="89"/>
    </row>
    <row r="92" spans="3:7" ht="15.75" thickBot="1" x14ac:dyDescent="0.3">
      <c r="C92" s="89"/>
      <c r="D92" s="89"/>
      <c r="E92" s="89"/>
      <c r="F92" s="89"/>
      <c r="G92" s="89"/>
    </row>
    <row r="93" spans="3:7" ht="15.75" thickBot="1" x14ac:dyDescent="0.3">
      <c r="C93" s="90" t="s">
        <v>57</v>
      </c>
      <c r="D93" s="91"/>
      <c r="E93" s="59">
        <f>SUBTOTAL(9,F96:F109)</f>
        <v>0</v>
      </c>
      <c r="F93" s="74"/>
      <c r="G93" s="74"/>
    </row>
    <row r="94" spans="3:7" ht="15.75" thickBot="1" x14ac:dyDescent="0.3">
      <c r="F94" s="29"/>
      <c r="G94" s="35"/>
    </row>
    <row r="95" spans="3:7" ht="15.75" thickBot="1" x14ac:dyDescent="0.3">
      <c r="C95" s="38" t="s">
        <v>45</v>
      </c>
      <c r="D95" s="86" t="s">
        <v>47</v>
      </c>
      <c r="E95" s="87"/>
      <c r="F95" s="40" t="s">
        <v>27</v>
      </c>
      <c r="G95" s="41" t="s">
        <v>48</v>
      </c>
    </row>
    <row r="96" spans="3:7" x14ac:dyDescent="0.25">
      <c r="C96" s="42" t="s">
        <v>80</v>
      </c>
      <c r="D96" s="43"/>
      <c r="E96" s="47">
        <v>10000</v>
      </c>
      <c r="F96" s="45">
        <f>D96*E96</f>
        <v>0</v>
      </c>
      <c r="G96" s="46">
        <v>42600</v>
      </c>
    </row>
    <row r="97" spans="3:7" x14ac:dyDescent="0.25">
      <c r="C97" s="48" t="s">
        <v>81</v>
      </c>
      <c r="D97" s="52"/>
      <c r="E97" s="50">
        <v>15000</v>
      </c>
      <c r="F97" s="45">
        <f>D97*E97</f>
        <v>0</v>
      </c>
      <c r="G97" s="51">
        <v>42600</v>
      </c>
    </row>
    <row r="98" spans="3:7" x14ac:dyDescent="0.25">
      <c r="C98" s="48" t="s">
        <v>82</v>
      </c>
      <c r="D98" s="52"/>
      <c r="E98" s="50">
        <v>4000</v>
      </c>
      <c r="F98" s="45">
        <f t="shared" ref="F98:F109" si="4">D98*E98</f>
        <v>0</v>
      </c>
      <c r="G98" s="51">
        <v>42120</v>
      </c>
    </row>
    <row r="99" spans="3:7" x14ac:dyDescent="0.25">
      <c r="C99" s="48" t="s">
        <v>83</v>
      </c>
      <c r="D99" s="52"/>
      <c r="E99" s="50">
        <v>8000</v>
      </c>
      <c r="F99" s="45">
        <f t="shared" si="4"/>
        <v>0</v>
      </c>
      <c r="G99" s="51">
        <v>42600</v>
      </c>
    </row>
    <row r="100" spans="3:7" x14ac:dyDescent="0.25">
      <c r="C100" s="48" t="s">
        <v>84</v>
      </c>
      <c r="D100" s="52"/>
      <c r="E100" s="50">
        <v>5000</v>
      </c>
      <c r="F100" s="45">
        <f t="shared" si="4"/>
        <v>0</v>
      </c>
      <c r="G100" s="51">
        <v>42600</v>
      </c>
    </row>
    <row r="101" spans="3:7" x14ac:dyDescent="0.25">
      <c r="C101" s="48" t="s">
        <v>35</v>
      </c>
      <c r="D101" s="52"/>
      <c r="E101" s="50">
        <v>13000</v>
      </c>
      <c r="F101" s="45">
        <f t="shared" si="4"/>
        <v>0</v>
      </c>
      <c r="G101" s="51">
        <v>42300</v>
      </c>
    </row>
    <row r="102" spans="3:7" x14ac:dyDescent="0.25">
      <c r="C102" s="48" t="s">
        <v>85</v>
      </c>
      <c r="D102" s="52"/>
      <c r="E102" s="50">
        <v>15000</v>
      </c>
      <c r="F102" s="45">
        <f t="shared" si="4"/>
        <v>0</v>
      </c>
      <c r="G102" s="51">
        <v>42300</v>
      </c>
    </row>
    <row r="103" spans="3:7" x14ac:dyDescent="0.25">
      <c r="C103" s="48" t="s">
        <v>86</v>
      </c>
      <c r="D103" s="52"/>
      <c r="E103" s="50">
        <v>10000</v>
      </c>
      <c r="F103" s="45">
        <f t="shared" si="4"/>
        <v>0</v>
      </c>
      <c r="G103" s="51">
        <v>42300</v>
      </c>
    </row>
    <row r="104" spans="3:7" x14ac:dyDescent="0.25">
      <c r="C104" s="48" t="s">
        <v>87</v>
      </c>
      <c r="D104" s="52"/>
      <c r="E104" s="50">
        <v>10000</v>
      </c>
      <c r="F104" s="45">
        <f t="shared" si="4"/>
        <v>0</v>
      </c>
      <c r="G104" s="51">
        <v>45100</v>
      </c>
    </row>
    <row r="105" spans="3:7" x14ac:dyDescent="0.25">
      <c r="C105" s="75" t="s">
        <v>88</v>
      </c>
      <c r="D105" s="52"/>
      <c r="E105" s="50">
        <v>2000</v>
      </c>
      <c r="F105" s="45">
        <f t="shared" si="4"/>
        <v>0</v>
      </c>
      <c r="G105" s="76">
        <v>42600</v>
      </c>
    </row>
    <row r="106" spans="3:7" x14ac:dyDescent="0.25">
      <c r="C106" s="75" t="s">
        <v>89</v>
      </c>
      <c r="D106" s="52"/>
      <c r="E106" s="50">
        <v>1500</v>
      </c>
      <c r="F106" s="45">
        <f t="shared" si="4"/>
        <v>0</v>
      </c>
      <c r="G106" s="76">
        <v>39300</v>
      </c>
    </row>
    <row r="107" spans="3:7" x14ac:dyDescent="0.25">
      <c r="C107" s="75" t="s">
        <v>90</v>
      </c>
      <c r="D107" s="52"/>
      <c r="E107" s="50">
        <v>1500</v>
      </c>
      <c r="F107" s="45">
        <f t="shared" si="4"/>
        <v>0</v>
      </c>
      <c r="G107" s="76">
        <v>42600</v>
      </c>
    </row>
    <row r="108" spans="3:7" x14ac:dyDescent="0.25">
      <c r="C108" s="75" t="s">
        <v>91</v>
      </c>
      <c r="D108" s="52"/>
      <c r="E108" s="50">
        <v>500</v>
      </c>
      <c r="F108" s="45">
        <f t="shared" si="4"/>
        <v>0</v>
      </c>
      <c r="G108" s="76">
        <v>39600</v>
      </c>
    </row>
    <row r="109" spans="3:7" ht="15.75" thickBot="1" x14ac:dyDescent="0.3">
      <c r="C109" s="54" t="s">
        <v>92</v>
      </c>
      <c r="D109" s="73"/>
      <c r="E109" s="56">
        <v>20</v>
      </c>
      <c r="F109" s="57">
        <f t="shared" si="4"/>
        <v>0</v>
      </c>
      <c r="G109" s="58">
        <v>39600</v>
      </c>
    </row>
    <row r="113" spans="3:7" x14ac:dyDescent="0.25">
      <c r="C113" s="89" t="s">
        <v>79</v>
      </c>
      <c r="D113" s="89"/>
      <c r="E113" s="89"/>
      <c r="F113" s="89"/>
      <c r="G113" s="89"/>
    </row>
    <row r="114" spans="3:7" ht="15.75" thickBot="1" x14ac:dyDescent="0.3">
      <c r="C114" s="89"/>
      <c r="D114" s="89"/>
      <c r="E114" s="89"/>
      <c r="F114" s="89"/>
      <c r="G114" s="89"/>
    </row>
    <row r="115" spans="3:7" ht="15.75" thickBot="1" x14ac:dyDescent="0.3">
      <c r="C115" s="90" t="s">
        <v>57</v>
      </c>
      <c r="D115" s="91"/>
      <c r="E115" s="59">
        <f>SUBTOTAL(9,F118:F131)</f>
        <v>0</v>
      </c>
      <c r="F115" s="74"/>
      <c r="G115" s="74"/>
    </row>
    <row r="116" spans="3:7" ht="15.75" thickBot="1" x14ac:dyDescent="0.3">
      <c r="F116" s="29"/>
      <c r="G116" s="35"/>
    </row>
    <row r="117" spans="3:7" ht="15.75" thickBot="1" x14ac:dyDescent="0.3">
      <c r="C117" s="38" t="s">
        <v>45</v>
      </c>
      <c r="D117" s="86" t="s">
        <v>47</v>
      </c>
      <c r="E117" s="87"/>
      <c r="F117" s="40" t="s">
        <v>27</v>
      </c>
      <c r="G117" s="41" t="s">
        <v>48</v>
      </c>
    </row>
    <row r="118" spans="3:7" x14ac:dyDescent="0.25">
      <c r="C118" s="42" t="s">
        <v>80</v>
      </c>
      <c r="D118" s="43"/>
      <c r="E118" s="47">
        <v>10000</v>
      </c>
      <c r="F118" s="45">
        <f>D118*E118</f>
        <v>0</v>
      </c>
      <c r="G118" s="46">
        <v>42600</v>
      </c>
    </row>
    <row r="119" spans="3:7" x14ac:dyDescent="0.25">
      <c r="C119" s="48" t="s">
        <v>81</v>
      </c>
      <c r="D119" s="52"/>
      <c r="E119" s="50">
        <v>15000</v>
      </c>
      <c r="F119" s="45">
        <f>D119*E119</f>
        <v>0</v>
      </c>
      <c r="G119" s="51">
        <v>42600</v>
      </c>
    </row>
    <row r="120" spans="3:7" x14ac:dyDescent="0.25">
      <c r="C120" s="48" t="s">
        <v>82</v>
      </c>
      <c r="D120" s="52"/>
      <c r="E120" s="50">
        <v>4000</v>
      </c>
      <c r="F120" s="45">
        <f t="shared" ref="F120:F131" si="5">D120*E120</f>
        <v>0</v>
      </c>
      <c r="G120" s="51">
        <v>42120</v>
      </c>
    </row>
    <row r="121" spans="3:7" x14ac:dyDescent="0.25">
      <c r="C121" s="48" t="s">
        <v>83</v>
      </c>
      <c r="D121" s="52"/>
      <c r="E121" s="50">
        <v>8000</v>
      </c>
      <c r="F121" s="45">
        <f t="shared" si="5"/>
        <v>0</v>
      </c>
      <c r="G121" s="51">
        <v>42600</v>
      </c>
    </row>
    <row r="122" spans="3:7" x14ac:dyDescent="0.25">
      <c r="C122" s="48" t="s">
        <v>84</v>
      </c>
      <c r="D122" s="52"/>
      <c r="E122" s="50">
        <v>5000</v>
      </c>
      <c r="F122" s="45">
        <f t="shared" si="5"/>
        <v>0</v>
      </c>
      <c r="G122" s="51">
        <v>42600</v>
      </c>
    </row>
    <row r="123" spans="3:7" x14ac:dyDescent="0.25">
      <c r="C123" s="48" t="s">
        <v>35</v>
      </c>
      <c r="D123" s="52"/>
      <c r="E123" s="50">
        <v>13000</v>
      </c>
      <c r="F123" s="45">
        <f t="shared" si="5"/>
        <v>0</v>
      </c>
      <c r="G123" s="51">
        <v>42300</v>
      </c>
    </row>
    <row r="124" spans="3:7" x14ac:dyDescent="0.25">
      <c r="C124" s="48" t="s">
        <v>85</v>
      </c>
      <c r="D124" s="52"/>
      <c r="E124" s="50">
        <v>15000</v>
      </c>
      <c r="F124" s="45">
        <f t="shared" si="5"/>
        <v>0</v>
      </c>
      <c r="G124" s="51">
        <v>42300</v>
      </c>
    </row>
    <row r="125" spans="3:7" x14ac:dyDescent="0.25">
      <c r="C125" s="48" t="s">
        <v>86</v>
      </c>
      <c r="D125" s="52"/>
      <c r="E125" s="50">
        <v>10000</v>
      </c>
      <c r="F125" s="45">
        <f t="shared" si="5"/>
        <v>0</v>
      </c>
      <c r="G125" s="51">
        <v>42300</v>
      </c>
    </row>
    <row r="126" spans="3:7" x14ac:dyDescent="0.25">
      <c r="C126" s="48" t="s">
        <v>87</v>
      </c>
      <c r="D126" s="52"/>
      <c r="E126" s="50">
        <v>10000</v>
      </c>
      <c r="F126" s="45">
        <f t="shared" si="5"/>
        <v>0</v>
      </c>
      <c r="G126" s="51">
        <v>45100</v>
      </c>
    </row>
    <row r="127" spans="3:7" x14ac:dyDescent="0.25">
      <c r="C127" s="75" t="s">
        <v>88</v>
      </c>
      <c r="D127" s="52"/>
      <c r="E127" s="50">
        <v>2000</v>
      </c>
      <c r="F127" s="45">
        <f t="shared" si="5"/>
        <v>0</v>
      </c>
      <c r="G127" s="76">
        <v>42600</v>
      </c>
    </row>
    <row r="128" spans="3:7" x14ac:dyDescent="0.25">
      <c r="C128" s="75" t="s">
        <v>89</v>
      </c>
      <c r="D128" s="52"/>
      <c r="E128" s="50">
        <v>1500</v>
      </c>
      <c r="F128" s="45">
        <f t="shared" si="5"/>
        <v>0</v>
      </c>
      <c r="G128" s="76">
        <v>39300</v>
      </c>
    </row>
    <row r="129" spans="3:7" x14ac:dyDescent="0.25">
      <c r="C129" s="75" t="s">
        <v>90</v>
      </c>
      <c r="D129" s="52"/>
      <c r="E129" s="50">
        <v>1500</v>
      </c>
      <c r="F129" s="45">
        <f t="shared" si="5"/>
        <v>0</v>
      </c>
      <c r="G129" s="76">
        <v>42600</v>
      </c>
    </row>
    <row r="130" spans="3:7" x14ac:dyDescent="0.25">
      <c r="C130" s="75" t="s">
        <v>91</v>
      </c>
      <c r="D130" s="52"/>
      <c r="E130" s="50">
        <v>500</v>
      </c>
      <c r="F130" s="45">
        <f t="shared" si="5"/>
        <v>0</v>
      </c>
      <c r="G130" s="76">
        <v>39600</v>
      </c>
    </row>
    <row r="131" spans="3:7" ht="15.75" thickBot="1" x14ac:dyDescent="0.3">
      <c r="C131" s="54" t="s">
        <v>92</v>
      </c>
      <c r="D131" s="73"/>
      <c r="E131" s="56">
        <v>20</v>
      </c>
      <c r="F131" s="57">
        <f t="shared" si="5"/>
        <v>0</v>
      </c>
      <c r="G131" s="58">
        <v>39600</v>
      </c>
    </row>
    <row r="135" spans="3:7" x14ac:dyDescent="0.25">
      <c r="C135" s="89" t="s">
        <v>79</v>
      </c>
      <c r="D135" s="89"/>
      <c r="E135" s="89"/>
      <c r="F135" s="89"/>
      <c r="G135" s="89"/>
    </row>
    <row r="136" spans="3:7" ht="15.75" thickBot="1" x14ac:dyDescent="0.3">
      <c r="C136" s="89"/>
      <c r="D136" s="89"/>
      <c r="E136" s="89"/>
      <c r="F136" s="89"/>
      <c r="G136" s="89"/>
    </row>
    <row r="137" spans="3:7" ht="15.75" thickBot="1" x14ac:dyDescent="0.3">
      <c r="C137" s="90" t="s">
        <v>57</v>
      </c>
      <c r="D137" s="91"/>
      <c r="E137" s="59">
        <f>SUBTOTAL(9,F140:F153)</f>
        <v>0</v>
      </c>
      <c r="F137" s="74"/>
      <c r="G137" s="74"/>
    </row>
    <row r="138" spans="3:7" ht="15.75" thickBot="1" x14ac:dyDescent="0.3">
      <c r="F138" s="29"/>
      <c r="G138" s="35"/>
    </row>
    <row r="139" spans="3:7" ht="15.75" thickBot="1" x14ac:dyDescent="0.3">
      <c r="C139" s="38" t="s">
        <v>45</v>
      </c>
      <c r="D139" s="86" t="s">
        <v>47</v>
      </c>
      <c r="E139" s="87"/>
      <c r="F139" s="40" t="s">
        <v>27</v>
      </c>
      <c r="G139" s="41" t="s">
        <v>48</v>
      </c>
    </row>
    <row r="140" spans="3:7" x14ac:dyDescent="0.25">
      <c r="C140" s="42" t="s">
        <v>80</v>
      </c>
      <c r="D140" s="43"/>
      <c r="E140" s="47">
        <v>10000</v>
      </c>
      <c r="F140" s="45">
        <f>D140*E140</f>
        <v>0</v>
      </c>
      <c r="G140" s="46">
        <v>42600</v>
      </c>
    </row>
    <row r="141" spans="3:7" x14ac:dyDescent="0.25">
      <c r="C141" s="48" t="s">
        <v>81</v>
      </c>
      <c r="D141" s="52"/>
      <c r="E141" s="50">
        <v>15000</v>
      </c>
      <c r="F141" s="45">
        <f>D141*E141</f>
        <v>0</v>
      </c>
      <c r="G141" s="51">
        <v>42600</v>
      </c>
    </row>
    <row r="142" spans="3:7" x14ac:dyDescent="0.25">
      <c r="C142" s="48" t="s">
        <v>82</v>
      </c>
      <c r="D142" s="52"/>
      <c r="E142" s="50">
        <v>4000</v>
      </c>
      <c r="F142" s="45">
        <f t="shared" ref="F142:F153" si="6">D142*E142</f>
        <v>0</v>
      </c>
      <c r="G142" s="51">
        <v>42120</v>
      </c>
    </row>
    <row r="143" spans="3:7" x14ac:dyDescent="0.25">
      <c r="C143" s="48" t="s">
        <v>83</v>
      </c>
      <c r="D143" s="52"/>
      <c r="E143" s="50">
        <v>8000</v>
      </c>
      <c r="F143" s="45">
        <f t="shared" si="6"/>
        <v>0</v>
      </c>
      <c r="G143" s="51">
        <v>42600</v>
      </c>
    </row>
    <row r="144" spans="3:7" x14ac:dyDescent="0.25">
      <c r="C144" s="48" t="s">
        <v>84</v>
      </c>
      <c r="D144" s="52"/>
      <c r="E144" s="50">
        <v>5000</v>
      </c>
      <c r="F144" s="45">
        <f t="shared" si="6"/>
        <v>0</v>
      </c>
      <c r="G144" s="51">
        <v>42600</v>
      </c>
    </row>
    <row r="145" spans="3:7" x14ac:dyDescent="0.25">
      <c r="C145" s="48" t="s">
        <v>35</v>
      </c>
      <c r="D145" s="52"/>
      <c r="E145" s="50">
        <v>13000</v>
      </c>
      <c r="F145" s="45">
        <f t="shared" si="6"/>
        <v>0</v>
      </c>
      <c r="G145" s="51">
        <v>42300</v>
      </c>
    </row>
    <row r="146" spans="3:7" x14ac:dyDescent="0.25">
      <c r="C146" s="48" t="s">
        <v>85</v>
      </c>
      <c r="D146" s="52"/>
      <c r="E146" s="50">
        <v>15000</v>
      </c>
      <c r="F146" s="45">
        <f t="shared" si="6"/>
        <v>0</v>
      </c>
      <c r="G146" s="51">
        <v>42300</v>
      </c>
    </row>
    <row r="147" spans="3:7" x14ac:dyDescent="0.25">
      <c r="C147" s="48" t="s">
        <v>86</v>
      </c>
      <c r="D147" s="52"/>
      <c r="E147" s="50">
        <v>10000</v>
      </c>
      <c r="F147" s="45">
        <f t="shared" si="6"/>
        <v>0</v>
      </c>
      <c r="G147" s="51">
        <v>42300</v>
      </c>
    </row>
    <row r="148" spans="3:7" x14ac:dyDescent="0.25">
      <c r="C148" s="48" t="s">
        <v>87</v>
      </c>
      <c r="D148" s="52"/>
      <c r="E148" s="50">
        <v>10000</v>
      </c>
      <c r="F148" s="45">
        <f t="shared" si="6"/>
        <v>0</v>
      </c>
      <c r="G148" s="51">
        <v>45100</v>
      </c>
    </row>
    <row r="149" spans="3:7" x14ac:dyDescent="0.25">
      <c r="C149" s="75" t="s">
        <v>88</v>
      </c>
      <c r="D149" s="52"/>
      <c r="E149" s="50">
        <v>2000</v>
      </c>
      <c r="F149" s="45">
        <f t="shared" si="6"/>
        <v>0</v>
      </c>
      <c r="G149" s="76">
        <v>42600</v>
      </c>
    </row>
    <row r="150" spans="3:7" x14ac:dyDescent="0.25">
      <c r="C150" s="75" t="s">
        <v>89</v>
      </c>
      <c r="D150" s="52"/>
      <c r="E150" s="50">
        <v>1500</v>
      </c>
      <c r="F150" s="45">
        <f t="shared" si="6"/>
        <v>0</v>
      </c>
      <c r="G150" s="76">
        <v>39300</v>
      </c>
    </row>
    <row r="151" spans="3:7" x14ac:dyDescent="0.25">
      <c r="C151" s="75" t="s">
        <v>90</v>
      </c>
      <c r="D151" s="52"/>
      <c r="E151" s="50">
        <v>1500</v>
      </c>
      <c r="F151" s="45">
        <f t="shared" si="6"/>
        <v>0</v>
      </c>
      <c r="G151" s="76">
        <v>42600</v>
      </c>
    </row>
    <row r="152" spans="3:7" x14ac:dyDescent="0.25">
      <c r="C152" s="75" t="s">
        <v>91</v>
      </c>
      <c r="D152" s="52"/>
      <c r="E152" s="50">
        <v>500</v>
      </c>
      <c r="F152" s="45">
        <f t="shared" si="6"/>
        <v>0</v>
      </c>
      <c r="G152" s="76">
        <v>39600</v>
      </c>
    </row>
    <row r="153" spans="3:7" ht="15.75" thickBot="1" x14ac:dyDescent="0.3">
      <c r="C153" s="54" t="s">
        <v>92</v>
      </c>
      <c r="D153" s="73"/>
      <c r="E153" s="56">
        <v>20</v>
      </c>
      <c r="F153" s="57">
        <f t="shared" si="6"/>
        <v>0</v>
      </c>
      <c r="G153" s="58">
        <v>39600</v>
      </c>
    </row>
    <row r="157" spans="3:7" x14ac:dyDescent="0.25">
      <c r="C157" s="89" t="s">
        <v>79</v>
      </c>
      <c r="D157" s="89"/>
      <c r="E157" s="89"/>
      <c r="F157" s="89"/>
      <c r="G157" s="89"/>
    </row>
    <row r="158" spans="3:7" ht="15.75" thickBot="1" x14ac:dyDescent="0.3">
      <c r="C158" s="89"/>
      <c r="D158" s="89"/>
      <c r="E158" s="89"/>
      <c r="F158" s="89"/>
      <c r="G158" s="89"/>
    </row>
    <row r="159" spans="3:7" ht="15.75" thickBot="1" x14ac:dyDescent="0.3">
      <c r="C159" s="90" t="s">
        <v>57</v>
      </c>
      <c r="D159" s="91"/>
      <c r="E159" s="59">
        <f>SUBTOTAL(9,F162:F175)</f>
        <v>0</v>
      </c>
      <c r="F159" s="74"/>
      <c r="G159" s="74"/>
    </row>
    <row r="160" spans="3:7" ht="15.75" thickBot="1" x14ac:dyDescent="0.3">
      <c r="F160" s="29"/>
      <c r="G160" s="35"/>
    </row>
    <row r="161" spans="3:7" ht="15.75" thickBot="1" x14ac:dyDescent="0.3">
      <c r="C161" s="38" t="s">
        <v>45</v>
      </c>
      <c r="D161" s="86" t="s">
        <v>47</v>
      </c>
      <c r="E161" s="87"/>
      <c r="F161" s="40" t="s">
        <v>27</v>
      </c>
      <c r="G161" s="41" t="s">
        <v>48</v>
      </c>
    </row>
    <row r="162" spans="3:7" x14ac:dyDescent="0.25">
      <c r="C162" s="42" t="s">
        <v>80</v>
      </c>
      <c r="D162" s="43"/>
      <c r="E162" s="47">
        <v>10000</v>
      </c>
      <c r="F162" s="45">
        <f>D162*E162</f>
        <v>0</v>
      </c>
      <c r="G162" s="46">
        <v>42600</v>
      </c>
    </row>
    <row r="163" spans="3:7" x14ac:dyDescent="0.25">
      <c r="C163" s="48" t="s">
        <v>81</v>
      </c>
      <c r="D163" s="52"/>
      <c r="E163" s="50">
        <v>15000</v>
      </c>
      <c r="F163" s="45">
        <f>D163*E163</f>
        <v>0</v>
      </c>
      <c r="G163" s="51">
        <v>42600</v>
      </c>
    </row>
    <row r="164" spans="3:7" x14ac:dyDescent="0.25">
      <c r="C164" s="48" t="s">
        <v>82</v>
      </c>
      <c r="D164" s="52"/>
      <c r="E164" s="50">
        <v>4000</v>
      </c>
      <c r="F164" s="45">
        <f t="shared" ref="F164:F175" si="7">D164*E164</f>
        <v>0</v>
      </c>
      <c r="G164" s="51">
        <v>42120</v>
      </c>
    </row>
    <row r="165" spans="3:7" x14ac:dyDescent="0.25">
      <c r="C165" s="48" t="s">
        <v>83</v>
      </c>
      <c r="D165" s="52"/>
      <c r="E165" s="50">
        <v>8000</v>
      </c>
      <c r="F165" s="45">
        <f t="shared" si="7"/>
        <v>0</v>
      </c>
      <c r="G165" s="51">
        <v>42600</v>
      </c>
    </row>
    <row r="166" spans="3:7" x14ac:dyDescent="0.25">
      <c r="C166" s="48" t="s">
        <v>84</v>
      </c>
      <c r="D166" s="52"/>
      <c r="E166" s="50">
        <v>5000</v>
      </c>
      <c r="F166" s="45">
        <f t="shared" si="7"/>
        <v>0</v>
      </c>
      <c r="G166" s="51">
        <v>42600</v>
      </c>
    </row>
    <row r="167" spans="3:7" x14ac:dyDescent="0.25">
      <c r="C167" s="48" t="s">
        <v>35</v>
      </c>
      <c r="D167" s="52"/>
      <c r="E167" s="50">
        <v>13000</v>
      </c>
      <c r="F167" s="45">
        <f t="shared" si="7"/>
        <v>0</v>
      </c>
      <c r="G167" s="51">
        <v>42300</v>
      </c>
    </row>
    <row r="168" spans="3:7" x14ac:dyDescent="0.25">
      <c r="C168" s="48" t="s">
        <v>85</v>
      </c>
      <c r="D168" s="52"/>
      <c r="E168" s="50">
        <v>15000</v>
      </c>
      <c r="F168" s="45">
        <f t="shared" si="7"/>
        <v>0</v>
      </c>
      <c r="G168" s="51">
        <v>42300</v>
      </c>
    </row>
    <row r="169" spans="3:7" x14ac:dyDescent="0.25">
      <c r="C169" s="48" t="s">
        <v>86</v>
      </c>
      <c r="D169" s="52"/>
      <c r="E169" s="50">
        <v>10000</v>
      </c>
      <c r="F169" s="45">
        <f t="shared" si="7"/>
        <v>0</v>
      </c>
      <c r="G169" s="51">
        <v>42300</v>
      </c>
    </row>
    <row r="170" spans="3:7" x14ac:dyDescent="0.25">
      <c r="C170" s="48" t="s">
        <v>87</v>
      </c>
      <c r="D170" s="52"/>
      <c r="E170" s="50">
        <v>10000</v>
      </c>
      <c r="F170" s="45">
        <f t="shared" si="7"/>
        <v>0</v>
      </c>
      <c r="G170" s="51">
        <v>45100</v>
      </c>
    </row>
    <row r="171" spans="3:7" x14ac:dyDescent="0.25">
      <c r="C171" s="75" t="s">
        <v>88</v>
      </c>
      <c r="D171" s="52"/>
      <c r="E171" s="50">
        <v>2000</v>
      </c>
      <c r="F171" s="45">
        <f t="shared" si="7"/>
        <v>0</v>
      </c>
      <c r="G171" s="76">
        <v>42600</v>
      </c>
    </row>
    <row r="172" spans="3:7" x14ac:dyDescent="0.25">
      <c r="C172" s="75" t="s">
        <v>89</v>
      </c>
      <c r="D172" s="52"/>
      <c r="E172" s="50">
        <v>1500</v>
      </c>
      <c r="F172" s="45">
        <f t="shared" si="7"/>
        <v>0</v>
      </c>
      <c r="G172" s="76">
        <v>39300</v>
      </c>
    </row>
    <row r="173" spans="3:7" x14ac:dyDescent="0.25">
      <c r="C173" s="75" t="s">
        <v>90</v>
      </c>
      <c r="D173" s="52"/>
      <c r="E173" s="50">
        <v>1500</v>
      </c>
      <c r="F173" s="45">
        <f t="shared" si="7"/>
        <v>0</v>
      </c>
      <c r="G173" s="76">
        <v>42600</v>
      </c>
    </row>
    <row r="174" spans="3:7" x14ac:dyDescent="0.25">
      <c r="C174" s="75" t="s">
        <v>91</v>
      </c>
      <c r="D174" s="52"/>
      <c r="E174" s="50">
        <v>500</v>
      </c>
      <c r="F174" s="45">
        <f t="shared" si="7"/>
        <v>0</v>
      </c>
      <c r="G174" s="76">
        <v>39600</v>
      </c>
    </row>
    <row r="175" spans="3:7" ht="15.75" thickBot="1" x14ac:dyDescent="0.3">
      <c r="C175" s="54" t="s">
        <v>92</v>
      </c>
      <c r="D175" s="73"/>
      <c r="E175" s="56">
        <v>20</v>
      </c>
      <c r="F175" s="57">
        <f t="shared" si="7"/>
        <v>0</v>
      </c>
      <c r="G175" s="58">
        <v>39600</v>
      </c>
    </row>
    <row r="179" spans="3:7" x14ac:dyDescent="0.25">
      <c r="C179" s="89" t="s">
        <v>79</v>
      </c>
      <c r="D179" s="89"/>
      <c r="E179" s="89"/>
      <c r="F179" s="89"/>
      <c r="G179" s="89"/>
    </row>
    <row r="180" spans="3:7" ht="15.75" thickBot="1" x14ac:dyDescent="0.3">
      <c r="C180" s="89"/>
      <c r="D180" s="89"/>
      <c r="E180" s="89"/>
      <c r="F180" s="89"/>
      <c r="G180" s="89"/>
    </row>
    <row r="181" spans="3:7" ht="15.75" thickBot="1" x14ac:dyDescent="0.3">
      <c r="C181" s="90" t="s">
        <v>57</v>
      </c>
      <c r="D181" s="91"/>
      <c r="E181" s="59">
        <f>SUBTOTAL(9,F184:F197)</f>
        <v>0</v>
      </c>
      <c r="F181" s="74"/>
      <c r="G181" s="74"/>
    </row>
    <row r="182" spans="3:7" ht="15.75" thickBot="1" x14ac:dyDescent="0.3">
      <c r="F182" s="29"/>
      <c r="G182" s="35"/>
    </row>
    <row r="183" spans="3:7" ht="15.75" thickBot="1" x14ac:dyDescent="0.3">
      <c r="C183" s="38" t="s">
        <v>45</v>
      </c>
      <c r="D183" s="86" t="s">
        <v>47</v>
      </c>
      <c r="E183" s="87"/>
      <c r="F183" s="40" t="s">
        <v>27</v>
      </c>
      <c r="G183" s="41" t="s">
        <v>48</v>
      </c>
    </row>
    <row r="184" spans="3:7" x14ac:dyDescent="0.25">
      <c r="C184" s="42" t="s">
        <v>80</v>
      </c>
      <c r="D184" s="43"/>
      <c r="E184" s="47">
        <v>10000</v>
      </c>
      <c r="F184" s="45">
        <f>D184*E184</f>
        <v>0</v>
      </c>
      <c r="G184" s="46">
        <v>42600</v>
      </c>
    </row>
    <row r="185" spans="3:7" x14ac:dyDescent="0.25">
      <c r="C185" s="48" t="s">
        <v>81</v>
      </c>
      <c r="D185" s="52"/>
      <c r="E185" s="50">
        <v>15000</v>
      </c>
      <c r="F185" s="45">
        <f>D185*E185</f>
        <v>0</v>
      </c>
      <c r="G185" s="51">
        <v>42600</v>
      </c>
    </row>
    <row r="186" spans="3:7" x14ac:dyDescent="0.25">
      <c r="C186" s="48" t="s">
        <v>82</v>
      </c>
      <c r="D186" s="52"/>
      <c r="E186" s="50">
        <v>4000</v>
      </c>
      <c r="F186" s="45">
        <f t="shared" ref="F186:F197" si="8">D186*E186</f>
        <v>0</v>
      </c>
      <c r="G186" s="51">
        <v>42120</v>
      </c>
    </row>
    <row r="187" spans="3:7" x14ac:dyDescent="0.25">
      <c r="C187" s="48" t="s">
        <v>83</v>
      </c>
      <c r="D187" s="52"/>
      <c r="E187" s="50">
        <v>8000</v>
      </c>
      <c r="F187" s="45">
        <f t="shared" si="8"/>
        <v>0</v>
      </c>
      <c r="G187" s="51">
        <v>42600</v>
      </c>
    </row>
    <row r="188" spans="3:7" x14ac:dyDescent="0.25">
      <c r="C188" s="48" t="s">
        <v>84</v>
      </c>
      <c r="D188" s="52"/>
      <c r="E188" s="50">
        <v>5000</v>
      </c>
      <c r="F188" s="45">
        <f t="shared" si="8"/>
        <v>0</v>
      </c>
      <c r="G188" s="51">
        <v>42600</v>
      </c>
    </row>
    <row r="189" spans="3:7" x14ac:dyDescent="0.25">
      <c r="C189" s="48" t="s">
        <v>35</v>
      </c>
      <c r="D189" s="52"/>
      <c r="E189" s="50">
        <v>13000</v>
      </c>
      <c r="F189" s="45">
        <f t="shared" si="8"/>
        <v>0</v>
      </c>
      <c r="G189" s="51">
        <v>42300</v>
      </c>
    </row>
    <row r="190" spans="3:7" x14ac:dyDescent="0.25">
      <c r="C190" s="48" t="s">
        <v>85</v>
      </c>
      <c r="D190" s="52"/>
      <c r="E190" s="50">
        <v>15000</v>
      </c>
      <c r="F190" s="45">
        <f t="shared" si="8"/>
        <v>0</v>
      </c>
      <c r="G190" s="51">
        <v>42300</v>
      </c>
    </row>
    <row r="191" spans="3:7" x14ac:dyDescent="0.25">
      <c r="C191" s="48" t="s">
        <v>86</v>
      </c>
      <c r="D191" s="52"/>
      <c r="E191" s="50">
        <v>10000</v>
      </c>
      <c r="F191" s="45">
        <f t="shared" si="8"/>
        <v>0</v>
      </c>
      <c r="G191" s="51">
        <v>42300</v>
      </c>
    </row>
    <row r="192" spans="3:7" x14ac:dyDescent="0.25">
      <c r="C192" s="48" t="s">
        <v>87</v>
      </c>
      <c r="D192" s="52"/>
      <c r="E192" s="50">
        <v>10000</v>
      </c>
      <c r="F192" s="45">
        <f t="shared" si="8"/>
        <v>0</v>
      </c>
      <c r="G192" s="51">
        <v>45100</v>
      </c>
    </row>
    <row r="193" spans="3:7" x14ac:dyDescent="0.25">
      <c r="C193" s="75" t="s">
        <v>88</v>
      </c>
      <c r="D193" s="52"/>
      <c r="E193" s="50">
        <v>2000</v>
      </c>
      <c r="F193" s="45">
        <f t="shared" si="8"/>
        <v>0</v>
      </c>
      <c r="G193" s="76">
        <v>42600</v>
      </c>
    </row>
    <row r="194" spans="3:7" x14ac:dyDescent="0.25">
      <c r="C194" s="75" t="s">
        <v>89</v>
      </c>
      <c r="D194" s="52"/>
      <c r="E194" s="50">
        <v>1500</v>
      </c>
      <c r="F194" s="45">
        <f t="shared" si="8"/>
        <v>0</v>
      </c>
      <c r="G194" s="76">
        <v>39300</v>
      </c>
    </row>
    <row r="195" spans="3:7" x14ac:dyDescent="0.25">
      <c r="C195" s="75" t="s">
        <v>90</v>
      </c>
      <c r="D195" s="52"/>
      <c r="E195" s="50">
        <v>1500</v>
      </c>
      <c r="F195" s="45">
        <f t="shared" si="8"/>
        <v>0</v>
      </c>
      <c r="G195" s="76">
        <v>42600</v>
      </c>
    </row>
    <row r="196" spans="3:7" x14ac:dyDescent="0.25">
      <c r="C196" s="75" t="s">
        <v>91</v>
      </c>
      <c r="D196" s="52"/>
      <c r="E196" s="50">
        <v>500</v>
      </c>
      <c r="F196" s="45">
        <f t="shared" si="8"/>
        <v>0</v>
      </c>
      <c r="G196" s="76">
        <v>39600</v>
      </c>
    </row>
    <row r="197" spans="3:7" ht="15.75" thickBot="1" x14ac:dyDescent="0.3">
      <c r="C197" s="54" t="s">
        <v>92</v>
      </c>
      <c r="D197" s="73"/>
      <c r="E197" s="56">
        <v>20</v>
      </c>
      <c r="F197" s="57">
        <f t="shared" si="8"/>
        <v>0</v>
      </c>
      <c r="G197" s="58">
        <v>39600</v>
      </c>
    </row>
    <row r="201" spans="3:7" x14ac:dyDescent="0.25">
      <c r="C201" s="89" t="s">
        <v>79</v>
      </c>
      <c r="D201" s="89"/>
      <c r="E201" s="89"/>
      <c r="F201" s="89"/>
      <c r="G201" s="89"/>
    </row>
    <row r="202" spans="3:7" ht="15.75" thickBot="1" x14ac:dyDescent="0.3">
      <c r="C202" s="89"/>
      <c r="D202" s="89"/>
      <c r="E202" s="89"/>
      <c r="F202" s="89"/>
      <c r="G202" s="89"/>
    </row>
    <row r="203" spans="3:7" ht="15.75" thickBot="1" x14ac:dyDescent="0.3">
      <c r="C203" s="90" t="s">
        <v>57</v>
      </c>
      <c r="D203" s="91"/>
      <c r="E203" s="59">
        <f>SUBTOTAL(9,F206:F219)</f>
        <v>0</v>
      </c>
      <c r="F203" s="74"/>
      <c r="G203" s="74"/>
    </row>
    <row r="204" spans="3:7" ht="15.75" thickBot="1" x14ac:dyDescent="0.3">
      <c r="F204" s="29"/>
      <c r="G204" s="35"/>
    </row>
    <row r="205" spans="3:7" ht="15.75" thickBot="1" x14ac:dyDescent="0.3">
      <c r="C205" s="38" t="s">
        <v>45</v>
      </c>
      <c r="D205" s="86" t="s">
        <v>47</v>
      </c>
      <c r="E205" s="87"/>
      <c r="F205" s="40" t="s">
        <v>27</v>
      </c>
      <c r="G205" s="41" t="s">
        <v>48</v>
      </c>
    </row>
    <row r="206" spans="3:7" x14ac:dyDescent="0.25">
      <c r="C206" s="42" t="s">
        <v>80</v>
      </c>
      <c r="D206" s="43"/>
      <c r="E206" s="47">
        <v>10000</v>
      </c>
      <c r="F206" s="45">
        <f>D206*E206</f>
        <v>0</v>
      </c>
      <c r="G206" s="46">
        <v>42600</v>
      </c>
    </row>
    <row r="207" spans="3:7" x14ac:dyDescent="0.25">
      <c r="C207" s="48" t="s">
        <v>81</v>
      </c>
      <c r="D207" s="52"/>
      <c r="E207" s="50">
        <v>15000</v>
      </c>
      <c r="F207" s="45">
        <f>D207*E207</f>
        <v>0</v>
      </c>
      <c r="G207" s="51">
        <v>42600</v>
      </c>
    </row>
    <row r="208" spans="3:7" x14ac:dyDescent="0.25">
      <c r="C208" s="48" t="s">
        <v>82</v>
      </c>
      <c r="D208" s="52"/>
      <c r="E208" s="50">
        <v>4000</v>
      </c>
      <c r="F208" s="45">
        <f t="shared" ref="F208:F219" si="9">D208*E208</f>
        <v>0</v>
      </c>
      <c r="G208" s="51">
        <v>42120</v>
      </c>
    </row>
    <row r="209" spans="3:7" x14ac:dyDescent="0.25">
      <c r="C209" s="48" t="s">
        <v>83</v>
      </c>
      <c r="D209" s="52"/>
      <c r="E209" s="50">
        <v>8000</v>
      </c>
      <c r="F209" s="45">
        <f t="shared" si="9"/>
        <v>0</v>
      </c>
      <c r="G209" s="51">
        <v>42600</v>
      </c>
    </row>
    <row r="210" spans="3:7" x14ac:dyDescent="0.25">
      <c r="C210" s="48" t="s">
        <v>84</v>
      </c>
      <c r="D210" s="52"/>
      <c r="E210" s="50">
        <v>5000</v>
      </c>
      <c r="F210" s="45">
        <f t="shared" si="9"/>
        <v>0</v>
      </c>
      <c r="G210" s="51">
        <v>42600</v>
      </c>
    </row>
    <row r="211" spans="3:7" x14ac:dyDescent="0.25">
      <c r="C211" s="48" t="s">
        <v>35</v>
      </c>
      <c r="D211" s="52"/>
      <c r="E211" s="50">
        <v>13000</v>
      </c>
      <c r="F211" s="45">
        <f t="shared" si="9"/>
        <v>0</v>
      </c>
      <c r="G211" s="51">
        <v>42300</v>
      </c>
    </row>
    <row r="212" spans="3:7" x14ac:dyDescent="0.25">
      <c r="C212" s="48" t="s">
        <v>85</v>
      </c>
      <c r="D212" s="52"/>
      <c r="E212" s="50">
        <v>15000</v>
      </c>
      <c r="F212" s="45">
        <f t="shared" si="9"/>
        <v>0</v>
      </c>
      <c r="G212" s="51">
        <v>42300</v>
      </c>
    </row>
    <row r="213" spans="3:7" x14ac:dyDescent="0.25">
      <c r="C213" s="48" t="s">
        <v>86</v>
      </c>
      <c r="D213" s="52"/>
      <c r="E213" s="50">
        <v>10000</v>
      </c>
      <c r="F213" s="45">
        <f t="shared" si="9"/>
        <v>0</v>
      </c>
      <c r="G213" s="51">
        <v>42300</v>
      </c>
    </row>
    <row r="214" spans="3:7" x14ac:dyDescent="0.25">
      <c r="C214" s="48" t="s">
        <v>87</v>
      </c>
      <c r="D214" s="52"/>
      <c r="E214" s="50">
        <v>10000</v>
      </c>
      <c r="F214" s="45">
        <f t="shared" si="9"/>
        <v>0</v>
      </c>
      <c r="G214" s="51">
        <v>45100</v>
      </c>
    </row>
    <row r="215" spans="3:7" x14ac:dyDescent="0.25">
      <c r="C215" s="75" t="s">
        <v>88</v>
      </c>
      <c r="D215" s="52"/>
      <c r="E215" s="50">
        <v>2000</v>
      </c>
      <c r="F215" s="45">
        <f t="shared" si="9"/>
        <v>0</v>
      </c>
      <c r="G215" s="76">
        <v>42600</v>
      </c>
    </row>
    <row r="216" spans="3:7" x14ac:dyDescent="0.25">
      <c r="C216" s="75" t="s">
        <v>89</v>
      </c>
      <c r="D216" s="52"/>
      <c r="E216" s="50">
        <v>1500</v>
      </c>
      <c r="F216" s="45">
        <f t="shared" si="9"/>
        <v>0</v>
      </c>
      <c r="G216" s="76">
        <v>39300</v>
      </c>
    </row>
    <row r="217" spans="3:7" x14ac:dyDescent="0.25">
      <c r="C217" s="75" t="s">
        <v>90</v>
      </c>
      <c r="D217" s="52"/>
      <c r="E217" s="50">
        <v>1500</v>
      </c>
      <c r="F217" s="45">
        <f t="shared" si="9"/>
        <v>0</v>
      </c>
      <c r="G217" s="76">
        <v>42600</v>
      </c>
    </row>
    <row r="218" spans="3:7" x14ac:dyDescent="0.25">
      <c r="C218" s="75" t="s">
        <v>91</v>
      </c>
      <c r="D218" s="52"/>
      <c r="E218" s="50">
        <v>500</v>
      </c>
      <c r="F218" s="45">
        <f t="shared" si="9"/>
        <v>0</v>
      </c>
      <c r="G218" s="76">
        <v>39600</v>
      </c>
    </row>
    <row r="219" spans="3:7" ht="15.75" thickBot="1" x14ac:dyDescent="0.3">
      <c r="C219" s="54" t="s">
        <v>92</v>
      </c>
      <c r="D219" s="73"/>
      <c r="E219" s="56">
        <v>20</v>
      </c>
      <c r="F219" s="57">
        <f t="shared" si="9"/>
        <v>0</v>
      </c>
      <c r="G219" s="58">
        <v>39600</v>
      </c>
    </row>
  </sheetData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42"/>
  <sheetViews>
    <sheetView showGridLines="0" zoomScale="86" zoomScaleNormal="86" workbookViewId="0">
      <selection activeCell="C12" sqref="C12"/>
    </sheetView>
  </sheetViews>
  <sheetFormatPr baseColWidth="10" defaultRowHeight="15" x14ac:dyDescent="0.25"/>
  <cols>
    <col min="1" max="1" width="1.85546875" customWidth="1"/>
    <col min="2" max="2" width="17" customWidth="1"/>
    <col min="3" max="3" width="41.7109375" customWidth="1"/>
    <col min="4" max="4" width="10.140625" customWidth="1"/>
    <col min="5" max="6" width="13.85546875" customWidth="1"/>
  </cols>
  <sheetData>
    <row r="2" spans="2:7" x14ac:dyDescent="0.25">
      <c r="C2" s="88" t="s">
        <v>78</v>
      </c>
      <c r="D2" s="88"/>
      <c r="E2" s="88"/>
      <c r="F2" s="88"/>
      <c r="G2" s="88"/>
    </row>
    <row r="3" spans="2:7" x14ac:dyDescent="0.25">
      <c r="C3" s="89"/>
      <c r="D3" s="89"/>
      <c r="E3" s="89"/>
      <c r="F3" s="89"/>
      <c r="G3" s="89"/>
    </row>
    <row r="4" spans="2:7" ht="15.75" thickBot="1" x14ac:dyDescent="0.3">
      <c r="C4" s="89"/>
      <c r="D4" s="89"/>
      <c r="E4" s="89"/>
      <c r="F4" s="89"/>
      <c r="G4" s="89"/>
    </row>
    <row r="5" spans="2:7" ht="15.75" thickBot="1" x14ac:dyDescent="0.3">
      <c r="B5" s="29"/>
      <c r="C5" s="90" t="s">
        <v>57</v>
      </c>
      <c r="D5" s="91"/>
      <c r="E5" s="59">
        <f>SUBTOTAL(9,F8:F21)</f>
        <v>108294</v>
      </c>
      <c r="F5" s="74"/>
      <c r="G5" s="74"/>
    </row>
    <row r="6" spans="2:7" ht="15.75" thickBot="1" x14ac:dyDescent="0.3">
      <c r="B6" s="29"/>
      <c r="C6" t="s">
        <v>899</v>
      </c>
      <c r="F6" s="29"/>
      <c r="G6" s="35"/>
    </row>
    <row r="7" spans="2:7" ht="32.25" customHeight="1" thickBot="1" x14ac:dyDescent="0.3">
      <c r="B7" s="29" t="s">
        <v>898</v>
      </c>
      <c r="C7" s="38" t="s">
        <v>45</v>
      </c>
      <c r="D7" s="86" t="s">
        <v>47</v>
      </c>
      <c r="E7" s="87"/>
      <c r="F7" s="40" t="s">
        <v>27</v>
      </c>
      <c r="G7" s="41" t="s">
        <v>48</v>
      </c>
    </row>
    <row r="8" spans="2:7" x14ac:dyDescent="0.25">
      <c r="B8" s="29"/>
      <c r="C8" s="77" t="s">
        <v>884</v>
      </c>
      <c r="D8" s="43">
        <v>2</v>
      </c>
      <c r="E8" s="44">
        <v>25000</v>
      </c>
      <c r="F8" s="45">
        <f>D8*E8</f>
        <v>50000</v>
      </c>
      <c r="G8" s="78">
        <v>26120</v>
      </c>
    </row>
    <row r="9" spans="2:7" x14ac:dyDescent="0.25">
      <c r="B9" s="29"/>
      <c r="C9" s="79" t="s">
        <v>883</v>
      </c>
      <c r="D9" s="52">
        <v>2</v>
      </c>
      <c r="E9" s="53">
        <v>16722</v>
      </c>
      <c r="F9" s="45">
        <f>D9*E9</f>
        <v>33444</v>
      </c>
      <c r="G9" s="80">
        <v>26220</v>
      </c>
    </row>
    <row r="10" spans="2:7" x14ac:dyDescent="0.25">
      <c r="B10" s="29"/>
      <c r="C10" s="79" t="s">
        <v>875</v>
      </c>
      <c r="D10" s="52">
        <v>10</v>
      </c>
      <c r="E10" s="53">
        <v>85</v>
      </c>
      <c r="F10" s="45">
        <f t="shared" ref="F10:F21" si="0">D10*E10</f>
        <v>850</v>
      </c>
      <c r="G10" s="80">
        <v>33400</v>
      </c>
    </row>
    <row r="11" spans="2:7" x14ac:dyDescent="0.25">
      <c r="B11" s="29"/>
      <c r="C11" s="79" t="s">
        <v>895</v>
      </c>
      <c r="D11" s="52">
        <v>3</v>
      </c>
      <c r="E11" s="53">
        <v>8000</v>
      </c>
      <c r="F11" s="45">
        <f t="shared" si="0"/>
        <v>24000</v>
      </c>
      <c r="G11" s="80">
        <v>25600</v>
      </c>
    </row>
    <row r="12" spans="2:7" x14ac:dyDescent="0.25">
      <c r="B12" s="29"/>
      <c r="C12" s="79"/>
      <c r="D12" s="52"/>
      <c r="E12" s="53"/>
      <c r="F12" s="45">
        <f t="shared" si="0"/>
        <v>0</v>
      </c>
      <c r="G12" s="80"/>
    </row>
    <row r="13" spans="2:7" x14ac:dyDescent="0.25">
      <c r="B13" s="29"/>
      <c r="C13" s="79"/>
      <c r="D13" s="52"/>
      <c r="E13" s="53"/>
      <c r="F13" s="45">
        <f t="shared" si="0"/>
        <v>0</v>
      </c>
      <c r="G13" s="80"/>
    </row>
    <row r="14" spans="2:7" x14ac:dyDescent="0.25">
      <c r="B14" s="29"/>
      <c r="C14" s="79"/>
      <c r="D14" s="52"/>
      <c r="E14" s="53"/>
      <c r="F14" s="45">
        <f t="shared" si="0"/>
        <v>0</v>
      </c>
      <c r="G14" s="80"/>
    </row>
    <row r="15" spans="2:7" x14ac:dyDescent="0.25">
      <c r="B15" s="29"/>
      <c r="C15" s="79"/>
      <c r="D15" s="52"/>
      <c r="E15" s="53"/>
      <c r="F15" s="45">
        <f t="shared" si="0"/>
        <v>0</v>
      </c>
      <c r="G15" s="80"/>
    </row>
    <row r="16" spans="2:7" x14ac:dyDescent="0.25">
      <c r="B16" s="29"/>
      <c r="C16" s="79"/>
      <c r="D16" s="52"/>
      <c r="E16" s="53"/>
      <c r="F16" s="45">
        <f t="shared" si="0"/>
        <v>0</v>
      </c>
      <c r="G16" s="80"/>
    </row>
    <row r="17" spans="2:7" x14ac:dyDescent="0.25">
      <c r="B17" s="29"/>
      <c r="C17" s="81"/>
      <c r="D17" s="52"/>
      <c r="E17" s="53"/>
      <c r="F17" s="45">
        <f t="shared" si="0"/>
        <v>0</v>
      </c>
      <c r="G17" s="82"/>
    </row>
    <row r="18" spans="2:7" x14ac:dyDescent="0.25">
      <c r="B18" s="29"/>
      <c r="C18" s="81"/>
      <c r="D18" s="52"/>
      <c r="E18" s="53"/>
      <c r="F18" s="45">
        <f t="shared" si="0"/>
        <v>0</v>
      </c>
      <c r="G18" s="82"/>
    </row>
    <row r="19" spans="2:7" x14ac:dyDescent="0.25">
      <c r="B19" s="29"/>
      <c r="C19" s="81"/>
      <c r="D19" s="52"/>
      <c r="E19" s="53"/>
      <c r="F19" s="45">
        <f t="shared" si="0"/>
        <v>0</v>
      </c>
      <c r="G19" s="82"/>
    </row>
    <row r="20" spans="2:7" x14ac:dyDescent="0.25">
      <c r="B20" s="29"/>
      <c r="C20" s="81"/>
      <c r="D20" s="52"/>
      <c r="E20" s="53"/>
      <c r="F20" s="45">
        <f t="shared" si="0"/>
        <v>0</v>
      </c>
      <c r="G20" s="82"/>
    </row>
    <row r="21" spans="2:7" ht="15.75" thickBot="1" x14ac:dyDescent="0.3">
      <c r="B21" s="29"/>
      <c r="C21" s="83"/>
      <c r="D21" s="73"/>
      <c r="E21" s="84"/>
      <c r="F21" s="57">
        <f t="shared" si="0"/>
        <v>0</v>
      </c>
      <c r="G21" s="85"/>
    </row>
    <row r="22" spans="2:7" x14ac:dyDescent="0.25">
      <c r="B22" s="29"/>
      <c r="C22" s="29"/>
      <c r="G22" s="35"/>
    </row>
    <row r="25" spans="2:7" x14ac:dyDescent="0.25">
      <c r="C25" s="89"/>
      <c r="D25" s="89"/>
      <c r="E25" s="89"/>
      <c r="F25" s="89"/>
      <c r="G25" s="89"/>
    </row>
    <row r="26" spans="2:7" ht="15.75" thickBot="1" x14ac:dyDescent="0.3">
      <c r="C26" s="89"/>
      <c r="D26" s="89"/>
      <c r="E26" s="89"/>
      <c r="F26" s="89"/>
      <c r="G26" s="89"/>
    </row>
    <row r="27" spans="2:7" ht="15.75" thickBot="1" x14ac:dyDescent="0.3">
      <c r="C27" s="90" t="s">
        <v>57</v>
      </c>
      <c r="D27" s="91"/>
      <c r="E27" s="59">
        <f>SUBTOTAL(9,F30:F43)</f>
        <v>0</v>
      </c>
      <c r="F27" s="74"/>
      <c r="G27" s="74"/>
    </row>
    <row r="28" spans="2:7" ht="15.75" thickBot="1" x14ac:dyDescent="0.3">
      <c r="F28" s="29"/>
      <c r="G28" s="35"/>
    </row>
    <row r="29" spans="2:7" ht="15.75" thickBot="1" x14ac:dyDescent="0.3">
      <c r="C29" s="38" t="s">
        <v>45</v>
      </c>
      <c r="D29" s="86" t="s">
        <v>47</v>
      </c>
      <c r="E29" s="87"/>
      <c r="F29" s="40" t="s">
        <v>27</v>
      </c>
      <c r="G29" s="41" t="s">
        <v>48</v>
      </c>
    </row>
    <row r="30" spans="2:7" x14ac:dyDescent="0.25">
      <c r="C30" s="77"/>
      <c r="D30" s="43"/>
      <c r="E30" s="44"/>
      <c r="F30" s="45">
        <f>D30*E30</f>
        <v>0</v>
      </c>
      <c r="G30" s="78"/>
    </row>
    <row r="31" spans="2:7" x14ac:dyDescent="0.25">
      <c r="C31" s="79"/>
      <c r="D31" s="52"/>
      <c r="E31" s="53"/>
      <c r="F31" s="45">
        <f>D31*E31</f>
        <v>0</v>
      </c>
      <c r="G31" s="80"/>
    </row>
    <row r="32" spans="2:7" x14ac:dyDescent="0.25">
      <c r="C32" s="79"/>
      <c r="D32" s="52"/>
      <c r="E32" s="53"/>
      <c r="F32" s="45">
        <f t="shared" ref="F32:F43" si="1">D32*E32</f>
        <v>0</v>
      </c>
      <c r="G32" s="80"/>
    </row>
    <row r="33" spans="3:7" x14ac:dyDescent="0.25">
      <c r="C33" s="79"/>
      <c r="D33" s="52"/>
      <c r="E33" s="53"/>
      <c r="F33" s="45">
        <f t="shared" si="1"/>
        <v>0</v>
      </c>
      <c r="G33" s="80"/>
    </row>
    <row r="34" spans="3:7" x14ac:dyDescent="0.25">
      <c r="C34" s="79"/>
      <c r="D34" s="52"/>
      <c r="E34" s="53"/>
      <c r="F34" s="45">
        <f t="shared" si="1"/>
        <v>0</v>
      </c>
      <c r="G34" s="80"/>
    </row>
    <row r="35" spans="3:7" x14ac:dyDescent="0.25">
      <c r="C35" s="79"/>
      <c r="D35" s="52"/>
      <c r="E35" s="53"/>
      <c r="F35" s="45">
        <f t="shared" si="1"/>
        <v>0</v>
      </c>
      <c r="G35" s="80"/>
    </row>
    <row r="36" spans="3:7" x14ac:dyDescent="0.25">
      <c r="C36" s="79"/>
      <c r="D36" s="52"/>
      <c r="E36" s="53"/>
      <c r="F36" s="45">
        <f t="shared" si="1"/>
        <v>0</v>
      </c>
      <c r="G36" s="80"/>
    </row>
    <row r="37" spans="3:7" x14ac:dyDescent="0.25">
      <c r="C37" s="79"/>
      <c r="D37" s="52"/>
      <c r="E37" s="53"/>
      <c r="F37" s="45">
        <f t="shared" si="1"/>
        <v>0</v>
      </c>
      <c r="G37" s="80"/>
    </row>
    <row r="38" spans="3:7" x14ac:dyDescent="0.25">
      <c r="C38" s="79"/>
      <c r="D38" s="52"/>
      <c r="E38" s="53"/>
      <c r="F38" s="45">
        <f t="shared" si="1"/>
        <v>0</v>
      </c>
      <c r="G38" s="80"/>
    </row>
    <row r="39" spans="3:7" x14ac:dyDescent="0.25">
      <c r="C39" s="81"/>
      <c r="D39" s="52"/>
      <c r="E39" s="53"/>
      <c r="F39" s="45">
        <f t="shared" si="1"/>
        <v>0</v>
      </c>
      <c r="G39" s="82"/>
    </row>
    <row r="40" spans="3:7" x14ac:dyDescent="0.25">
      <c r="C40" s="81"/>
      <c r="D40" s="52"/>
      <c r="E40" s="53"/>
      <c r="F40" s="45">
        <f t="shared" si="1"/>
        <v>0</v>
      </c>
      <c r="G40" s="82"/>
    </row>
    <row r="41" spans="3:7" x14ac:dyDescent="0.25">
      <c r="C41" s="81"/>
      <c r="D41" s="52"/>
      <c r="E41" s="53"/>
      <c r="F41" s="45">
        <f t="shared" si="1"/>
        <v>0</v>
      </c>
      <c r="G41" s="82"/>
    </row>
    <row r="42" spans="3:7" x14ac:dyDescent="0.25">
      <c r="C42" s="81"/>
      <c r="D42" s="52"/>
      <c r="E42" s="53"/>
      <c r="F42" s="45">
        <f t="shared" si="1"/>
        <v>0</v>
      </c>
      <c r="G42" s="82"/>
    </row>
    <row r="43" spans="3:7" ht="15.75" thickBot="1" x14ac:dyDescent="0.3">
      <c r="C43" s="83"/>
      <c r="D43" s="73"/>
      <c r="E43" s="84"/>
      <c r="F43" s="57">
        <f t="shared" si="1"/>
        <v>0</v>
      </c>
      <c r="G43" s="85"/>
    </row>
    <row r="47" spans="3:7" x14ac:dyDescent="0.25">
      <c r="C47" s="89"/>
      <c r="D47" s="89"/>
      <c r="E47" s="89"/>
      <c r="F47" s="89"/>
      <c r="G47" s="89"/>
    </row>
    <row r="48" spans="3:7" ht="15.75" thickBot="1" x14ac:dyDescent="0.3">
      <c r="C48" s="89"/>
      <c r="D48" s="89"/>
      <c r="E48" s="89"/>
      <c r="F48" s="89"/>
      <c r="G48" s="89"/>
    </row>
    <row r="49" spans="3:7" ht="15.75" thickBot="1" x14ac:dyDescent="0.3">
      <c r="C49" s="90" t="s">
        <v>57</v>
      </c>
      <c r="D49" s="91"/>
      <c r="E49" s="59">
        <f>SUBTOTAL(9,F52:F65)</f>
        <v>0</v>
      </c>
      <c r="F49" s="74"/>
      <c r="G49" s="74"/>
    </row>
    <row r="50" spans="3:7" ht="15.75" thickBot="1" x14ac:dyDescent="0.3">
      <c r="F50" s="29"/>
      <c r="G50" s="35"/>
    </row>
    <row r="51" spans="3:7" ht="15.75" thickBot="1" x14ac:dyDescent="0.3">
      <c r="C51" s="38" t="s">
        <v>45</v>
      </c>
      <c r="D51" s="86" t="s">
        <v>47</v>
      </c>
      <c r="E51" s="87"/>
      <c r="F51" s="40" t="s">
        <v>27</v>
      </c>
      <c r="G51" s="41" t="s">
        <v>48</v>
      </c>
    </row>
    <row r="52" spans="3:7" x14ac:dyDescent="0.25">
      <c r="C52" s="77"/>
      <c r="D52" s="43"/>
      <c r="E52" s="44"/>
      <c r="F52" s="45">
        <f>D52*E52</f>
        <v>0</v>
      </c>
      <c r="G52" s="78"/>
    </row>
    <row r="53" spans="3:7" x14ac:dyDescent="0.25">
      <c r="C53" s="79"/>
      <c r="D53" s="52"/>
      <c r="E53" s="53"/>
      <c r="F53" s="45">
        <f>D53*E53</f>
        <v>0</v>
      </c>
      <c r="G53" s="80"/>
    </row>
    <row r="54" spans="3:7" x14ac:dyDescent="0.25">
      <c r="C54" s="79"/>
      <c r="D54" s="52"/>
      <c r="E54" s="53"/>
      <c r="F54" s="45">
        <f t="shared" ref="F54:F65" si="2">D54*E54</f>
        <v>0</v>
      </c>
      <c r="G54" s="80"/>
    </row>
    <row r="55" spans="3:7" x14ac:dyDescent="0.25">
      <c r="C55" s="79"/>
      <c r="D55" s="52"/>
      <c r="E55" s="53"/>
      <c r="F55" s="45">
        <f t="shared" si="2"/>
        <v>0</v>
      </c>
      <c r="G55" s="80"/>
    </row>
    <row r="56" spans="3:7" x14ac:dyDescent="0.25">
      <c r="C56" s="79"/>
      <c r="D56" s="52"/>
      <c r="E56" s="53"/>
      <c r="F56" s="45">
        <f t="shared" si="2"/>
        <v>0</v>
      </c>
      <c r="G56" s="80"/>
    </row>
    <row r="57" spans="3:7" x14ac:dyDescent="0.25">
      <c r="C57" s="79"/>
      <c r="D57" s="52"/>
      <c r="E57" s="53"/>
      <c r="F57" s="45">
        <f t="shared" si="2"/>
        <v>0</v>
      </c>
      <c r="G57" s="80"/>
    </row>
    <row r="58" spans="3:7" x14ac:dyDescent="0.25">
      <c r="C58" s="79"/>
      <c r="D58" s="52"/>
      <c r="E58" s="53"/>
      <c r="F58" s="45">
        <f t="shared" si="2"/>
        <v>0</v>
      </c>
      <c r="G58" s="80"/>
    </row>
    <row r="59" spans="3:7" x14ac:dyDescent="0.25">
      <c r="C59" s="79"/>
      <c r="D59" s="52"/>
      <c r="E59" s="53"/>
      <c r="F59" s="45">
        <f t="shared" si="2"/>
        <v>0</v>
      </c>
      <c r="G59" s="80"/>
    </row>
    <row r="60" spans="3:7" x14ac:dyDescent="0.25">
      <c r="C60" s="79"/>
      <c r="D60" s="52"/>
      <c r="E60" s="53"/>
      <c r="F60" s="45">
        <f t="shared" si="2"/>
        <v>0</v>
      </c>
      <c r="G60" s="80"/>
    </row>
    <row r="61" spans="3:7" x14ac:dyDescent="0.25">
      <c r="C61" s="81"/>
      <c r="D61" s="52"/>
      <c r="E61" s="53"/>
      <c r="F61" s="45">
        <f t="shared" si="2"/>
        <v>0</v>
      </c>
      <c r="G61" s="82"/>
    </row>
    <row r="62" spans="3:7" x14ac:dyDescent="0.25">
      <c r="C62" s="81"/>
      <c r="D62" s="52"/>
      <c r="E62" s="53"/>
      <c r="F62" s="45">
        <f t="shared" si="2"/>
        <v>0</v>
      </c>
      <c r="G62" s="82"/>
    </row>
    <row r="63" spans="3:7" x14ac:dyDescent="0.25">
      <c r="C63" s="81"/>
      <c r="D63" s="52"/>
      <c r="E63" s="53"/>
      <c r="F63" s="45">
        <f t="shared" si="2"/>
        <v>0</v>
      </c>
      <c r="G63" s="82"/>
    </row>
    <row r="64" spans="3:7" x14ac:dyDescent="0.25">
      <c r="C64" s="81"/>
      <c r="D64" s="52"/>
      <c r="E64" s="53"/>
      <c r="F64" s="45">
        <f t="shared" si="2"/>
        <v>0</v>
      </c>
      <c r="G64" s="82"/>
    </row>
    <row r="65" spans="3:7" ht="15.75" thickBot="1" x14ac:dyDescent="0.3">
      <c r="C65" s="83"/>
      <c r="D65" s="73"/>
      <c r="E65" s="84"/>
      <c r="F65" s="57">
        <f t="shared" si="2"/>
        <v>0</v>
      </c>
      <c r="G65" s="85"/>
    </row>
    <row r="69" spans="3:7" x14ac:dyDescent="0.25">
      <c r="C69" s="89"/>
      <c r="D69" s="89"/>
      <c r="E69" s="89"/>
      <c r="F69" s="89"/>
      <c r="G69" s="89"/>
    </row>
    <row r="70" spans="3:7" ht="15.75" thickBot="1" x14ac:dyDescent="0.3">
      <c r="C70" s="89"/>
      <c r="D70" s="89"/>
      <c r="E70" s="89"/>
      <c r="F70" s="89"/>
      <c r="G70" s="89"/>
    </row>
    <row r="71" spans="3:7" ht="15.75" thickBot="1" x14ac:dyDescent="0.3">
      <c r="C71" s="90" t="s">
        <v>57</v>
      </c>
      <c r="D71" s="91"/>
      <c r="E71" s="59">
        <f>SUBTOTAL(9,F74:F87)</f>
        <v>0</v>
      </c>
      <c r="F71" s="74"/>
      <c r="G71" s="74"/>
    </row>
    <row r="72" spans="3:7" ht="15.75" thickBot="1" x14ac:dyDescent="0.3">
      <c r="F72" s="29"/>
      <c r="G72" s="35"/>
    </row>
    <row r="73" spans="3:7" ht="15.75" thickBot="1" x14ac:dyDescent="0.3">
      <c r="C73" s="38" t="s">
        <v>45</v>
      </c>
      <c r="D73" s="86" t="s">
        <v>47</v>
      </c>
      <c r="E73" s="87"/>
      <c r="F73" s="40" t="s">
        <v>27</v>
      </c>
      <c r="G73" s="41" t="s">
        <v>48</v>
      </c>
    </row>
    <row r="74" spans="3:7" x14ac:dyDescent="0.25">
      <c r="C74" s="77"/>
      <c r="D74" s="43"/>
      <c r="E74" s="44"/>
      <c r="F74" s="45">
        <f>D74*E74</f>
        <v>0</v>
      </c>
      <c r="G74" s="78"/>
    </row>
    <row r="75" spans="3:7" x14ac:dyDescent="0.25">
      <c r="C75" s="79"/>
      <c r="D75" s="52"/>
      <c r="E75" s="53"/>
      <c r="F75" s="45">
        <f>D75*E75</f>
        <v>0</v>
      </c>
      <c r="G75" s="80"/>
    </row>
    <row r="76" spans="3:7" x14ac:dyDescent="0.25">
      <c r="C76" s="79"/>
      <c r="D76" s="52"/>
      <c r="E76" s="53"/>
      <c r="F76" s="45">
        <f t="shared" ref="F76:F87" si="3">D76*E76</f>
        <v>0</v>
      </c>
      <c r="G76" s="80"/>
    </row>
    <row r="77" spans="3:7" x14ac:dyDescent="0.25">
      <c r="C77" s="79"/>
      <c r="D77" s="52"/>
      <c r="E77" s="53"/>
      <c r="F77" s="45">
        <f t="shared" si="3"/>
        <v>0</v>
      </c>
      <c r="G77" s="80"/>
    </row>
    <row r="78" spans="3:7" x14ac:dyDescent="0.25">
      <c r="C78" s="79"/>
      <c r="D78" s="52"/>
      <c r="E78" s="53"/>
      <c r="F78" s="45">
        <f t="shared" si="3"/>
        <v>0</v>
      </c>
      <c r="G78" s="80"/>
    </row>
    <row r="79" spans="3:7" x14ac:dyDescent="0.25">
      <c r="C79" s="79"/>
      <c r="D79" s="52"/>
      <c r="E79" s="53"/>
      <c r="F79" s="45">
        <f t="shared" si="3"/>
        <v>0</v>
      </c>
      <c r="G79" s="80"/>
    </row>
    <row r="80" spans="3:7" x14ac:dyDescent="0.25">
      <c r="C80" s="79"/>
      <c r="D80" s="52"/>
      <c r="E80" s="53"/>
      <c r="F80" s="45">
        <f t="shared" si="3"/>
        <v>0</v>
      </c>
      <c r="G80" s="80"/>
    </row>
    <row r="81" spans="3:7" x14ac:dyDescent="0.25">
      <c r="C81" s="79"/>
      <c r="D81" s="52"/>
      <c r="E81" s="53"/>
      <c r="F81" s="45">
        <f t="shared" si="3"/>
        <v>0</v>
      </c>
      <c r="G81" s="80"/>
    </row>
    <row r="82" spans="3:7" x14ac:dyDescent="0.25">
      <c r="C82" s="79"/>
      <c r="D82" s="52"/>
      <c r="E82" s="53"/>
      <c r="F82" s="45">
        <f t="shared" si="3"/>
        <v>0</v>
      </c>
      <c r="G82" s="80"/>
    </row>
    <row r="83" spans="3:7" x14ac:dyDescent="0.25">
      <c r="C83" s="81"/>
      <c r="D83" s="52"/>
      <c r="E83" s="53"/>
      <c r="F83" s="45">
        <f t="shared" si="3"/>
        <v>0</v>
      </c>
      <c r="G83" s="82"/>
    </row>
    <row r="84" spans="3:7" x14ac:dyDescent="0.25">
      <c r="C84" s="81"/>
      <c r="D84" s="52"/>
      <c r="E84" s="53"/>
      <c r="F84" s="45">
        <f t="shared" si="3"/>
        <v>0</v>
      </c>
      <c r="G84" s="82"/>
    </row>
    <row r="85" spans="3:7" x14ac:dyDescent="0.25">
      <c r="C85" s="81"/>
      <c r="D85" s="52"/>
      <c r="E85" s="53"/>
      <c r="F85" s="45">
        <f t="shared" si="3"/>
        <v>0</v>
      </c>
      <c r="G85" s="82"/>
    </row>
    <row r="86" spans="3:7" x14ac:dyDescent="0.25">
      <c r="C86" s="81"/>
      <c r="D86" s="52"/>
      <c r="E86" s="53"/>
      <c r="F86" s="45">
        <f t="shared" si="3"/>
        <v>0</v>
      </c>
      <c r="G86" s="82"/>
    </row>
    <row r="87" spans="3:7" ht="15.75" thickBot="1" x14ac:dyDescent="0.3">
      <c r="C87" s="83"/>
      <c r="D87" s="73"/>
      <c r="E87" s="84"/>
      <c r="F87" s="57">
        <f t="shared" si="3"/>
        <v>0</v>
      </c>
      <c r="G87" s="85"/>
    </row>
    <row r="91" spans="3:7" x14ac:dyDescent="0.25">
      <c r="C91" s="89"/>
      <c r="D91" s="89"/>
      <c r="E91" s="89"/>
      <c r="F91" s="89"/>
      <c r="G91" s="89"/>
    </row>
    <row r="92" spans="3:7" ht="15.75" thickBot="1" x14ac:dyDescent="0.3">
      <c r="C92" s="89"/>
      <c r="D92" s="89"/>
      <c r="E92" s="89"/>
      <c r="F92" s="89"/>
      <c r="G92" s="89"/>
    </row>
    <row r="93" spans="3:7" ht="15.75" thickBot="1" x14ac:dyDescent="0.3">
      <c r="C93" s="90" t="s">
        <v>57</v>
      </c>
      <c r="D93" s="91"/>
      <c r="E93" s="59">
        <f>SUBTOTAL(9,F96:F109)</f>
        <v>0</v>
      </c>
      <c r="F93" s="74"/>
      <c r="G93" s="74"/>
    </row>
    <row r="94" spans="3:7" ht="15.75" thickBot="1" x14ac:dyDescent="0.3">
      <c r="F94" s="29"/>
      <c r="G94" s="35"/>
    </row>
    <row r="95" spans="3:7" ht="15.75" thickBot="1" x14ac:dyDescent="0.3">
      <c r="C95" s="38" t="s">
        <v>45</v>
      </c>
      <c r="D95" s="86" t="s">
        <v>47</v>
      </c>
      <c r="E95" s="87"/>
      <c r="F95" s="40" t="s">
        <v>27</v>
      </c>
      <c r="G95" s="41" t="s">
        <v>48</v>
      </c>
    </row>
    <row r="96" spans="3:7" x14ac:dyDescent="0.25">
      <c r="C96" s="77"/>
      <c r="D96" s="43"/>
      <c r="E96" s="44"/>
      <c r="F96" s="45">
        <f>D96*E96</f>
        <v>0</v>
      </c>
      <c r="G96" s="78"/>
    </row>
    <row r="97" spans="3:7" x14ac:dyDescent="0.25">
      <c r="C97" s="79"/>
      <c r="D97" s="52"/>
      <c r="E97" s="53"/>
      <c r="F97" s="45">
        <f>D97*E97</f>
        <v>0</v>
      </c>
      <c r="G97" s="80"/>
    </row>
    <row r="98" spans="3:7" x14ac:dyDescent="0.25">
      <c r="C98" s="79"/>
      <c r="D98" s="52"/>
      <c r="E98" s="53"/>
      <c r="F98" s="45">
        <f t="shared" ref="F98:F109" si="4">D98*E98</f>
        <v>0</v>
      </c>
      <c r="G98" s="80"/>
    </row>
    <row r="99" spans="3:7" x14ac:dyDescent="0.25">
      <c r="C99" s="79"/>
      <c r="D99" s="52"/>
      <c r="E99" s="53"/>
      <c r="F99" s="45">
        <f t="shared" si="4"/>
        <v>0</v>
      </c>
      <c r="G99" s="80"/>
    </row>
    <row r="100" spans="3:7" x14ac:dyDescent="0.25">
      <c r="C100" s="79"/>
      <c r="D100" s="52"/>
      <c r="E100" s="53"/>
      <c r="F100" s="45">
        <f t="shared" si="4"/>
        <v>0</v>
      </c>
      <c r="G100" s="80"/>
    </row>
    <row r="101" spans="3:7" x14ac:dyDescent="0.25">
      <c r="C101" s="79"/>
      <c r="D101" s="52"/>
      <c r="E101" s="53"/>
      <c r="F101" s="45">
        <f t="shared" si="4"/>
        <v>0</v>
      </c>
      <c r="G101" s="80"/>
    </row>
    <row r="102" spans="3:7" x14ac:dyDescent="0.25">
      <c r="C102" s="79"/>
      <c r="D102" s="52"/>
      <c r="E102" s="53"/>
      <c r="F102" s="45">
        <f t="shared" si="4"/>
        <v>0</v>
      </c>
      <c r="G102" s="80"/>
    </row>
    <row r="103" spans="3:7" x14ac:dyDescent="0.25">
      <c r="C103" s="79"/>
      <c r="D103" s="52"/>
      <c r="E103" s="53"/>
      <c r="F103" s="45">
        <f t="shared" si="4"/>
        <v>0</v>
      </c>
      <c r="G103" s="80"/>
    </row>
    <row r="104" spans="3:7" x14ac:dyDescent="0.25">
      <c r="C104" s="79"/>
      <c r="D104" s="52"/>
      <c r="E104" s="53"/>
      <c r="F104" s="45">
        <f t="shared" si="4"/>
        <v>0</v>
      </c>
      <c r="G104" s="80"/>
    </row>
    <row r="105" spans="3:7" x14ac:dyDescent="0.25">
      <c r="C105" s="81"/>
      <c r="D105" s="52"/>
      <c r="E105" s="53"/>
      <c r="F105" s="45">
        <f t="shared" si="4"/>
        <v>0</v>
      </c>
      <c r="G105" s="82"/>
    </row>
    <row r="106" spans="3:7" x14ac:dyDescent="0.25">
      <c r="C106" s="81"/>
      <c r="D106" s="52"/>
      <c r="E106" s="53"/>
      <c r="F106" s="45">
        <f t="shared" si="4"/>
        <v>0</v>
      </c>
      <c r="G106" s="82"/>
    </row>
    <row r="107" spans="3:7" x14ac:dyDescent="0.25">
      <c r="C107" s="81"/>
      <c r="D107" s="52"/>
      <c r="E107" s="53"/>
      <c r="F107" s="45">
        <f t="shared" si="4"/>
        <v>0</v>
      </c>
      <c r="G107" s="82"/>
    </row>
    <row r="108" spans="3:7" x14ac:dyDescent="0.25">
      <c r="C108" s="81"/>
      <c r="D108" s="52"/>
      <c r="E108" s="53"/>
      <c r="F108" s="45">
        <f t="shared" si="4"/>
        <v>0</v>
      </c>
      <c r="G108" s="82"/>
    </row>
    <row r="109" spans="3:7" ht="15.75" thickBot="1" x14ac:dyDescent="0.3">
      <c r="C109" s="83"/>
      <c r="D109" s="73"/>
      <c r="E109" s="84"/>
      <c r="F109" s="57">
        <f t="shared" si="4"/>
        <v>0</v>
      </c>
      <c r="G109" s="85"/>
    </row>
    <row r="113" spans="3:7" x14ac:dyDescent="0.25">
      <c r="C113" s="89"/>
      <c r="D113" s="89"/>
      <c r="E113" s="89"/>
      <c r="F113" s="89"/>
      <c r="G113" s="89"/>
    </row>
    <row r="114" spans="3:7" ht="15.75" thickBot="1" x14ac:dyDescent="0.3">
      <c r="C114" s="89"/>
      <c r="D114" s="89"/>
      <c r="E114" s="89"/>
      <c r="F114" s="89"/>
      <c r="G114" s="89"/>
    </row>
    <row r="115" spans="3:7" ht="15.75" thickBot="1" x14ac:dyDescent="0.3">
      <c r="C115" s="90" t="s">
        <v>57</v>
      </c>
      <c r="D115" s="91"/>
      <c r="E115" s="59">
        <f>SUBTOTAL(9,F118:F131)</f>
        <v>0</v>
      </c>
      <c r="F115" s="74"/>
      <c r="G115" s="74"/>
    </row>
    <row r="116" spans="3:7" ht="15.75" thickBot="1" x14ac:dyDescent="0.3">
      <c r="F116" s="29"/>
      <c r="G116" s="35"/>
    </row>
    <row r="117" spans="3:7" ht="15.75" thickBot="1" x14ac:dyDescent="0.3">
      <c r="C117" s="38" t="s">
        <v>45</v>
      </c>
      <c r="D117" s="86" t="s">
        <v>47</v>
      </c>
      <c r="E117" s="87"/>
      <c r="F117" s="40" t="s">
        <v>27</v>
      </c>
      <c r="G117" s="41" t="s">
        <v>48</v>
      </c>
    </row>
    <row r="118" spans="3:7" x14ac:dyDescent="0.25">
      <c r="C118" s="77"/>
      <c r="D118" s="43"/>
      <c r="E118" s="44"/>
      <c r="F118" s="45">
        <f>D118*E118</f>
        <v>0</v>
      </c>
      <c r="G118" s="78"/>
    </row>
    <row r="119" spans="3:7" x14ac:dyDescent="0.25">
      <c r="C119" s="79"/>
      <c r="D119" s="52"/>
      <c r="E119" s="53"/>
      <c r="F119" s="45">
        <f>D119*E119</f>
        <v>0</v>
      </c>
      <c r="G119" s="80"/>
    </row>
    <row r="120" spans="3:7" x14ac:dyDescent="0.25">
      <c r="C120" s="79"/>
      <c r="D120" s="52"/>
      <c r="E120" s="53"/>
      <c r="F120" s="45">
        <f t="shared" ref="F120:F131" si="5">D120*E120</f>
        <v>0</v>
      </c>
      <c r="G120" s="80"/>
    </row>
    <row r="121" spans="3:7" x14ac:dyDescent="0.25">
      <c r="C121" s="79"/>
      <c r="D121" s="52"/>
      <c r="E121" s="53"/>
      <c r="F121" s="45">
        <f t="shared" si="5"/>
        <v>0</v>
      </c>
      <c r="G121" s="80"/>
    </row>
    <row r="122" spans="3:7" x14ac:dyDescent="0.25">
      <c r="C122" s="79"/>
      <c r="D122" s="52"/>
      <c r="E122" s="53"/>
      <c r="F122" s="45">
        <f t="shared" si="5"/>
        <v>0</v>
      </c>
      <c r="G122" s="80"/>
    </row>
    <row r="123" spans="3:7" x14ac:dyDescent="0.25">
      <c r="C123" s="79"/>
      <c r="D123" s="52"/>
      <c r="E123" s="53"/>
      <c r="F123" s="45">
        <f t="shared" si="5"/>
        <v>0</v>
      </c>
      <c r="G123" s="80"/>
    </row>
    <row r="124" spans="3:7" x14ac:dyDescent="0.25">
      <c r="C124" s="79"/>
      <c r="D124" s="52"/>
      <c r="E124" s="53"/>
      <c r="F124" s="45">
        <f t="shared" si="5"/>
        <v>0</v>
      </c>
      <c r="G124" s="80"/>
    </row>
    <row r="125" spans="3:7" x14ac:dyDescent="0.25">
      <c r="C125" s="79"/>
      <c r="D125" s="52"/>
      <c r="E125" s="53"/>
      <c r="F125" s="45">
        <f t="shared" si="5"/>
        <v>0</v>
      </c>
      <c r="G125" s="80"/>
    </row>
    <row r="126" spans="3:7" x14ac:dyDescent="0.25">
      <c r="C126" s="79"/>
      <c r="D126" s="52"/>
      <c r="E126" s="53"/>
      <c r="F126" s="45">
        <f t="shared" si="5"/>
        <v>0</v>
      </c>
      <c r="G126" s="80"/>
    </row>
    <row r="127" spans="3:7" x14ac:dyDescent="0.25">
      <c r="C127" s="81"/>
      <c r="D127" s="52"/>
      <c r="E127" s="53"/>
      <c r="F127" s="45">
        <f t="shared" si="5"/>
        <v>0</v>
      </c>
      <c r="G127" s="82"/>
    </row>
    <row r="128" spans="3:7" x14ac:dyDescent="0.25">
      <c r="C128" s="81"/>
      <c r="D128" s="52"/>
      <c r="E128" s="53"/>
      <c r="F128" s="45">
        <f t="shared" si="5"/>
        <v>0</v>
      </c>
      <c r="G128" s="82"/>
    </row>
    <row r="129" spans="3:7" x14ac:dyDescent="0.25">
      <c r="C129" s="81"/>
      <c r="D129" s="52"/>
      <c r="E129" s="53"/>
      <c r="F129" s="45">
        <f t="shared" si="5"/>
        <v>0</v>
      </c>
      <c r="G129" s="82"/>
    </row>
    <row r="130" spans="3:7" x14ac:dyDescent="0.25">
      <c r="C130" s="81"/>
      <c r="D130" s="52"/>
      <c r="E130" s="53"/>
      <c r="F130" s="45">
        <f t="shared" si="5"/>
        <v>0</v>
      </c>
      <c r="G130" s="82"/>
    </row>
    <row r="131" spans="3:7" ht="15.75" thickBot="1" x14ac:dyDescent="0.3">
      <c r="C131" s="83"/>
      <c r="D131" s="73"/>
      <c r="E131" s="84"/>
      <c r="F131" s="57">
        <f t="shared" si="5"/>
        <v>0</v>
      </c>
      <c r="G131" s="85"/>
    </row>
    <row r="135" spans="3:7" x14ac:dyDescent="0.25">
      <c r="C135" s="89"/>
      <c r="D135" s="89"/>
      <c r="E135" s="89"/>
      <c r="F135" s="89"/>
      <c r="G135" s="89"/>
    </row>
    <row r="136" spans="3:7" ht="15.75" thickBot="1" x14ac:dyDescent="0.3">
      <c r="C136" s="89"/>
      <c r="D136" s="89"/>
      <c r="E136" s="89"/>
      <c r="F136" s="89"/>
      <c r="G136" s="89"/>
    </row>
    <row r="137" spans="3:7" ht="15.75" thickBot="1" x14ac:dyDescent="0.3">
      <c r="C137" s="90" t="s">
        <v>57</v>
      </c>
      <c r="D137" s="91"/>
      <c r="E137" s="59">
        <f>SUBTOTAL(9,F140:F153)</f>
        <v>0</v>
      </c>
      <c r="F137" s="74"/>
      <c r="G137" s="74"/>
    </row>
    <row r="138" spans="3:7" ht="15.75" thickBot="1" x14ac:dyDescent="0.3">
      <c r="F138" s="29"/>
      <c r="G138" s="35"/>
    </row>
    <row r="139" spans="3:7" ht="15.75" thickBot="1" x14ac:dyDescent="0.3">
      <c r="C139" s="38" t="s">
        <v>45</v>
      </c>
      <c r="D139" s="86" t="s">
        <v>47</v>
      </c>
      <c r="E139" s="87"/>
      <c r="F139" s="40" t="s">
        <v>27</v>
      </c>
      <c r="G139" s="41" t="s">
        <v>48</v>
      </c>
    </row>
    <row r="140" spans="3:7" x14ac:dyDescent="0.25">
      <c r="C140" s="77"/>
      <c r="D140" s="43"/>
      <c r="E140" s="44"/>
      <c r="F140" s="45">
        <f>D140*E140</f>
        <v>0</v>
      </c>
      <c r="G140" s="78"/>
    </row>
    <row r="141" spans="3:7" x14ac:dyDescent="0.25">
      <c r="C141" s="79"/>
      <c r="D141" s="52"/>
      <c r="E141" s="53"/>
      <c r="F141" s="45">
        <f>D141*E141</f>
        <v>0</v>
      </c>
      <c r="G141" s="80"/>
    </row>
    <row r="142" spans="3:7" x14ac:dyDescent="0.25">
      <c r="C142" s="79"/>
      <c r="D142" s="52"/>
      <c r="E142" s="53"/>
      <c r="F142" s="45">
        <f t="shared" ref="F142:F153" si="6">D142*E142</f>
        <v>0</v>
      </c>
      <c r="G142" s="80"/>
    </row>
    <row r="143" spans="3:7" x14ac:dyDescent="0.25">
      <c r="C143" s="79"/>
      <c r="D143" s="52"/>
      <c r="E143" s="53"/>
      <c r="F143" s="45">
        <f t="shared" si="6"/>
        <v>0</v>
      </c>
      <c r="G143" s="80"/>
    </row>
    <row r="144" spans="3:7" x14ac:dyDescent="0.25">
      <c r="C144" s="79"/>
      <c r="D144" s="52"/>
      <c r="E144" s="53"/>
      <c r="F144" s="45">
        <f t="shared" si="6"/>
        <v>0</v>
      </c>
      <c r="G144" s="80"/>
    </row>
    <row r="145" spans="3:7" x14ac:dyDescent="0.25">
      <c r="C145" s="79"/>
      <c r="D145" s="52"/>
      <c r="E145" s="53"/>
      <c r="F145" s="45">
        <f t="shared" si="6"/>
        <v>0</v>
      </c>
      <c r="G145" s="80"/>
    </row>
    <row r="146" spans="3:7" x14ac:dyDescent="0.25">
      <c r="C146" s="79"/>
      <c r="D146" s="52"/>
      <c r="E146" s="53"/>
      <c r="F146" s="45">
        <f t="shared" si="6"/>
        <v>0</v>
      </c>
      <c r="G146" s="80"/>
    </row>
    <row r="147" spans="3:7" x14ac:dyDescent="0.25">
      <c r="C147" s="79"/>
      <c r="D147" s="52"/>
      <c r="E147" s="53"/>
      <c r="F147" s="45">
        <f t="shared" si="6"/>
        <v>0</v>
      </c>
      <c r="G147" s="80"/>
    </row>
    <row r="148" spans="3:7" x14ac:dyDescent="0.25">
      <c r="C148" s="79"/>
      <c r="D148" s="52"/>
      <c r="E148" s="53"/>
      <c r="F148" s="45">
        <f t="shared" si="6"/>
        <v>0</v>
      </c>
      <c r="G148" s="80"/>
    </row>
    <row r="149" spans="3:7" x14ac:dyDescent="0.25">
      <c r="C149" s="81"/>
      <c r="D149" s="52"/>
      <c r="E149" s="53"/>
      <c r="F149" s="45">
        <f t="shared" si="6"/>
        <v>0</v>
      </c>
      <c r="G149" s="82"/>
    </row>
    <row r="150" spans="3:7" x14ac:dyDescent="0.25">
      <c r="C150" s="81"/>
      <c r="D150" s="52"/>
      <c r="E150" s="53"/>
      <c r="F150" s="45">
        <f t="shared" si="6"/>
        <v>0</v>
      </c>
      <c r="G150" s="82"/>
    </row>
    <row r="151" spans="3:7" x14ac:dyDescent="0.25">
      <c r="C151" s="81"/>
      <c r="D151" s="52"/>
      <c r="E151" s="53"/>
      <c r="F151" s="45">
        <f t="shared" si="6"/>
        <v>0</v>
      </c>
      <c r="G151" s="82"/>
    </row>
    <row r="152" spans="3:7" x14ac:dyDescent="0.25">
      <c r="C152" s="81"/>
      <c r="D152" s="52"/>
      <c r="E152" s="53"/>
      <c r="F152" s="45">
        <f t="shared" si="6"/>
        <v>0</v>
      </c>
      <c r="G152" s="82"/>
    </row>
    <row r="153" spans="3:7" ht="15.75" thickBot="1" x14ac:dyDescent="0.3">
      <c r="C153" s="83"/>
      <c r="D153" s="73"/>
      <c r="E153" s="84"/>
      <c r="F153" s="57">
        <f t="shared" si="6"/>
        <v>0</v>
      </c>
      <c r="G153" s="85"/>
    </row>
    <row r="157" spans="3:7" x14ac:dyDescent="0.25">
      <c r="C157" s="89"/>
      <c r="D157" s="89"/>
      <c r="E157" s="89"/>
      <c r="F157" s="89"/>
      <c r="G157" s="89"/>
    </row>
    <row r="158" spans="3:7" ht="15.75" thickBot="1" x14ac:dyDescent="0.3">
      <c r="C158" s="89"/>
      <c r="D158" s="89"/>
      <c r="E158" s="89"/>
      <c r="F158" s="89"/>
      <c r="G158" s="89"/>
    </row>
    <row r="159" spans="3:7" ht="15.75" thickBot="1" x14ac:dyDescent="0.3">
      <c r="C159" s="90" t="s">
        <v>57</v>
      </c>
      <c r="D159" s="91"/>
      <c r="E159" s="59">
        <f>SUBTOTAL(9,F162:F175)</f>
        <v>0</v>
      </c>
      <c r="F159" s="74"/>
      <c r="G159" s="74"/>
    </row>
    <row r="160" spans="3:7" ht="15.75" thickBot="1" x14ac:dyDescent="0.3">
      <c r="F160" s="29"/>
      <c r="G160" s="35"/>
    </row>
    <row r="161" spans="3:7" ht="15.75" thickBot="1" x14ac:dyDescent="0.3">
      <c r="C161" s="38" t="s">
        <v>45</v>
      </c>
      <c r="D161" s="86" t="s">
        <v>47</v>
      </c>
      <c r="E161" s="87"/>
      <c r="F161" s="40" t="s">
        <v>27</v>
      </c>
      <c r="G161" s="41" t="s">
        <v>48</v>
      </c>
    </row>
    <row r="162" spans="3:7" x14ac:dyDescent="0.25">
      <c r="C162" s="77"/>
      <c r="D162" s="43"/>
      <c r="E162" s="44"/>
      <c r="F162" s="45">
        <f>D162*E162</f>
        <v>0</v>
      </c>
      <c r="G162" s="78"/>
    </row>
    <row r="163" spans="3:7" x14ac:dyDescent="0.25">
      <c r="C163" s="79"/>
      <c r="D163" s="52"/>
      <c r="E163" s="53"/>
      <c r="F163" s="45">
        <f>D163*E163</f>
        <v>0</v>
      </c>
      <c r="G163" s="80"/>
    </row>
    <row r="164" spans="3:7" x14ac:dyDescent="0.25">
      <c r="C164" s="79"/>
      <c r="D164" s="52"/>
      <c r="E164" s="53"/>
      <c r="F164" s="45">
        <f t="shared" ref="F164:F175" si="7">D164*E164</f>
        <v>0</v>
      </c>
      <c r="G164" s="80"/>
    </row>
    <row r="165" spans="3:7" x14ac:dyDescent="0.25">
      <c r="C165" s="79"/>
      <c r="D165" s="52"/>
      <c r="E165" s="53"/>
      <c r="F165" s="45">
        <f t="shared" si="7"/>
        <v>0</v>
      </c>
      <c r="G165" s="80"/>
    </row>
    <row r="166" spans="3:7" x14ac:dyDescent="0.25">
      <c r="C166" s="79"/>
      <c r="D166" s="52"/>
      <c r="E166" s="53"/>
      <c r="F166" s="45">
        <f t="shared" si="7"/>
        <v>0</v>
      </c>
      <c r="G166" s="80"/>
    </row>
    <row r="167" spans="3:7" x14ac:dyDescent="0.25">
      <c r="C167" s="79"/>
      <c r="D167" s="52"/>
      <c r="E167" s="53"/>
      <c r="F167" s="45">
        <f t="shared" si="7"/>
        <v>0</v>
      </c>
      <c r="G167" s="80"/>
    </row>
    <row r="168" spans="3:7" x14ac:dyDescent="0.25">
      <c r="C168" s="79"/>
      <c r="D168" s="52"/>
      <c r="E168" s="53"/>
      <c r="F168" s="45">
        <f t="shared" si="7"/>
        <v>0</v>
      </c>
      <c r="G168" s="80"/>
    </row>
    <row r="169" spans="3:7" x14ac:dyDescent="0.25">
      <c r="C169" s="79"/>
      <c r="D169" s="52"/>
      <c r="E169" s="53"/>
      <c r="F169" s="45">
        <f t="shared" si="7"/>
        <v>0</v>
      </c>
      <c r="G169" s="80"/>
    </row>
    <row r="170" spans="3:7" x14ac:dyDescent="0.25">
      <c r="C170" s="79"/>
      <c r="D170" s="52"/>
      <c r="E170" s="53"/>
      <c r="F170" s="45">
        <f t="shared" si="7"/>
        <v>0</v>
      </c>
      <c r="G170" s="80"/>
    </row>
    <row r="171" spans="3:7" x14ac:dyDescent="0.25">
      <c r="C171" s="81"/>
      <c r="D171" s="52"/>
      <c r="E171" s="53"/>
      <c r="F171" s="45">
        <f t="shared" si="7"/>
        <v>0</v>
      </c>
      <c r="G171" s="82"/>
    </row>
    <row r="172" spans="3:7" x14ac:dyDescent="0.25">
      <c r="C172" s="81"/>
      <c r="D172" s="52"/>
      <c r="E172" s="53"/>
      <c r="F172" s="45">
        <f t="shared" si="7"/>
        <v>0</v>
      </c>
      <c r="G172" s="82"/>
    </row>
    <row r="173" spans="3:7" x14ac:dyDescent="0.25">
      <c r="C173" s="81"/>
      <c r="D173" s="52"/>
      <c r="E173" s="53"/>
      <c r="F173" s="45">
        <f t="shared" si="7"/>
        <v>0</v>
      </c>
      <c r="G173" s="82"/>
    </row>
    <row r="174" spans="3:7" x14ac:dyDescent="0.25">
      <c r="C174" s="81"/>
      <c r="D174" s="52"/>
      <c r="E174" s="53"/>
      <c r="F174" s="45">
        <f t="shared" si="7"/>
        <v>0</v>
      </c>
      <c r="G174" s="82"/>
    </row>
    <row r="175" spans="3:7" ht="15.75" thickBot="1" x14ac:dyDescent="0.3">
      <c r="C175" s="83"/>
      <c r="D175" s="73"/>
      <c r="E175" s="84"/>
      <c r="F175" s="57">
        <f t="shared" si="7"/>
        <v>0</v>
      </c>
      <c r="G175" s="85"/>
    </row>
    <row r="179" spans="3:7" x14ac:dyDescent="0.25">
      <c r="C179" s="89"/>
      <c r="D179" s="89"/>
      <c r="E179" s="89"/>
      <c r="F179" s="89"/>
      <c r="G179" s="89"/>
    </row>
    <row r="180" spans="3:7" ht="15.75" thickBot="1" x14ac:dyDescent="0.3">
      <c r="C180" s="89"/>
      <c r="D180" s="89"/>
      <c r="E180" s="89"/>
      <c r="F180" s="89"/>
      <c r="G180" s="89"/>
    </row>
    <row r="181" spans="3:7" ht="15.75" thickBot="1" x14ac:dyDescent="0.3">
      <c r="C181" s="90" t="s">
        <v>57</v>
      </c>
      <c r="D181" s="91"/>
      <c r="E181" s="59">
        <f>SUBTOTAL(9,F184:F197)</f>
        <v>0</v>
      </c>
      <c r="F181" s="74"/>
      <c r="G181" s="74"/>
    </row>
    <row r="182" spans="3:7" ht="15.75" thickBot="1" x14ac:dyDescent="0.3">
      <c r="F182" s="29"/>
      <c r="G182" s="35"/>
    </row>
    <row r="183" spans="3:7" ht="15.75" thickBot="1" x14ac:dyDescent="0.3">
      <c r="C183" s="38" t="s">
        <v>45</v>
      </c>
      <c r="D183" s="86" t="s">
        <v>47</v>
      </c>
      <c r="E183" s="87"/>
      <c r="F183" s="40" t="s">
        <v>27</v>
      </c>
      <c r="G183" s="41" t="s">
        <v>48</v>
      </c>
    </row>
    <row r="184" spans="3:7" x14ac:dyDescent="0.25">
      <c r="C184" s="77"/>
      <c r="D184" s="43"/>
      <c r="E184" s="44"/>
      <c r="F184" s="45">
        <f>D184*E184</f>
        <v>0</v>
      </c>
      <c r="G184" s="78"/>
    </row>
    <row r="185" spans="3:7" x14ac:dyDescent="0.25">
      <c r="C185" s="79"/>
      <c r="D185" s="52"/>
      <c r="E185" s="53"/>
      <c r="F185" s="45">
        <f>D185*E185</f>
        <v>0</v>
      </c>
      <c r="G185" s="80"/>
    </row>
    <row r="186" spans="3:7" x14ac:dyDescent="0.25">
      <c r="C186" s="79"/>
      <c r="D186" s="52"/>
      <c r="E186" s="53"/>
      <c r="F186" s="45">
        <f t="shared" ref="F186:F197" si="8">D186*E186</f>
        <v>0</v>
      </c>
      <c r="G186" s="80"/>
    </row>
    <row r="187" spans="3:7" x14ac:dyDescent="0.25">
      <c r="C187" s="79"/>
      <c r="D187" s="52"/>
      <c r="E187" s="53"/>
      <c r="F187" s="45">
        <f t="shared" si="8"/>
        <v>0</v>
      </c>
      <c r="G187" s="80"/>
    </row>
    <row r="188" spans="3:7" x14ac:dyDescent="0.25">
      <c r="C188" s="79"/>
      <c r="D188" s="52"/>
      <c r="E188" s="53"/>
      <c r="F188" s="45">
        <f t="shared" si="8"/>
        <v>0</v>
      </c>
      <c r="G188" s="80"/>
    </row>
    <row r="189" spans="3:7" x14ac:dyDescent="0.25">
      <c r="C189" s="79"/>
      <c r="D189" s="52"/>
      <c r="E189" s="53"/>
      <c r="F189" s="45">
        <f t="shared" si="8"/>
        <v>0</v>
      </c>
      <c r="G189" s="80"/>
    </row>
    <row r="190" spans="3:7" x14ac:dyDescent="0.25">
      <c r="C190" s="79"/>
      <c r="D190" s="52"/>
      <c r="E190" s="53"/>
      <c r="F190" s="45">
        <f t="shared" si="8"/>
        <v>0</v>
      </c>
      <c r="G190" s="80"/>
    </row>
    <row r="191" spans="3:7" x14ac:dyDescent="0.25">
      <c r="C191" s="79"/>
      <c r="D191" s="52"/>
      <c r="E191" s="53"/>
      <c r="F191" s="45">
        <f t="shared" si="8"/>
        <v>0</v>
      </c>
      <c r="G191" s="80"/>
    </row>
    <row r="192" spans="3:7" x14ac:dyDescent="0.25">
      <c r="C192" s="79"/>
      <c r="D192" s="52"/>
      <c r="E192" s="53"/>
      <c r="F192" s="45">
        <f t="shared" si="8"/>
        <v>0</v>
      </c>
      <c r="G192" s="80"/>
    </row>
    <row r="193" spans="3:7" x14ac:dyDescent="0.25">
      <c r="C193" s="81"/>
      <c r="D193" s="52"/>
      <c r="E193" s="53"/>
      <c r="F193" s="45">
        <f t="shared" si="8"/>
        <v>0</v>
      </c>
      <c r="G193" s="82"/>
    </row>
    <row r="194" spans="3:7" x14ac:dyDescent="0.25">
      <c r="C194" s="81"/>
      <c r="D194" s="52"/>
      <c r="E194" s="53"/>
      <c r="F194" s="45">
        <f t="shared" si="8"/>
        <v>0</v>
      </c>
      <c r="G194" s="82"/>
    </row>
    <row r="195" spans="3:7" x14ac:dyDescent="0.25">
      <c r="C195" s="81"/>
      <c r="D195" s="52"/>
      <c r="E195" s="53"/>
      <c r="F195" s="45">
        <f t="shared" si="8"/>
        <v>0</v>
      </c>
      <c r="G195" s="82"/>
    </row>
    <row r="196" spans="3:7" x14ac:dyDescent="0.25">
      <c r="C196" s="81"/>
      <c r="D196" s="52"/>
      <c r="E196" s="53"/>
      <c r="F196" s="45">
        <f t="shared" si="8"/>
        <v>0</v>
      </c>
      <c r="G196" s="82"/>
    </row>
    <row r="197" spans="3:7" ht="15.75" thickBot="1" x14ac:dyDescent="0.3">
      <c r="C197" s="83"/>
      <c r="D197" s="73"/>
      <c r="E197" s="84"/>
      <c r="F197" s="57">
        <f t="shared" si="8"/>
        <v>0</v>
      </c>
      <c r="G197" s="85"/>
    </row>
    <row r="201" spans="3:7" x14ac:dyDescent="0.25">
      <c r="C201" s="89"/>
      <c r="D201" s="89"/>
      <c r="E201" s="89"/>
      <c r="F201" s="89"/>
      <c r="G201" s="89"/>
    </row>
    <row r="202" spans="3:7" ht="15.75" thickBot="1" x14ac:dyDescent="0.3">
      <c r="C202" s="89"/>
      <c r="D202" s="89"/>
      <c r="E202" s="89"/>
      <c r="F202" s="89"/>
      <c r="G202" s="89"/>
    </row>
    <row r="203" spans="3:7" ht="15.75" thickBot="1" x14ac:dyDescent="0.3">
      <c r="C203" s="90" t="s">
        <v>57</v>
      </c>
      <c r="D203" s="91"/>
      <c r="E203" s="59">
        <f>SUBTOTAL(9,F206:F219)</f>
        <v>0</v>
      </c>
      <c r="F203" s="74"/>
      <c r="G203" s="74"/>
    </row>
    <row r="204" spans="3:7" ht="15.75" thickBot="1" x14ac:dyDescent="0.3">
      <c r="F204" s="29"/>
      <c r="G204" s="35"/>
    </row>
    <row r="205" spans="3:7" ht="15.75" thickBot="1" x14ac:dyDescent="0.3">
      <c r="C205" s="38" t="s">
        <v>45</v>
      </c>
      <c r="D205" s="86" t="s">
        <v>47</v>
      </c>
      <c r="E205" s="87"/>
      <c r="F205" s="40" t="s">
        <v>27</v>
      </c>
      <c r="G205" s="41" t="s">
        <v>48</v>
      </c>
    </row>
    <row r="206" spans="3:7" x14ac:dyDescent="0.25">
      <c r="C206" s="77"/>
      <c r="D206" s="43"/>
      <c r="E206" s="44"/>
      <c r="F206" s="45">
        <f>D206*E206</f>
        <v>0</v>
      </c>
      <c r="G206" s="78"/>
    </row>
    <row r="207" spans="3:7" x14ac:dyDescent="0.25">
      <c r="C207" s="79"/>
      <c r="D207" s="52"/>
      <c r="E207" s="53"/>
      <c r="F207" s="45">
        <f>D207*E207</f>
        <v>0</v>
      </c>
      <c r="G207" s="80"/>
    </row>
    <row r="208" spans="3:7" x14ac:dyDescent="0.25">
      <c r="C208" s="79"/>
      <c r="D208" s="52"/>
      <c r="E208" s="53"/>
      <c r="F208" s="45">
        <f t="shared" ref="F208:F219" si="9">D208*E208</f>
        <v>0</v>
      </c>
      <c r="G208" s="80"/>
    </row>
    <row r="209" spans="3:7" x14ac:dyDescent="0.25">
      <c r="C209" s="79"/>
      <c r="D209" s="52"/>
      <c r="E209" s="53"/>
      <c r="F209" s="45">
        <f t="shared" si="9"/>
        <v>0</v>
      </c>
      <c r="G209" s="80"/>
    </row>
    <row r="210" spans="3:7" x14ac:dyDescent="0.25">
      <c r="C210" s="79"/>
      <c r="D210" s="52"/>
      <c r="E210" s="53"/>
      <c r="F210" s="45">
        <f t="shared" si="9"/>
        <v>0</v>
      </c>
      <c r="G210" s="80"/>
    </row>
    <row r="211" spans="3:7" x14ac:dyDescent="0.25">
      <c r="C211" s="79"/>
      <c r="D211" s="52"/>
      <c r="E211" s="53"/>
      <c r="F211" s="45">
        <f t="shared" si="9"/>
        <v>0</v>
      </c>
      <c r="G211" s="80"/>
    </row>
    <row r="212" spans="3:7" x14ac:dyDescent="0.25">
      <c r="C212" s="79"/>
      <c r="D212" s="52"/>
      <c r="E212" s="53"/>
      <c r="F212" s="45">
        <f t="shared" si="9"/>
        <v>0</v>
      </c>
      <c r="G212" s="80"/>
    </row>
    <row r="213" spans="3:7" x14ac:dyDescent="0.25">
      <c r="C213" s="79"/>
      <c r="D213" s="52"/>
      <c r="E213" s="53"/>
      <c r="F213" s="45">
        <f t="shared" si="9"/>
        <v>0</v>
      </c>
      <c r="G213" s="80"/>
    </row>
    <row r="214" spans="3:7" x14ac:dyDescent="0.25">
      <c r="C214" s="79"/>
      <c r="D214" s="52"/>
      <c r="E214" s="53"/>
      <c r="F214" s="45">
        <f t="shared" si="9"/>
        <v>0</v>
      </c>
      <c r="G214" s="80"/>
    </row>
    <row r="215" spans="3:7" x14ac:dyDescent="0.25">
      <c r="C215" s="81"/>
      <c r="D215" s="52"/>
      <c r="E215" s="53"/>
      <c r="F215" s="45">
        <f t="shared" si="9"/>
        <v>0</v>
      </c>
      <c r="G215" s="82"/>
    </row>
    <row r="216" spans="3:7" x14ac:dyDescent="0.25">
      <c r="C216" s="81"/>
      <c r="D216" s="52"/>
      <c r="E216" s="53"/>
      <c r="F216" s="45">
        <f t="shared" si="9"/>
        <v>0</v>
      </c>
      <c r="G216" s="82"/>
    </row>
    <row r="217" spans="3:7" x14ac:dyDescent="0.25">
      <c r="C217" s="81"/>
      <c r="D217" s="52"/>
      <c r="E217" s="53"/>
      <c r="F217" s="45">
        <f t="shared" si="9"/>
        <v>0</v>
      </c>
      <c r="G217" s="82"/>
    </row>
    <row r="218" spans="3:7" x14ac:dyDescent="0.25">
      <c r="C218" s="81"/>
      <c r="D218" s="52"/>
      <c r="E218" s="53"/>
      <c r="F218" s="45">
        <f t="shared" si="9"/>
        <v>0</v>
      </c>
      <c r="G218" s="82"/>
    </row>
    <row r="219" spans="3:7" ht="15.75" thickBot="1" x14ac:dyDescent="0.3">
      <c r="C219" s="83"/>
      <c r="D219" s="73"/>
      <c r="E219" s="84"/>
      <c r="F219" s="57">
        <f t="shared" si="9"/>
        <v>0</v>
      </c>
      <c r="G219" s="85"/>
    </row>
    <row r="224" spans="3:7" x14ac:dyDescent="0.25">
      <c r="C224" s="89"/>
      <c r="D224" s="89"/>
      <c r="E224" s="89"/>
      <c r="F224" s="89"/>
      <c r="G224" s="89"/>
    </row>
    <row r="225" spans="3:7" ht="15.75" thickBot="1" x14ac:dyDescent="0.3">
      <c r="C225" s="89"/>
      <c r="D225" s="89"/>
      <c r="E225" s="89"/>
      <c r="F225" s="89"/>
      <c r="G225" s="89"/>
    </row>
    <row r="226" spans="3:7" ht="15.75" thickBot="1" x14ac:dyDescent="0.3">
      <c r="C226" s="90" t="s">
        <v>57</v>
      </c>
      <c r="D226" s="91"/>
      <c r="E226" s="59">
        <f>SUBTOTAL(9,F229:F242)</f>
        <v>0</v>
      </c>
      <c r="F226" s="74"/>
      <c r="G226" s="74"/>
    </row>
    <row r="227" spans="3:7" ht="15.75" thickBot="1" x14ac:dyDescent="0.3">
      <c r="F227" s="29"/>
      <c r="G227" s="35"/>
    </row>
    <row r="228" spans="3:7" ht="15.75" thickBot="1" x14ac:dyDescent="0.3">
      <c r="C228" s="38" t="s">
        <v>45</v>
      </c>
      <c r="D228" s="86" t="s">
        <v>47</v>
      </c>
      <c r="E228" s="87"/>
      <c r="F228" s="40" t="s">
        <v>27</v>
      </c>
      <c r="G228" s="41" t="s">
        <v>48</v>
      </c>
    </row>
    <row r="229" spans="3:7" x14ac:dyDescent="0.25">
      <c r="C229" s="77"/>
      <c r="D229" s="43"/>
      <c r="E229" s="44"/>
      <c r="F229" s="45">
        <f>D229*E229</f>
        <v>0</v>
      </c>
      <c r="G229" s="78"/>
    </row>
    <row r="230" spans="3:7" x14ac:dyDescent="0.25">
      <c r="C230" s="79"/>
      <c r="D230" s="52"/>
      <c r="E230" s="53"/>
      <c r="F230" s="45">
        <f>D230*E230</f>
        <v>0</v>
      </c>
      <c r="G230" s="80"/>
    </row>
    <row r="231" spans="3:7" x14ac:dyDescent="0.25">
      <c r="C231" s="79"/>
      <c r="D231" s="52"/>
      <c r="E231" s="53"/>
      <c r="F231" s="45">
        <f t="shared" ref="F231:F242" si="10">D231*E231</f>
        <v>0</v>
      </c>
      <c r="G231" s="80"/>
    </row>
    <row r="232" spans="3:7" x14ac:dyDescent="0.25">
      <c r="C232" s="79"/>
      <c r="D232" s="52"/>
      <c r="E232" s="53"/>
      <c r="F232" s="45">
        <f t="shared" si="10"/>
        <v>0</v>
      </c>
      <c r="G232" s="80"/>
    </row>
    <row r="233" spans="3:7" x14ac:dyDescent="0.25">
      <c r="C233" s="79"/>
      <c r="D233" s="52"/>
      <c r="E233" s="53"/>
      <c r="F233" s="45">
        <f t="shared" si="10"/>
        <v>0</v>
      </c>
      <c r="G233" s="80"/>
    </row>
    <row r="234" spans="3:7" x14ac:dyDescent="0.25">
      <c r="C234" s="79"/>
      <c r="D234" s="52"/>
      <c r="E234" s="53"/>
      <c r="F234" s="45">
        <f t="shared" si="10"/>
        <v>0</v>
      </c>
      <c r="G234" s="80"/>
    </row>
    <row r="235" spans="3:7" x14ac:dyDescent="0.25">
      <c r="C235" s="79"/>
      <c r="D235" s="52"/>
      <c r="E235" s="53"/>
      <c r="F235" s="45">
        <f t="shared" si="10"/>
        <v>0</v>
      </c>
      <c r="G235" s="80"/>
    </row>
    <row r="236" spans="3:7" x14ac:dyDescent="0.25">
      <c r="C236" s="79"/>
      <c r="D236" s="52"/>
      <c r="E236" s="53"/>
      <c r="F236" s="45">
        <f t="shared" si="10"/>
        <v>0</v>
      </c>
      <c r="G236" s="80"/>
    </row>
    <row r="237" spans="3:7" x14ac:dyDescent="0.25">
      <c r="C237" s="79"/>
      <c r="D237" s="52"/>
      <c r="E237" s="53"/>
      <c r="F237" s="45">
        <f t="shared" si="10"/>
        <v>0</v>
      </c>
      <c r="G237" s="80"/>
    </row>
    <row r="238" spans="3:7" x14ac:dyDescent="0.25">
      <c r="C238" s="81"/>
      <c r="D238" s="52"/>
      <c r="E238" s="53"/>
      <c r="F238" s="45">
        <f t="shared" si="10"/>
        <v>0</v>
      </c>
      <c r="G238" s="82"/>
    </row>
    <row r="239" spans="3:7" x14ac:dyDescent="0.25">
      <c r="C239" s="81"/>
      <c r="D239" s="52"/>
      <c r="E239" s="53"/>
      <c r="F239" s="45">
        <f t="shared" si="10"/>
        <v>0</v>
      </c>
      <c r="G239" s="82"/>
    </row>
    <row r="240" spans="3:7" x14ac:dyDescent="0.25">
      <c r="C240" s="81"/>
      <c r="D240" s="52"/>
      <c r="E240" s="53"/>
      <c r="F240" s="45">
        <f t="shared" si="10"/>
        <v>0</v>
      </c>
      <c r="G240" s="82"/>
    </row>
    <row r="241" spans="3:7" x14ac:dyDescent="0.25">
      <c r="C241" s="81"/>
      <c r="D241" s="52"/>
      <c r="E241" s="53"/>
      <c r="F241" s="45">
        <f t="shared" si="10"/>
        <v>0</v>
      </c>
      <c r="G241" s="82"/>
    </row>
    <row r="242" spans="3:7" ht="15.75" thickBot="1" x14ac:dyDescent="0.3">
      <c r="C242" s="83"/>
      <c r="D242" s="73"/>
      <c r="E242" s="84"/>
      <c r="F242" s="57">
        <f t="shared" si="10"/>
        <v>0</v>
      </c>
      <c r="G242" s="85"/>
    </row>
  </sheetData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314"/>
  <sheetViews>
    <sheetView showGridLines="0" tabSelected="1" zoomScaleNormal="100" workbookViewId="0">
      <pane ySplit="7" topLeftCell="A302" activePane="bottomLeft" state="frozen"/>
      <selection pane="bottomLeft" activeCell="D323" sqref="D323"/>
    </sheetView>
  </sheetViews>
  <sheetFormatPr baseColWidth="10" defaultRowHeight="15" x14ac:dyDescent="0.25"/>
  <cols>
    <col min="1" max="1" width="1.85546875" customWidth="1"/>
    <col min="3" max="3" width="66.5703125" customWidth="1"/>
    <col min="4" max="4" width="18.5703125" customWidth="1"/>
  </cols>
  <sheetData>
    <row r="2" spans="2:4" x14ac:dyDescent="0.25">
      <c r="B2" s="258" t="s">
        <v>904</v>
      </c>
      <c r="C2" s="258"/>
      <c r="D2" s="258"/>
    </row>
    <row r="3" spans="2:4" x14ac:dyDescent="0.25">
      <c r="B3" s="258" t="s">
        <v>398</v>
      </c>
      <c r="C3" s="258"/>
      <c r="D3" s="258"/>
    </row>
    <row r="4" spans="2:4" x14ac:dyDescent="0.25">
      <c r="B4" s="258" t="s">
        <v>435</v>
      </c>
      <c r="C4" s="258"/>
      <c r="D4" s="258"/>
    </row>
    <row r="5" spans="2:4" x14ac:dyDescent="0.25">
      <c r="B5" s="258" t="s">
        <v>399</v>
      </c>
      <c r="C5" s="258"/>
      <c r="D5" s="258"/>
    </row>
    <row r="6" spans="2:4" ht="15.75" thickBot="1" x14ac:dyDescent="0.3"/>
    <row r="7" spans="2:4" ht="42" customHeight="1" x14ac:dyDescent="0.25">
      <c r="B7" s="103" t="s">
        <v>393</v>
      </c>
      <c r="C7" s="103" t="s">
        <v>394</v>
      </c>
      <c r="D7" s="103" t="s">
        <v>395</v>
      </c>
    </row>
    <row r="8" spans="2:4" x14ac:dyDescent="0.25">
      <c r="B8" s="104">
        <v>10000</v>
      </c>
      <c r="C8" s="105" t="s">
        <v>93</v>
      </c>
      <c r="D8" s="106">
        <f>D9+D31+D60</f>
        <v>2346325.3499999996</v>
      </c>
    </row>
    <row r="9" spans="2:4" x14ac:dyDescent="0.25">
      <c r="B9" s="107">
        <v>11000</v>
      </c>
      <c r="C9" s="108" t="s">
        <v>94</v>
      </c>
      <c r="D9" s="109">
        <f>SUM(D10:D30)</f>
        <v>2106325.3499999996</v>
      </c>
    </row>
    <row r="10" spans="2:4" x14ac:dyDescent="0.25">
      <c r="B10" s="110">
        <v>11100.01</v>
      </c>
      <c r="C10" s="111" t="s">
        <v>95</v>
      </c>
      <c r="D10" s="112">
        <f>(SUMIF('1. TALLERES SEMINARIOS'!H:H,PRESUPUESTO!B8:B313,'1. TALLERES SEMINARIOS'!G:G)+SUMIF('2. CONTRATACION DE PERSONAL'!H:H,PRESUPUESTO!B8:B313,'2. CONTRATACION DE PERSONAL'!G:G)+SUMIF('3. EQUIPO DE OFICINA'!G:G,PRESUPUESTO!B8:B313,'3. EQUIPO DE OFICINA'!F:F)+SUMIF('4. EQUIPO TECNOLÓGICOS'!G:G,PRESUPUESTO!B8:B313,'4. EQUIPO TECNOLÓGICOS'!F:F)+SUMIF('5. ACTIVIDADES ESPECIALES'!G:G,PRESUPUESTO!B8:B313,'5. ACTIVIDADES ESPECIALES'!F:F))</f>
        <v>1700998.65</v>
      </c>
    </row>
    <row r="11" spans="2:4" x14ac:dyDescent="0.25">
      <c r="B11" s="110">
        <v>11100.02</v>
      </c>
      <c r="C11" s="111" t="s">
        <v>96</v>
      </c>
      <c r="D11" s="112">
        <f>(SUMIF('1. TALLERES SEMINARIOS'!H:H,PRESUPUESTO!B9:B314,'1. TALLERES SEMINARIOS'!G:G)+SUMIF('2. CONTRATACION DE PERSONAL'!H:H,PRESUPUESTO!B9:B314,'2. CONTRATACION DE PERSONAL'!G:G)+SUMIF('3. EQUIPO DE OFICINA'!G:G,PRESUPUESTO!B9:B314,'3. EQUIPO DE OFICINA'!F:F)+SUMIF('4. EQUIPO TECNOLÓGICOS'!G:G,PRESUPUESTO!B9:B314,'4. EQUIPO TECNOLÓGICOS'!F:F)+SUMIF('5. ACTIVIDADES ESPECIALES'!G:G,PRESUPUESTO!B9:B314,'5. ACTIVIDADES ESPECIALES'!F:F))</f>
        <v>0</v>
      </c>
    </row>
    <row r="12" spans="2:4" x14ac:dyDescent="0.25">
      <c r="B12" s="110">
        <v>11100.03</v>
      </c>
      <c r="C12" s="111" t="s">
        <v>97</v>
      </c>
      <c r="D12" s="112">
        <f>(SUMIF('1. TALLERES SEMINARIOS'!H:H,PRESUPUESTO!B10:B315,'1. TALLERES SEMINARIOS'!G:G)+SUMIF('2. CONTRATACION DE PERSONAL'!H:H,PRESUPUESTO!B10:B315,'2. CONTRATACION DE PERSONAL'!G:G)+SUMIF('3. EQUIPO DE OFICINA'!G:G,PRESUPUESTO!B10:B315,'3. EQUIPO DE OFICINA'!F:F)+SUMIF('4. EQUIPO TECNOLÓGICOS'!G:G,PRESUPUESTO!B10:B315,'4. EQUIPO TECNOLÓGICOS'!F:F)+SUMIF('5. ACTIVIDADES ESPECIALES'!G:G,PRESUPUESTO!B10:B315,'5. ACTIVIDADES ESPECIALES'!F:F))</f>
        <v>0</v>
      </c>
    </row>
    <row r="13" spans="2:4" x14ac:dyDescent="0.25">
      <c r="B13" s="110">
        <v>11100.04</v>
      </c>
      <c r="C13" s="111" t="s">
        <v>98</v>
      </c>
      <c r="D13" s="112">
        <f>(SUMIF('1. TALLERES SEMINARIOS'!H:H,PRESUPUESTO!B11:B316,'1. TALLERES SEMINARIOS'!G:G)+SUMIF('2. CONTRATACION DE PERSONAL'!H:H,PRESUPUESTO!B11:B316,'2. CONTRATACION DE PERSONAL'!G:G)+SUMIF('3. EQUIPO DE OFICINA'!G:G,PRESUPUESTO!B11:B316,'3. EQUIPO DE OFICINA'!F:F)+SUMIF('4. EQUIPO TECNOLÓGICOS'!G:G,PRESUPUESTO!B11:B316,'4. EQUIPO TECNOLÓGICOS'!F:F)+SUMIF('5. ACTIVIDADES ESPECIALES'!G:G,PRESUPUESTO!B11:B316,'5. ACTIVIDADES ESPECIALES'!F:F))</f>
        <v>0</v>
      </c>
    </row>
    <row r="14" spans="2:4" x14ac:dyDescent="0.25">
      <c r="B14" s="110">
        <v>11200</v>
      </c>
      <c r="C14" s="111" t="s">
        <v>99</v>
      </c>
      <c r="D14" s="112">
        <f>(SUMIF('1. TALLERES SEMINARIOS'!H:H,PRESUPUESTO!B12:B317,'1. TALLERES SEMINARIOS'!G:G)+SUMIF('2. CONTRATACION DE PERSONAL'!H:H,PRESUPUESTO!B12:B317,'2. CONTRATACION DE PERSONAL'!G:G)+SUMIF('3. EQUIPO DE OFICINA'!G:G,PRESUPUESTO!B12:B317,'3. EQUIPO DE OFICINA'!F:F)+SUMIF('4. EQUIPO TECNOLÓGICOS'!G:G,PRESUPUESTO!B12:B317,'4. EQUIPO TECNOLÓGICOS'!F:F)+SUMIF('5. ACTIVIDADES ESPECIALES'!G:G,PRESUPUESTO!B12:B317,'5. ACTIVIDADES ESPECIALES'!F:F))</f>
        <v>0</v>
      </c>
    </row>
    <row r="15" spans="2:4" x14ac:dyDescent="0.25">
      <c r="B15" s="110">
        <v>11300</v>
      </c>
      <c r="C15" s="111" t="s">
        <v>100</v>
      </c>
      <c r="D15" s="112">
        <f>(SUMIF('1. TALLERES SEMINARIOS'!H:H,PRESUPUESTO!B13:B318,'1. TALLERES SEMINARIOS'!G:G)+SUMIF('2. CONTRATACION DE PERSONAL'!H:H,PRESUPUESTO!B13:B318,'2. CONTRATACION DE PERSONAL'!G:G)+SUMIF('3. EQUIPO DE OFICINA'!G:G,PRESUPUESTO!B13:B318,'3. EQUIPO DE OFICINA'!F:F)+SUMIF('4. EQUIPO TECNOLÓGICOS'!G:G,PRESUPUESTO!B13:B318,'4. EQUIPO TECNOLÓGICOS'!F:F)+SUMIF('5. ACTIVIDADES ESPECIALES'!G:G,PRESUPUESTO!B13:B318,'5. ACTIVIDADES ESPECIALES'!F:F))</f>
        <v>0</v>
      </c>
    </row>
    <row r="16" spans="2:4" x14ac:dyDescent="0.25">
      <c r="B16" s="110">
        <v>11400</v>
      </c>
      <c r="C16" s="111" t="s">
        <v>101</v>
      </c>
      <c r="D16" s="112">
        <f>(SUMIF('1. TALLERES SEMINARIOS'!H:H,PRESUPUESTO!B14:B319,'1. TALLERES SEMINARIOS'!G:G)+SUMIF('2. CONTRATACION DE PERSONAL'!H:H,PRESUPUESTO!B14:B319,'2. CONTRATACION DE PERSONAL'!G:G)+SUMIF('3. EQUIPO DE OFICINA'!G:G,PRESUPUESTO!B14:B319,'3. EQUIPO DE OFICINA'!F:F)+SUMIF('4. EQUIPO TECNOLÓGICOS'!G:G,PRESUPUESTO!B14:B319,'4. EQUIPO TECNOLÓGICOS'!F:F)+SUMIF('5. ACTIVIDADES ESPECIALES'!G:G,PRESUPUESTO!B14:B319,'5. ACTIVIDADES ESPECIALES'!F:F))</f>
        <v>0</v>
      </c>
    </row>
    <row r="17" spans="2:4" x14ac:dyDescent="0.25">
      <c r="B17" s="110">
        <v>11500</v>
      </c>
      <c r="C17" s="111" t="s">
        <v>102</v>
      </c>
      <c r="D17" s="112">
        <f>(SUMIF('1. TALLERES SEMINARIOS'!H:H,PRESUPUESTO!B15:B320,'1. TALLERES SEMINARIOS'!G:G)+SUMIF('2. CONTRATACION DE PERSONAL'!H:H,PRESUPUESTO!B15:B320,'2. CONTRATACION DE PERSONAL'!G:G)+SUMIF('3. EQUIPO DE OFICINA'!G:G,PRESUPUESTO!B15:B320,'3. EQUIPO DE OFICINA'!F:F)+SUMIF('4. EQUIPO TECNOLÓGICOS'!G:G,PRESUPUESTO!B15:B320,'4. EQUIPO TECNOLÓGICOS'!F:F)+SUMIF('5. ACTIVIDADES ESPECIALES'!G:G,PRESUPUESTO!B15:B320,'5. ACTIVIDADES ESPECIALES'!F:F))</f>
        <v>270216.69999999995</v>
      </c>
    </row>
    <row r="18" spans="2:4" x14ac:dyDescent="0.25">
      <c r="B18" s="110">
        <v>11500.02</v>
      </c>
      <c r="C18" s="111" t="s">
        <v>103</v>
      </c>
      <c r="D18" s="112">
        <f>(SUMIF('1. TALLERES SEMINARIOS'!H:H,PRESUPUESTO!B16:B321,'1. TALLERES SEMINARIOS'!G:G)+SUMIF('2. CONTRATACION DE PERSONAL'!H:H,PRESUPUESTO!B16:B321,'2. CONTRATACION DE PERSONAL'!G:G)+SUMIF('3. EQUIPO DE OFICINA'!G:G,PRESUPUESTO!B16:B321,'3. EQUIPO DE OFICINA'!F:F)+SUMIF('4. EQUIPO TECNOLÓGICOS'!G:G,PRESUPUESTO!B16:B321,'4. EQUIPO TECNOLÓGICOS'!F:F)+SUMIF('5. ACTIVIDADES ESPECIALES'!G:G,PRESUPUESTO!B16:B321,'5. ACTIVIDADES ESPECIALES'!F:F))</f>
        <v>135110</v>
      </c>
    </row>
    <row r="19" spans="2:4" x14ac:dyDescent="0.25">
      <c r="B19" s="110">
        <v>11600</v>
      </c>
      <c r="C19" s="111" t="s">
        <v>104</v>
      </c>
      <c r="D19" s="112">
        <f>(SUMIF('1. TALLERES SEMINARIOS'!H:H,PRESUPUESTO!B17:B322,'1. TALLERES SEMINARIOS'!G:G)+SUMIF('2. CONTRATACION DE PERSONAL'!H:H,PRESUPUESTO!B17:B322,'2. CONTRATACION DE PERSONAL'!G:G)+SUMIF('3. EQUIPO DE OFICINA'!G:G,PRESUPUESTO!B17:B322,'3. EQUIPO DE OFICINA'!F:F)+SUMIF('4. EQUIPO TECNOLÓGICOS'!G:G,PRESUPUESTO!B17:B322,'4. EQUIPO TECNOLÓGICOS'!F:F)+SUMIF('5. ACTIVIDADES ESPECIALES'!G:G,PRESUPUESTO!B17:B322,'5. ACTIVIDADES ESPECIALES'!F:F))</f>
        <v>0</v>
      </c>
    </row>
    <row r="20" spans="2:4" x14ac:dyDescent="0.25">
      <c r="B20" s="110">
        <v>11700</v>
      </c>
      <c r="C20" s="111" t="s">
        <v>105</v>
      </c>
      <c r="D20" s="112">
        <f>(SUMIF('1. TALLERES SEMINARIOS'!H:H,PRESUPUESTO!B18:B323,'1. TALLERES SEMINARIOS'!G:G)+SUMIF('2. CONTRATACION DE PERSONAL'!H:H,PRESUPUESTO!B18:B323,'2. CONTRATACION DE PERSONAL'!G:G)+SUMIF('3. EQUIPO DE OFICINA'!G:G,PRESUPUESTO!B18:B323,'3. EQUIPO DE OFICINA'!F:F)+SUMIF('4. EQUIPO TECNOLÓGICOS'!G:G,PRESUPUESTO!B18:B323,'4. EQUIPO TECNOLÓGICOS'!F:F)+SUMIF('5. ACTIVIDADES ESPECIALES'!G:G,PRESUPUESTO!B18:B323,'5. ACTIVIDADES ESPECIALES'!F:F))</f>
        <v>0</v>
      </c>
    </row>
    <row r="21" spans="2:4" x14ac:dyDescent="0.25">
      <c r="B21" s="110">
        <v>11740</v>
      </c>
      <c r="C21" s="111" t="s">
        <v>106</v>
      </c>
      <c r="D21" s="112">
        <f>(SUMIF('1. TALLERES SEMINARIOS'!H:H,PRESUPUESTO!B19:B324,'1. TALLERES SEMINARIOS'!G:G)+SUMIF('2. CONTRATACION DE PERSONAL'!H:H,PRESUPUESTO!B19:B324,'2. CONTRATACION DE PERSONAL'!G:G)+SUMIF('3. EQUIPO DE OFICINA'!G:G,PRESUPUESTO!B19:B324,'3. EQUIPO DE OFICINA'!F:F)+SUMIF('4. EQUIPO TECNOLÓGICOS'!G:G,PRESUPUESTO!B19:B324,'4. EQUIPO TECNOLÓGICOS'!F:F)+SUMIF('5. ACTIVIDADES ESPECIALES'!G:G,PRESUPUESTO!B19:B324,'5. ACTIVIDADES ESPECIALES'!F:F))</f>
        <v>0</v>
      </c>
    </row>
    <row r="22" spans="2:4" x14ac:dyDescent="0.25">
      <c r="B22" s="110"/>
      <c r="C22" s="111" t="s">
        <v>107</v>
      </c>
      <c r="D22" s="112">
        <f>(SUMIF('1. TALLERES SEMINARIOS'!H:H,PRESUPUESTO!B20:B325,'1. TALLERES SEMINARIOS'!G:G)+SUMIF('2. CONTRATACION DE PERSONAL'!H:H,PRESUPUESTO!B20:B325,'2. CONTRATACION DE PERSONAL'!G:G)+SUMIF('3. EQUIPO DE OFICINA'!G:G,PRESUPUESTO!B20:B325,'3. EQUIPO DE OFICINA'!F:F)+SUMIF('4. EQUIPO TECNOLÓGICOS'!G:G,PRESUPUESTO!B20:B325,'4. EQUIPO TECNOLÓGICOS'!F:F)+SUMIF('5. ACTIVIDADES ESPECIALES'!G:G,PRESUPUESTO!B20:B325,'5. ACTIVIDADES ESPECIALES'!F:F))</f>
        <v>0</v>
      </c>
    </row>
    <row r="23" spans="2:4" x14ac:dyDescent="0.25">
      <c r="B23" s="110">
        <v>11750</v>
      </c>
      <c r="C23" s="111" t="s">
        <v>108</v>
      </c>
      <c r="D23" s="112">
        <f>(SUMIF('1. TALLERES SEMINARIOS'!H:H,PRESUPUESTO!B21:B326,'1. TALLERES SEMINARIOS'!G:G)+SUMIF('2. CONTRATACION DE PERSONAL'!H:H,PRESUPUESTO!B21:B326,'2. CONTRATACION DE PERSONAL'!G:G)+SUMIF('3. EQUIPO DE OFICINA'!G:G,PRESUPUESTO!B21:B326,'3. EQUIPO DE OFICINA'!F:F)+SUMIF('4. EQUIPO TECNOLÓGICOS'!G:G,PRESUPUESTO!B21:B326,'4. EQUIPO TECNOLÓGICOS'!F:F)+SUMIF('5. ACTIVIDADES ESPECIALES'!G:G,PRESUPUESTO!B21:B326,'5. ACTIVIDADES ESPECIALES'!F:F))</f>
        <v>0</v>
      </c>
    </row>
    <row r="24" spans="2:4" x14ac:dyDescent="0.25">
      <c r="B24" s="110">
        <v>11790</v>
      </c>
      <c r="C24" s="111" t="s">
        <v>109</v>
      </c>
      <c r="D24" s="112">
        <f>(SUMIF('1. TALLERES SEMINARIOS'!H:H,PRESUPUESTO!B22:B327,'1. TALLERES SEMINARIOS'!G:G)+SUMIF('2. CONTRATACION DE PERSONAL'!H:H,PRESUPUESTO!B22:B327,'2. CONTRATACION DE PERSONAL'!G:G)+SUMIF('3. EQUIPO DE OFICINA'!G:G,PRESUPUESTO!B22:B327,'3. EQUIPO DE OFICINA'!F:F)+SUMIF('4. EQUIPO TECNOLÓGICOS'!G:G,PRESUPUESTO!B22:B327,'4. EQUIPO TECNOLÓGICOS'!F:F)+SUMIF('5. ACTIVIDADES ESPECIALES'!G:G,PRESUPUESTO!B22:B327,'5. ACTIVIDADES ESPECIALES'!F:F))</f>
        <v>0</v>
      </c>
    </row>
    <row r="25" spans="2:4" x14ac:dyDescent="0.25">
      <c r="B25" s="110">
        <v>11790.01</v>
      </c>
      <c r="C25" s="111" t="s">
        <v>110</v>
      </c>
      <c r="D25" s="112">
        <f>(SUMIF('1. TALLERES SEMINARIOS'!H:H,PRESUPUESTO!B23:B328,'1. TALLERES SEMINARIOS'!G:G)+SUMIF('2. CONTRATACION DE PERSONAL'!H:H,PRESUPUESTO!B23:B328,'2. CONTRATACION DE PERSONAL'!G:G)+SUMIF('3. EQUIPO DE OFICINA'!G:G,PRESUPUESTO!B23:B328,'3. EQUIPO DE OFICINA'!F:F)+SUMIF('4. EQUIPO TECNOLÓGICOS'!G:G,PRESUPUESTO!B23:B328,'4. EQUIPO TECNOLÓGICOS'!F:F)+SUMIF('5. ACTIVIDADES ESPECIALES'!G:G,PRESUPUESTO!B23:B328,'5. ACTIVIDADES ESPECIALES'!F:F))</f>
        <v>0</v>
      </c>
    </row>
    <row r="26" spans="2:4" x14ac:dyDescent="0.25">
      <c r="B26" s="110">
        <v>11790.02</v>
      </c>
      <c r="C26" s="111" t="s">
        <v>111</v>
      </c>
      <c r="D26" s="112">
        <f>(SUMIF('1. TALLERES SEMINARIOS'!H:H,PRESUPUESTO!B24:B329,'1. TALLERES SEMINARIOS'!G:G)+SUMIF('2. CONTRATACION DE PERSONAL'!H:H,PRESUPUESTO!B24:B329,'2. CONTRATACION DE PERSONAL'!G:G)+SUMIF('3. EQUIPO DE OFICINA'!G:G,PRESUPUESTO!B24:B329,'3. EQUIPO DE OFICINA'!F:F)+SUMIF('4. EQUIPO TECNOLÓGICOS'!G:G,PRESUPUESTO!B24:B329,'4. EQUIPO TECNOLÓGICOS'!F:F)+SUMIF('5. ACTIVIDADES ESPECIALES'!G:G,PRESUPUESTO!B24:B329,'5. ACTIVIDADES ESPECIALES'!F:F))</f>
        <v>0</v>
      </c>
    </row>
    <row r="27" spans="2:4" x14ac:dyDescent="0.25">
      <c r="B27" s="110">
        <v>11790.03</v>
      </c>
      <c r="C27" s="111" t="s">
        <v>112</v>
      </c>
      <c r="D27" s="112">
        <f>(SUMIF('1. TALLERES SEMINARIOS'!H:H,PRESUPUESTO!B25:B330,'1. TALLERES SEMINARIOS'!G:G)+SUMIF('2. CONTRATACION DE PERSONAL'!H:H,PRESUPUESTO!B25:B330,'2. CONTRATACION DE PERSONAL'!G:G)+SUMIF('3. EQUIPO DE OFICINA'!G:G,PRESUPUESTO!B25:B330,'3. EQUIPO DE OFICINA'!F:F)+SUMIF('4. EQUIPO TECNOLÓGICOS'!G:G,PRESUPUESTO!B25:B330,'4. EQUIPO TECNOLÓGICOS'!F:F)+SUMIF('5. ACTIVIDADES ESPECIALES'!G:G,PRESUPUESTO!B25:B330,'5. ACTIVIDADES ESPECIALES'!F:F))</f>
        <v>0</v>
      </c>
    </row>
    <row r="28" spans="2:4" x14ac:dyDescent="0.25">
      <c r="B28" s="110">
        <v>11790.04</v>
      </c>
      <c r="C28" s="111" t="s">
        <v>113</v>
      </c>
      <c r="D28" s="112">
        <f>(SUMIF('1. TALLERES SEMINARIOS'!H:H,PRESUPUESTO!B26:B331,'1. TALLERES SEMINARIOS'!G:G)+SUMIF('2. CONTRATACION DE PERSONAL'!H:H,PRESUPUESTO!B26:B331,'2. CONTRATACION DE PERSONAL'!G:G)+SUMIF('3. EQUIPO DE OFICINA'!G:G,PRESUPUESTO!B26:B331,'3. EQUIPO DE OFICINA'!F:F)+SUMIF('4. EQUIPO TECNOLÓGICOS'!G:G,PRESUPUESTO!B26:B331,'4. EQUIPO TECNOLÓGICOS'!F:F)+SUMIF('5. ACTIVIDADES ESPECIALES'!G:G,PRESUPUESTO!B26:B331,'5. ACTIVIDADES ESPECIALES'!F:F))</f>
        <v>0</v>
      </c>
    </row>
    <row r="29" spans="2:4" x14ac:dyDescent="0.25">
      <c r="B29" s="110">
        <v>11900</v>
      </c>
      <c r="C29" s="111" t="s">
        <v>114</v>
      </c>
      <c r="D29" s="112">
        <f>(SUMIF('1. TALLERES SEMINARIOS'!H:H,PRESUPUESTO!B27:B332,'1. TALLERES SEMINARIOS'!G:G)+SUMIF('2. CONTRATACION DE PERSONAL'!H:H,PRESUPUESTO!B27:B332,'2. CONTRATACION DE PERSONAL'!G:G)+SUMIF('3. EQUIPO DE OFICINA'!G:G,PRESUPUESTO!B27:B332,'3. EQUIPO DE OFICINA'!F:F)+SUMIF('4. EQUIPO TECNOLÓGICOS'!G:G,PRESUPUESTO!B27:B332,'4. EQUIPO TECNOLÓGICOS'!F:F)+SUMIF('5. ACTIVIDADES ESPECIALES'!G:G,PRESUPUESTO!B27:B332,'5. ACTIVIDADES ESPECIALES'!F:F))</f>
        <v>0</v>
      </c>
    </row>
    <row r="30" spans="2:4" x14ac:dyDescent="0.25">
      <c r="B30" s="110">
        <v>11990</v>
      </c>
      <c r="C30" s="111" t="s">
        <v>115</v>
      </c>
      <c r="D30" s="112">
        <f>(SUMIF('1. TALLERES SEMINARIOS'!H:H,PRESUPUESTO!B28:B333,'1. TALLERES SEMINARIOS'!G:G)+SUMIF('2. CONTRATACION DE PERSONAL'!H:H,PRESUPUESTO!B28:B333,'2. CONTRATACION DE PERSONAL'!G:G)+SUMIF('3. EQUIPO DE OFICINA'!G:G,PRESUPUESTO!B28:B333,'3. EQUIPO DE OFICINA'!F:F)+SUMIF('4. EQUIPO TECNOLÓGICOS'!G:G,PRESUPUESTO!B28:B333,'4. EQUIPO TECNOLÓGICOS'!F:F)+SUMIF('5. ACTIVIDADES ESPECIALES'!G:G,PRESUPUESTO!B28:B333,'5. ACTIVIDADES ESPECIALES'!F:F))</f>
        <v>0</v>
      </c>
    </row>
    <row r="31" spans="2:4" x14ac:dyDescent="0.25">
      <c r="B31" s="107">
        <v>12000</v>
      </c>
      <c r="C31" s="108" t="s">
        <v>116</v>
      </c>
      <c r="D31" s="109">
        <f>SUM(D32:D59)</f>
        <v>240000</v>
      </c>
    </row>
    <row r="32" spans="2:4" x14ac:dyDescent="0.25">
      <c r="B32" s="110">
        <v>12100</v>
      </c>
      <c r="C32" s="111" t="s">
        <v>117</v>
      </c>
      <c r="D32" s="112">
        <f>(SUMIF('1. TALLERES SEMINARIOS'!H:H,PRESUPUESTO!B30:B335,'1. TALLERES SEMINARIOS'!G:G)+SUMIF('2. CONTRATACION DE PERSONAL'!H:H,PRESUPUESTO!B30:B335,'2. CONTRATACION DE PERSONAL'!G:G)+SUMIF('3. EQUIPO DE OFICINA'!G:G,PRESUPUESTO!B30:B335,'3. EQUIPO DE OFICINA'!F:F)+SUMIF('4. EQUIPO TECNOLÓGICOS'!G:G,PRESUPUESTO!B30:B335,'4. EQUIPO TECNOLÓGICOS'!F:F)+SUMIF('5. ACTIVIDADES ESPECIALES'!G:G,PRESUPUESTO!B30:B335,'5. ACTIVIDADES ESPECIALES'!F:F))</f>
        <v>0</v>
      </c>
    </row>
    <row r="33" spans="2:4" x14ac:dyDescent="0.25">
      <c r="B33" s="110">
        <v>12200</v>
      </c>
      <c r="C33" s="111" t="s">
        <v>118</v>
      </c>
      <c r="D33" s="112">
        <f>(SUMIF('1. TALLERES SEMINARIOS'!H:H,PRESUPUESTO!B31:B336,'1. TALLERES SEMINARIOS'!G:G)+SUMIF('2. CONTRATACION DE PERSONAL'!H:H,PRESUPUESTO!B31:B336,'2. CONTRATACION DE PERSONAL'!G:G)+SUMIF('3. EQUIPO DE OFICINA'!G:G,PRESUPUESTO!B31:B336,'3. EQUIPO DE OFICINA'!F:F)+SUMIF('4. EQUIPO TECNOLÓGICOS'!G:G,PRESUPUESTO!B31:B336,'4. EQUIPO TECNOLÓGICOS'!F:F)+SUMIF('5. ACTIVIDADES ESPECIALES'!G:G,PRESUPUESTO!B31:B336,'5. ACTIVIDADES ESPECIALES'!F:F))</f>
        <v>0</v>
      </c>
    </row>
    <row r="34" spans="2:4" x14ac:dyDescent="0.25">
      <c r="B34" s="110">
        <v>12300</v>
      </c>
      <c r="C34" s="111" t="s">
        <v>101</v>
      </c>
      <c r="D34" s="112">
        <f>(SUMIF('1. TALLERES SEMINARIOS'!H:H,PRESUPUESTO!B32:B337,'1. TALLERES SEMINARIOS'!G:G)+SUMIF('2. CONTRATACION DE PERSONAL'!H:H,PRESUPUESTO!B32:B337,'2. CONTRATACION DE PERSONAL'!G:G)+SUMIF('3. EQUIPO DE OFICINA'!G:G,PRESUPUESTO!B32:B337,'3. EQUIPO DE OFICINA'!F:F)+SUMIF('4. EQUIPO TECNOLÓGICOS'!G:G,PRESUPUESTO!B32:B337,'4. EQUIPO TECNOLÓGICOS'!F:F)+SUMIF('5. ACTIVIDADES ESPECIALES'!G:G,PRESUPUESTO!B32:B337,'5. ACTIVIDADES ESPECIALES'!F:F))</f>
        <v>0</v>
      </c>
    </row>
    <row r="35" spans="2:4" x14ac:dyDescent="0.25">
      <c r="B35" s="110">
        <v>12400</v>
      </c>
      <c r="C35" s="111" t="s">
        <v>119</v>
      </c>
      <c r="D35" s="112">
        <f>(SUMIF('1. TALLERES SEMINARIOS'!H:H,PRESUPUESTO!B33:B338,'1. TALLERES SEMINARIOS'!G:G)+SUMIF('2. CONTRATACION DE PERSONAL'!H:H,PRESUPUESTO!B33:B338,'2. CONTRATACION DE PERSONAL'!G:G)+SUMIF('3. EQUIPO DE OFICINA'!G:G,PRESUPUESTO!B33:B338,'3. EQUIPO DE OFICINA'!F:F)+SUMIF('4. EQUIPO TECNOLÓGICOS'!G:G,PRESUPUESTO!B33:B338,'4. EQUIPO TECNOLÓGICOS'!F:F)+SUMIF('5. ACTIVIDADES ESPECIALES'!G:G,PRESUPUESTO!B33:B338,'5. ACTIVIDADES ESPECIALES'!F:F))</f>
        <v>0</v>
      </c>
    </row>
    <row r="36" spans="2:4" x14ac:dyDescent="0.25">
      <c r="B36" s="110">
        <v>12410</v>
      </c>
      <c r="C36" s="111" t="s">
        <v>120</v>
      </c>
      <c r="D36" s="112">
        <f>(SUMIF('1. TALLERES SEMINARIOS'!H:H,PRESUPUESTO!B34:B339,'1. TALLERES SEMINARIOS'!G:G)+SUMIF('2. CONTRATACION DE PERSONAL'!H:H,PRESUPUESTO!B34:B339,'2. CONTRATACION DE PERSONAL'!G:G)+SUMIF('3. EQUIPO DE OFICINA'!G:G,PRESUPUESTO!B34:B339,'3. EQUIPO DE OFICINA'!F:F)+SUMIF('4. EQUIPO TECNOLÓGICOS'!G:G,PRESUPUESTO!B34:B339,'4. EQUIPO TECNOLÓGICOS'!F:F)+SUMIF('5. ACTIVIDADES ESPECIALES'!G:G,PRESUPUESTO!B34:B339,'5. ACTIVIDADES ESPECIALES'!F:F))</f>
        <v>0</v>
      </c>
    </row>
    <row r="37" spans="2:4" x14ac:dyDescent="0.25">
      <c r="B37" s="110">
        <v>12420</v>
      </c>
      <c r="C37" s="111" t="s">
        <v>121</v>
      </c>
      <c r="D37" s="112">
        <f>(SUMIF('1. TALLERES SEMINARIOS'!H:H,PRESUPUESTO!B35:B340,'1. TALLERES SEMINARIOS'!G:G)+SUMIF('2. CONTRATACION DE PERSONAL'!H:H,PRESUPUESTO!B35:B340,'2. CONTRATACION DE PERSONAL'!G:G)+SUMIF('3. EQUIPO DE OFICINA'!G:G,PRESUPUESTO!B35:B340,'3. EQUIPO DE OFICINA'!F:F)+SUMIF('4. EQUIPO TECNOLÓGICOS'!G:G,PRESUPUESTO!B35:B340,'4. EQUIPO TECNOLÓGICOS'!F:F)+SUMIF('5. ACTIVIDADES ESPECIALES'!G:G,PRESUPUESTO!B35:B340,'5. ACTIVIDADES ESPECIALES'!F:F))</f>
        <v>0</v>
      </c>
    </row>
    <row r="38" spans="2:4" x14ac:dyDescent="0.25">
      <c r="B38" s="110">
        <v>12500</v>
      </c>
      <c r="C38" s="111" t="s">
        <v>122</v>
      </c>
      <c r="D38" s="112">
        <f>(SUMIF('1. TALLERES SEMINARIOS'!H:H,PRESUPUESTO!B36:B341,'1. TALLERES SEMINARIOS'!G:G)+SUMIF('2. CONTRATACION DE PERSONAL'!H:H,PRESUPUESTO!B36:B341,'2. CONTRATACION DE PERSONAL'!G:G)+SUMIF('3. EQUIPO DE OFICINA'!G:G,PRESUPUESTO!B36:B341,'3. EQUIPO DE OFICINA'!F:F)+SUMIF('4. EQUIPO TECNOLÓGICOS'!G:G,PRESUPUESTO!B36:B341,'4. EQUIPO TECNOLÓGICOS'!F:F)+SUMIF('5. ACTIVIDADES ESPECIALES'!G:G,PRESUPUESTO!B36:B341,'5. ACTIVIDADES ESPECIALES'!F:F))</f>
        <v>0</v>
      </c>
    </row>
    <row r="39" spans="2:4" x14ac:dyDescent="0.25">
      <c r="B39" s="110">
        <v>12520</v>
      </c>
      <c r="C39" s="111" t="s">
        <v>123</v>
      </c>
      <c r="D39" s="112">
        <f>(SUMIF('1. TALLERES SEMINARIOS'!H:H,PRESUPUESTO!B37:B342,'1. TALLERES SEMINARIOS'!G:G)+SUMIF('2. CONTRATACION DE PERSONAL'!H:H,PRESUPUESTO!B37:B342,'2. CONTRATACION DE PERSONAL'!G:G)+SUMIF('3. EQUIPO DE OFICINA'!G:G,PRESUPUESTO!B37:B342,'3. EQUIPO DE OFICINA'!F:F)+SUMIF('4. EQUIPO TECNOLÓGICOS'!G:G,PRESUPUESTO!B37:B342,'4. EQUIPO TECNOLÓGICOS'!F:F)+SUMIF('5. ACTIVIDADES ESPECIALES'!G:G,PRESUPUESTO!B37:B342,'5. ACTIVIDADES ESPECIALES'!F:F))</f>
        <v>0</v>
      </c>
    </row>
    <row r="40" spans="2:4" x14ac:dyDescent="0.25">
      <c r="B40" s="110">
        <v>12550</v>
      </c>
      <c r="C40" s="111" t="s">
        <v>108</v>
      </c>
      <c r="D40" s="112">
        <f>(SUMIF('1. TALLERES SEMINARIOS'!H:H,PRESUPUESTO!B38:B343,'1. TALLERES SEMINARIOS'!G:G)+SUMIF('2. CONTRATACION DE PERSONAL'!H:H,PRESUPUESTO!B38:B343,'2. CONTRATACION DE PERSONAL'!G:G)+SUMIF('3. EQUIPO DE OFICINA'!G:G,PRESUPUESTO!B38:B343,'3. EQUIPO DE OFICINA'!F:F)+SUMIF('4. EQUIPO TECNOLÓGICOS'!G:G,PRESUPUESTO!B38:B343,'4. EQUIPO TECNOLÓGICOS'!F:F)+SUMIF('5. ACTIVIDADES ESPECIALES'!G:G,PRESUPUESTO!B38:B343,'5. ACTIVIDADES ESPECIALES'!F:F))</f>
        <v>0</v>
      </c>
    </row>
    <row r="41" spans="2:4" x14ac:dyDescent="0.25">
      <c r="B41" s="110">
        <v>12590</v>
      </c>
      <c r="C41" s="111" t="s">
        <v>124</v>
      </c>
      <c r="D41" s="112">
        <f>(SUMIF('1. TALLERES SEMINARIOS'!H:H,PRESUPUESTO!B39:B344,'1. TALLERES SEMINARIOS'!G:G)+SUMIF('2. CONTRATACION DE PERSONAL'!H:H,PRESUPUESTO!B39:B344,'2. CONTRATACION DE PERSONAL'!G:G)+SUMIF('3. EQUIPO DE OFICINA'!G:G,PRESUPUESTO!B39:B344,'3. EQUIPO DE OFICINA'!F:F)+SUMIF('4. EQUIPO TECNOLÓGICOS'!G:G,PRESUPUESTO!B39:B344,'4. EQUIPO TECNOLÓGICOS'!F:F)+SUMIF('5. ACTIVIDADES ESPECIALES'!G:G,PRESUPUESTO!B39:B344,'5. ACTIVIDADES ESPECIALES'!F:F))</f>
        <v>0</v>
      </c>
    </row>
    <row r="42" spans="2:4" x14ac:dyDescent="0.25">
      <c r="B42" s="110">
        <v>12910</v>
      </c>
      <c r="C42" s="111" t="s">
        <v>125</v>
      </c>
      <c r="D42" s="112">
        <f>(SUMIF('1. TALLERES SEMINARIOS'!H:H,PRESUPUESTO!B40:B345,'1. TALLERES SEMINARIOS'!G:G)+SUMIF('2. CONTRATACION DE PERSONAL'!H:H,PRESUPUESTO!B40:B345,'2. CONTRATACION DE PERSONAL'!G:G)+SUMIF('3. EQUIPO DE OFICINA'!G:G,PRESUPUESTO!B40:B345,'3. EQUIPO DE OFICINA'!F:F)+SUMIF('4. EQUIPO TECNOLÓGICOS'!G:G,PRESUPUESTO!B40:B345,'4. EQUIPO TECNOLÓGICOS'!F:F)+SUMIF('5. ACTIVIDADES ESPECIALES'!G:G,PRESUPUESTO!B40:B345,'5. ACTIVIDADES ESPECIALES'!F:F))</f>
        <v>0</v>
      </c>
    </row>
    <row r="43" spans="2:4" x14ac:dyDescent="0.25">
      <c r="B43" s="110">
        <v>12910.01</v>
      </c>
      <c r="C43" s="111" t="s">
        <v>126</v>
      </c>
      <c r="D43" s="112">
        <f>(SUMIF('1. TALLERES SEMINARIOS'!H:H,PRESUPUESTO!B41:B346,'1. TALLERES SEMINARIOS'!G:G)+SUMIF('2. CONTRATACION DE PERSONAL'!H:H,PRESUPUESTO!B41:B346,'2. CONTRATACION DE PERSONAL'!G:G)+SUMIF('3. EQUIPO DE OFICINA'!G:G,PRESUPUESTO!B41:B346,'3. EQUIPO DE OFICINA'!F:F)+SUMIF('4. EQUIPO TECNOLÓGICOS'!G:G,PRESUPUESTO!B41:B346,'4. EQUIPO TECNOLÓGICOS'!F:F)+SUMIF('5. ACTIVIDADES ESPECIALES'!G:G,PRESUPUESTO!B41:B346,'5. ACTIVIDADES ESPECIALES'!F:F))</f>
        <v>0</v>
      </c>
    </row>
    <row r="44" spans="2:4" x14ac:dyDescent="0.25">
      <c r="B44" s="110">
        <v>12910.02</v>
      </c>
      <c r="C44" s="111" t="s">
        <v>127</v>
      </c>
      <c r="D44" s="112">
        <f>(SUMIF('1. TALLERES SEMINARIOS'!H:H,PRESUPUESTO!B42:B347,'1. TALLERES SEMINARIOS'!G:G)+SUMIF('2. CONTRATACION DE PERSONAL'!H:H,PRESUPUESTO!B42:B347,'2. CONTRATACION DE PERSONAL'!G:G)+SUMIF('3. EQUIPO DE OFICINA'!G:G,PRESUPUESTO!B42:B347,'3. EQUIPO DE OFICINA'!F:F)+SUMIF('4. EQUIPO TECNOLÓGICOS'!G:G,PRESUPUESTO!B42:B347,'4. EQUIPO TECNOLÓGICOS'!F:F)+SUMIF('5. ACTIVIDADES ESPECIALES'!G:G,PRESUPUESTO!B42:B347,'5. ACTIVIDADES ESPECIALES'!F:F))</f>
        <v>0</v>
      </c>
    </row>
    <row r="45" spans="2:4" x14ac:dyDescent="0.25">
      <c r="B45" s="110">
        <v>12910.03</v>
      </c>
      <c r="C45" s="111" t="s">
        <v>128</v>
      </c>
      <c r="D45" s="112">
        <f>(SUMIF('1. TALLERES SEMINARIOS'!H:H,PRESUPUESTO!B43:B348,'1. TALLERES SEMINARIOS'!G:G)+SUMIF('2. CONTRATACION DE PERSONAL'!H:H,PRESUPUESTO!B43:B348,'2. CONTRATACION DE PERSONAL'!G:G)+SUMIF('3. EQUIPO DE OFICINA'!G:G,PRESUPUESTO!B43:B348,'3. EQUIPO DE OFICINA'!F:F)+SUMIF('4. EQUIPO TECNOLÓGICOS'!G:G,PRESUPUESTO!B43:B348,'4. EQUIPO TECNOLÓGICOS'!F:F)+SUMIF('5. ACTIVIDADES ESPECIALES'!G:G,PRESUPUESTO!B43:B348,'5. ACTIVIDADES ESPECIALES'!F:F))</f>
        <v>0</v>
      </c>
    </row>
    <row r="46" spans="2:4" x14ac:dyDescent="0.25">
      <c r="B46" s="110">
        <v>12910.04</v>
      </c>
      <c r="C46" s="111" t="s">
        <v>129</v>
      </c>
      <c r="D46" s="112">
        <f>(SUMIF('1. TALLERES SEMINARIOS'!H:H,PRESUPUESTO!B44:B349,'1. TALLERES SEMINARIOS'!G:G)+SUMIF('2. CONTRATACION DE PERSONAL'!H:H,PRESUPUESTO!B44:B349,'2. CONTRATACION DE PERSONAL'!G:G)+SUMIF('3. EQUIPO DE OFICINA'!G:G,PRESUPUESTO!B44:B349,'3. EQUIPO DE OFICINA'!F:F)+SUMIF('4. EQUIPO TECNOLÓGICOS'!G:G,PRESUPUESTO!B44:B349,'4. EQUIPO TECNOLÓGICOS'!F:F)+SUMIF('5. ACTIVIDADES ESPECIALES'!G:G,PRESUPUESTO!B44:B349,'5. ACTIVIDADES ESPECIALES'!F:F))</f>
        <v>0</v>
      </c>
    </row>
    <row r="47" spans="2:4" x14ac:dyDescent="0.25">
      <c r="B47" s="110">
        <v>12910.05</v>
      </c>
      <c r="C47" s="111" t="s">
        <v>130</v>
      </c>
      <c r="D47" s="112">
        <f>(SUMIF('1. TALLERES SEMINARIOS'!H:H,PRESUPUESTO!B45:B350,'1. TALLERES SEMINARIOS'!G:G)+SUMIF('2. CONTRATACION DE PERSONAL'!H:H,PRESUPUESTO!B45:B350,'2. CONTRATACION DE PERSONAL'!G:G)+SUMIF('3. EQUIPO DE OFICINA'!G:G,PRESUPUESTO!B45:B350,'3. EQUIPO DE OFICINA'!F:F)+SUMIF('4. EQUIPO TECNOLÓGICOS'!G:G,PRESUPUESTO!B45:B350,'4. EQUIPO TECNOLÓGICOS'!F:F)+SUMIF('5. ACTIVIDADES ESPECIALES'!G:G,PRESUPUESTO!B45:B350,'5. ACTIVIDADES ESPECIALES'!F:F))</f>
        <v>0</v>
      </c>
    </row>
    <row r="48" spans="2:4" x14ac:dyDescent="0.25">
      <c r="B48" s="110">
        <v>12910.06</v>
      </c>
      <c r="C48" s="111" t="s">
        <v>131</v>
      </c>
      <c r="D48" s="112">
        <f>(SUMIF('1. TALLERES SEMINARIOS'!H:H,PRESUPUESTO!B46:B351,'1. TALLERES SEMINARIOS'!G:G)+SUMIF('2. CONTRATACION DE PERSONAL'!H:H,PRESUPUESTO!B46:B351,'2. CONTRATACION DE PERSONAL'!G:G)+SUMIF('3. EQUIPO DE OFICINA'!G:G,PRESUPUESTO!B46:B351,'3. EQUIPO DE OFICINA'!F:F)+SUMIF('4. EQUIPO TECNOLÓGICOS'!G:G,PRESUPUESTO!B46:B351,'4. EQUIPO TECNOLÓGICOS'!F:F)+SUMIF('5. ACTIVIDADES ESPECIALES'!G:G,PRESUPUESTO!B46:B351,'5. ACTIVIDADES ESPECIALES'!F:F))</f>
        <v>0</v>
      </c>
    </row>
    <row r="49" spans="2:4" x14ac:dyDescent="0.25">
      <c r="B49" s="110">
        <v>12910.07</v>
      </c>
      <c r="C49" s="111" t="s">
        <v>132</v>
      </c>
      <c r="D49" s="112">
        <f>(SUMIF('1. TALLERES SEMINARIOS'!H:H,PRESUPUESTO!B47:B352,'1. TALLERES SEMINARIOS'!G:G)+SUMIF('2. CONTRATACION DE PERSONAL'!H:H,PRESUPUESTO!B47:B352,'2. CONTRATACION DE PERSONAL'!G:G)+SUMIF('3. EQUIPO DE OFICINA'!G:G,PRESUPUESTO!B47:B352,'3. EQUIPO DE OFICINA'!F:F)+SUMIF('4. EQUIPO TECNOLÓGICOS'!G:G,PRESUPUESTO!B47:B352,'4. EQUIPO TECNOLÓGICOS'!F:F)+SUMIF('5. ACTIVIDADES ESPECIALES'!G:G,PRESUPUESTO!B47:B352,'5. ACTIVIDADES ESPECIALES'!F:F))</f>
        <v>0</v>
      </c>
    </row>
    <row r="50" spans="2:4" x14ac:dyDescent="0.25">
      <c r="B50" s="110">
        <v>12910.08</v>
      </c>
      <c r="C50" s="111" t="s">
        <v>133</v>
      </c>
      <c r="D50" s="112">
        <f>(SUMIF('1. TALLERES SEMINARIOS'!H:H,PRESUPUESTO!B48:B353,'1. TALLERES SEMINARIOS'!G:G)+SUMIF('2. CONTRATACION DE PERSONAL'!H:H,PRESUPUESTO!B48:B353,'2. CONTRATACION DE PERSONAL'!G:G)+SUMIF('3. EQUIPO DE OFICINA'!G:G,PRESUPUESTO!B48:B353,'3. EQUIPO DE OFICINA'!F:F)+SUMIF('4. EQUIPO TECNOLÓGICOS'!G:G,PRESUPUESTO!B48:B353,'4. EQUIPO TECNOLÓGICOS'!F:F)+SUMIF('5. ACTIVIDADES ESPECIALES'!G:G,PRESUPUESTO!B48:B353,'5. ACTIVIDADES ESPECIALES'!F:F))</f>
        <v>0</v>
      </c>
    </row>
    <row r="51" spans="2:4" x14ac:dyDescent="0.25">
      <c r="B51" s="110">
        <v>12910.09</v>
      </c>
      <c r="C51" s="111" t="s">
        <v>134</v>
      </c>
      <c r="D51" s="112">
        <f>(SUMIF('1. TALLERES SEMINARIOS'!H:H,PRESUPUESTO!B49:B354,'1. TALLERES SEMINARIOS'!G:G)+SUMIF('2. CONTRATACION DE PERSONAL'!H:H,PRESUPUESTO!B49:B354,'2. CONTRATACION DE PERSONAL'!G:G)+SUMIF('3. EQUIPO DE OFICINA'!G:G,PRESUPUESTO!B49:B354,'3. EQUIPO DE OFICINA'!F:F)+SUMIF('4. EQUIPO TECNOLÓGICOS'!G:G,PRESUPUESTO!B49:B354,'4. EQUIPO TECNOLÓGICOS'!F:F)+SUMIF('5. ACTIVIDADES ESPECIALES'!G:G,PRESUPUESTO!B49:B354,'5. ACTIVIDADES ESPECIALES'!F:F))</f>
        <v>0</v>
      </c>
    </row>
    <row r="52" spans="2:4" x14ac:dyDescent="0.25">
      <c r="B52" s="110">
        <v>12910.1</v>
      </c>
      <c r="C52" s="111" t="s">
        <v>135</v>
      </c>
      <c r="D52" s="112">
        <f>(SUMIF('1. TALLERES SEMINARIOS'!H:H,PRESUPUESTO!B50:B355,'1. TALLERES SEMINARIOS'!G:G)+SUMIF('2. CONTRATACION DE PERSONAL'!H:H,PRESUPUESTO!B50:B355,'2. CONTRATACION DE PERSONAL'!G:G)+SUMIF('3. EQUIPO DE OFICINA'!G:G,PRESUPUESTO!B50:B355,'3. EQUIPO DE OFICINA'!F:F)+SUMIF('4. EQUIPO TECNOLÓGICOS'!G:G,PRESUPUESTO!B50:B355,'4. EQUIPO TECNOLÓGICOS'!F:F)+SUMIF('5. ACTIVIDADES ESPECIALES'!G:G,PRESUPUESTO!B50:B355,'5. ACTIVIDADES ESPECIALES'!F:F))</f>
        <v>0</v>
      </c>
    </row>
    <row r="53" spans="2:4" x14ac:dyDescent="0.25">
      <c r="B53" s="110">
        <v>12910.11</v>
      </c>
      <c r="C53" s="111" t="s">
        <v>136</v>
      </c>
      <c r="D53" s="112">
        <f>(SUMIF('1. TALLERES SEMINARIOS'!H:H,PRESUPUESTO!B51:B356,'1. TALLERES SEMINARIOS'!G:G)+SUMIF('2. CONTRATACION DE PERSONAL'!H:H,PRESUPUESTO!B51:B356,'2. CONTRATACION DE PERSONAL'!G:G)+SUMIF('3. EQUIPO DE OFICINA'!G:G,PRESUPUESTO!B51:B356,'3. EQUIPO DE OFICINA'!F:F)+SUMIF('4. EQUIPO TECNOLÓGICOS'!G:G,PRESUPUESTO!B51:B356,'4. EQUIPO TECNOLÓGICOS'!F:F)+SUMIF('5. ACTIVIDADES ESPECIALES'!G:G,PRESUPUESTO!B51:B356,'5. ACTIVIDADES ESPECIALES'!F:F))</f>
        <v>0</v>
      </c>
    </row>
    <row r="54" spans="2:4" x14ac:dyDescent="0.25">
      <c r="B54" s="110">
        <v>12910.12</v>
      </c>
      <c r="C54" s="111" t="s">
        <v>137</v>
      </c>
      <c r="D54" s="112">
        <f>(SUMIF('1. TALLERES SEMINARIOS'!H:H,PRESUPUESTO!B52:B357,'1. TALLERES SEMINARIOS'!G:G)+SUMIF('2. CONTRATACION DE PERSONAL'!H:H,PRESUPUESTO!B52:B357,'2. CONTRATACION DE PERSONAL'!G:G)+SUMIF('3. EQUIPO DE OFICINA'!G:G,PRESUPUESTO!B52:B357,'3. EQUIPO DE OFICINA'!F:F)+SUMIF('4. EQUIPO TECNOLÓGICOS'!G:G,PRESUPUESTO!B52:B357,'4. EQUIPO TECNOLÓGICOS'!F:F)+SUMIF('5. ACTIVIDADES ESPECIALES'!G:G,PRESUPUESTO!B52:B357,'5. ACTIVIDADES ESPECIALES'!F:F))</f>
        <v>0</v>
      </c>
    </row>
    <row r="55" spans="2:4" x14ac:dyDescent="0.25">
      <c r="B55" s="110">
        <v>12910.14</v>
      </c>
      <c r="C55" s="111" t="s">
        <v>138</v>
      </c>
      <c r="D55" s="112">
        <f>(SUMIF('1. TALLERES SEMINARIOS'!H:H,PRESUPUESTO!B53:B358,'1. TALLERES SEMINARIOS'!G:G)+SUMIF('2. CONTRATACION DE PERSONAL'!H:H,PRESUPUESTO!B53:B358,'2. CONTRATACION DE PERSONAL'!G:G)+SUMIF('3. EQUIPO DE OFICINA'!G:G,PRESUPUESTO!B53:B358,'3. EQUIPO DE OFICINA'!F:F)+SUMIF('4. EQUIPO TECNOLÓGICOS'!G:G,PRESUPUESTO!B53:B358,'4. EQUIPO TECNOLÓGICOS'!F:F)+SUMIF('5. ACTIVIDADES ESPECIALES'!G:G,PRESUPUESTO!B53:B358,'5. ACTIVIDADES ESPECIALES'!F:F))</f>
        <v>240000</v>
      </c>
    </row>
    <row r="56" spans="2:4" x14ac:dyDescent="0.25">
      <c r="B56" s="110">
        <v>12910.16</v>
      </c>
      <c r="C56" s="111" t="s">
        <v>139</v>
      </c>
      <c r="D56" s="112">
        <f>(SUMIF('1. TALLERES SEMINARIOS'!H:H,PRESUPUESTO!B54:B359,'1. TALLERES SEMINARIOS'!G:G)+SUMIF('2. CONTRATACION DE PERSONAL'!H:H,PRESUPUESTO!B54:B359,'2. CONTRATACION DE PERSONAL'!G:G)+SUMIF('3. EQUIPO DE OFICINA'!G:G,PRESUPUESTO!B54:B359,'3. EQUIPO DE OFICINA'!F:F)+SUMIF('4. EQUIPO TECNOLÓGICOS'!G:G,PRESUPUESTO!B54:B359,'4. EQUIPO TECNOLÓGICOS'!F:F)+SUMIF('5. ACTIVIDADES ESPECIALES'!G:G,PRESUPUESTO!B54:B359,'5. ACTIVIDADES ESPECIALES'!F:F))</f>
        <v>0</v>
      </c>
    </row>
    <row r="57" spans="2:4" x14ac:dyDescent="0.25">
      <c r="B57" s="110">
        <v>12910.17</v>
      </c>
      <c r="C57" s="111" t="s">
        <v>140</v>
      </c>
      <c r="D57" s="112">
        <f>(SUMIF('1. TALLERES SEMINARIOS'!H:H,PRESUPUESTO!B55:B360,'1. TALLERES SEMINARIOS'!G:G)+SUMIF('2. CONTRATACION DE PERSONAL'!H:H,PRESUPUESTO!B55:B360,'2. CONTRATACION DE PERSONAL'!G:G)+SUMIF('3. EQUIPO DE OFICINA'!G:G,PRESUPUESTO!B55:B360,'3. EQUIPO DE OFICINA'!F:F)+SUMIF('4. EQUIPO TECNOLÓGICOS'!G:G,PRESUPUESTO!B55:B360,'4. EQUIPO TECNOLÓGICOS'!F:F)+SUMIF('5. ACTIVIDADES ESPECIALES'!G:G,PRESUPUESTO!B55:B360,'5. ACTIVIDADES ESPECIALES'!F:F))</f>
        <v>0</v>
      </c>
    </row>
    <row r="58" spans="2:4" x14ac:dyDescent="0.25">
      <c r="B58" s="110">
        <v>12910.18</v>
      </c>
      <c r="C58" s="111" t="s">
        <v>141</v>
      </c>
      <c r="D58" s="112">
        <f>(SUMIF('1. TALLERES SEMINARIOS'!H:H,PRESUPUESTO!B56:B361,'1. TALLERES SEMINARIOS'!G:G)+SUMIF('2. CONTRATACION DE PERSONAL'!H:H,PRESUPUESTO!B56:B361,'2. CONTRATACION DE PERSONAL'!G:G)+SUMIF('3. EQUIPO DE OFICINA'!G:G,PRESUPUESTO!B56:B361,'3. EQUIPO DE OFICINA'!F:F)+SUMIF('4. EQUIPO TECNOLÓGICOS'!G:G,PRESUPUESTO!B56:B361,'4. EQUIPO TECNOLÓGICOS'!F:F)+SUMIF('5. ACTIVIDADES ESPECIALES'!G:G,PRESUPUESTO!B56:B361,'5. ACTIVIDADES ESPECIALES'!F:F))</f>
        <v>0</v>
      </c>
    </row>
    <row r="59" spans="2:4" x14ac:dyDescent="0.25">
      <c r="B59" s="110">
        <v>12990</v>
      </c>
      <c r="C59" s="111" t="s">
        <v>114</v>
      </c>
      <c r="D59" s="112">
        <f>(SUMIF('1. TALLERES SEMINARIOS'!H:H,PRESUPUESTO!B57:B362,'1. TALLERES SEMINARIOS'!G:G)+SUMIF('2. CONTRATACION DE PERSONAL'!H:H,PRESUPUESTO!B57:B362,'2. CONTRATACION DE PERSONAL'!G:G)+SUMIF('3. EQUIPO DE OFICINA'!G:G,PRESUPUESTO!B57:B362,'3. EQUIPO DE OFICINA'!F:F)+SUMIF('4. EQUIPO TECNOLÓGICOS'!G:G,PRESUPUESTO!B57:B362,'4. EQUIPO TECNOLÓGICOS'!F:F)+SUMIF('5. ACTIVIDADES ESPECIALES'!G:G,PRESUPUESTO!B57:B362,'5. ACTIVIDADES ESPECIALES'!F:F))</f>
        <v>0</v>
      </c>
    </row>
    <row r="60" spans="2:4" x14ac:dyDescent="0.25">
      <c r="B60" s="107">
        <v>14000</v>
      </c>
      <c r="C60" s="108" t="s">
        <v>391</v>
      </c>
      <c r="D60" s="109">
        <f>SUM(D61:D66)</f>
        <v>0</v>
      </c>
    </row>
    <row r="61" spans="2:4" x14ac:dyDescent="0.25">
      <c r="B61" s="110">
        <v>14000</v>
      </c>
      <c r="C61" s="111" t="s">
        <v>142</v>
      </c>
      <c r="D61" s="112">
        <f>(SUMIF('1. TALLERES SEMINARIOS'!H:H,PRESUPUESTO!B59:B364,'1. TALLERES SEMINARIOS'!G:G)+SUMIF('2. CONTRATACION DE PERSONAL'!H:H,PRESUPUESTO!B59:B364,'2. CONTRATACION DE PERSONAL'!G:G)+SUMIF('3. EQUIPO DE OFICINA'!G:G,PRESUPUESTO!B59:B364,'3. EQUIPO DE OFICINA'!F:F)+SUMIF('4. EQUIPO TECNOLÓGICOS'!G:G,PRESUPUESTO!B59:B364,'4. EQUIPO TECNOLÓGICOS'!F:F)+SUMIF('5. ACTIVIDADES ESPECIALES'!G:G,PRESUPUESTO!B59:B364,'5. ACTIVIDADES ESPECIALES'!F:F))</f>
        <v>0</v>
      </c>
    </row>
    <row r="62" spans="2:4" x14ac:dyDescent="0.25">
      <c r="B62" s="110">
        <v>14100</v>
      </c>
      <c r="C62" s="111" t="s">
        <v>143</v>
      </c>
      <c r="D62" s="112">
        <f>(SUMIF('1. TALLERES SEMINARIOS'!H:H,PRESUPUESTO!B60:B365,'1. TALLERES SEMINARIOS'!G:G)+SUMIF('2. CONTRATACION DE PERSONAL'!H:H,PRESUPUESTO!B60:B365,'2. CONTRATACION DE PERSONAL'!G:G)+SUMIF('3. EQUIPO DE OFICINA'!G:G,PRESUPUESTO!B60:B365,'3. EQUIPO DE OFICINA'!F:F)+SUMIF('4. EQUIPO TECNOLÓGICOS'!G:G,PRESUPUESTO!B60:B365,'4. EQUIPO TECNOLÓGICOS'!F:F)+SUMIF('5. ACTIVIDADES ESPECIALES'!G:G,PRESUPUESTO!B60:B365,'5. ACTIVIDADES ESPECIALES'!F:F))</f>
        <v>0</v>
      </c>
    </row>
    <row r="63" spans="2:4" x14ac:dyDescent="0.25">
      <c r="B63" s="110">
        <v>14200</v>
      </c>
      <c r="C63" s="111" t="s">
        <v>144</v>
      </c>
      <c r="D63" s="112">
        <f>(SUMIF('1. TALLERES SEMINARIOS'!H:H,PRESUPUESTO!B61:B366,'1. TALLERES SEMINARIOS'!G:G)+SUMIF('2. CONTRATACION DE PERSONAL'!H:H,PRESUPUESTO!B61:B366,'2. CONTRATACION DE PERSONAL'!G:G)+SUMIF('3. EQUIPO DE OFICINA'!G:G,PRESUPUESTO!B61:B366,'3. EQUIPO DE OFICINA'!F:F)+SUMIF('4. EQUIPO TECNOLÓGICOS'!G:G,PRESUPUESTO!B61:B366,'4. EQUIPO TECNOLÓGICOS'!F:F)+SUMIF('5. ACTIVIDADES ESPECIALES'!G:G,PRESUPUESTO!B61:B366,'5. ACTIVIDADES ESPECIALES'!F:F))</f>
        <v>0</v>
      </c>
    </row>
    <row r="64" spans="2:4" x14ac:dyDescent="0.25">
      <c r="B64" s="110">
        <v>15000</v>
      </c>
      <c r="C64" s="111" t="s">
        <v>145</v>
      </c>
      <c r="D64" s="112">
        <f>(SUMIF('1. TALLERES SEMINARIOS'!H:H,PRESUPUESTO!B62:B367,'1. TALLERES SEMINARIOS'!G:G)+SUMIF('2. CONTRATACION DE PERSONAL'!H:H,PRESUPUESTO!B62:B367,'2. CONTRATACION DE PERSONAL'!G:G)+SUMIF('3. EQUIPO DE OFICINA'!G:G,PRESUPUESTO!B62:B367,'3. EQUIPO DE OFICINA'!F:F)+SUMIF('4. EQUIPO TECNOLÓGICOS'!G:G,PRESUPUESTO!B62:B367,'4. EQUIPO TECNOLÓGICOS'!F:F)+SUMIF('5. ACTIVIDADES ESPECIALES'!G:G,PRESUPUESTO!B62:B367,'5. ACTIVIDADES ESPECIALES'!F:F))</f>
        <v>0</v>
      </c>
    </row>
    <row r="65" spans="2:4" x14ac:dyDescent="0.25">
      <c r="B65" s="110">
        <v>15900</v>
      </c>
      <c r="C65" s="111" t="s">
        <v>146</v>
      </c>
      <c r="D65" s="112">
        <f>(SUMIF('1. TALLERES SEMINARIOS'!H:H,PRESUPUESTO!B63:B368,'1. TALLERES SEMINARIOS'!G:G)+SUMIF('2. CONTRATACION DE PERSONAL'!H:H,PRESUPUESTO!B63:B368,'2. CONTRATACION DE PERSONAL'!G:G)+SUMIF('3. EQUIPO DE OFICINA'!G:G,PRESUPUESTO!B63:B368,'3. EQUIPO DE OFICINA'!F:F)+SUMIF('4. EQUIPO TECNOLÓGICOS'!G:G,PRESUPUESTO!B63:B368,'4. EQUIPO TECNOLÓGICOS'!F:F)+SUMIF('5. ACTIVIDADES ESPECIALES'!G:G,PRESUPUESTO!B63:B368,'5. ACTIVIDADES ESPECIALES'!F:F))</f>
        <v>0</v>
      </c>
    </row>
    <row r="66" spans="2:4" x14ac:dyDescent="0.25">
      <c r="B66" s="110">
        <v>16000</v>
      </c>
      <c r="C66" s="111" t="s">
        <v>147</v>
      </c>
      <c r="D66" s="112">
        <f>(SUMIF('1. TALLERES SEMINARIOS'!H:H,PRESUPUESTO!B64:B369,'1. TALLERES SEMINARIOS'!G:G)+SUMIF('2. CONTRATACION DE PERSONAL'!H:H,PRESUPUESTO!B64:B369,'2. CONTRATACION DE PERSONAL'!G:G)+SUMIF('3. EQUIPO DE OFICINA'!G:G,PRESUPUESTO!B64:B369,'3. EQUIPO DE OFICINA'!F:F)+SUMIF('4. EQUIPO TECNOLÓGICOS'!G:G,PRESUPUESTO!B64:B369,'4. EQUIPO TECNOLÓGICOS'!F:F)+SUMIF('5. ACTIVIDADES ESPECIALES'!G:G,PRESUPUESTO!B64:B369,'5. ACTIVIDADES ESPECIALES'!F:F))</f>
        <v>0</v>
      </c>
    </row>
    <row r="67" spans="2:4" x14ac:dyDescent="0.25">
      <c r="B67" s="104">
        <v>20000</v>
      </c>
      <c r="C67" s="105" t="s">
        <v>392</v>
      </c>
      <c r="D67" s="121">
        <f>D68+D78+D91+D106+D114+D123+D128+D135</f>
        <v>1408693</v>
      </c>
    </row>
    <row r="68" spans="2:4" x14ac:dyDescent="0.25">
      <c r="B68" s="116">
        <v>21000</v>
      </c>
      <c r="C68" s="117" t="s">
        <v>396</v>
      </c>
      <c r="D68" s="109">
        <f>SUM(D69:D77)</f>
        <v>0</v>
      </c>
    </row>
    <row r="69" spans="2:4" x14ac:dyDescent="0.25">
      <c r="B69" s="110">
        <v>21100</v>
      </c>
      <c r="C69" s="111" t="s">
        <v>148</v>
      </c>
      <c r="D69" s="112">
        <f>(SUMIF('1. TALLERES SEMINARIOS'!H:H,PRESUPUESTO!B67:B372,'1. TALLERES SEMINARIOS'!G:G)+SUMIF('2. CONTRATACION DE PERSONAL'!H:H,PRESUPUESTO!B67:B372,'2. CONTRATACION DE PERSONAL'!G:G)+SUMIF('3. EQUIPO DE OFICINA'!G:G,PRESUPUESTO!B67:B372,'3. EQUIPO DE OFICINA'!F:F)+SUMIF('4. EQUIPO TECNOLÓGICOS'!G:G,PRESUPUESTO!B67:B372,'4. EQUIPO TECNOLÓGICOS'!F:F)+SUMIF('5. ACTIVIDADES ESPECIALES'!G:G,PRESUPUESTO!B67:B372,'5. ACTIVIDADES ESPECIALES'!F:F))</f>
        <v>0</v>
      </c>
    </row>
    <row r="70" spans="2:4" x14ac:dyDescent="0.25">
      <c r="B70" s="110">
        <v>21200</v>
      </c>
      <c r="C70" s="111" t="s">
        <v>149</v>
      </c>
      <c r="D70" s="112">
        <f>(SUMIF('1. TALLERES SEMINARIOS'!H:H,PRESUPUESTO!B69:B373,'1. TALLERES SEMINARIOS'!G:G)+SUMIF('2. CONTRATACION DE PERSONAL'!H:H,PRESUPUESTO!B69:B373,'2. CONTRATACION DE PERSONAL'!G:G)+SUMIF('3. EQUIPO DE OFICINA'!G:G,PRESUPUESTO!B69:B373,'3. EQUIPO DE OFICINA'!F:F)+SUMIF('4. EQUIPO TECNOLÓGICOS'!G:G,PRESUPUESTO!B69:B373,'4. EQUIPO TECNOLÓGICOS'!F:F)+SUMIF('5. ACTIVIDADES ESPECIALES'!G:G,PRESUPUESTO!B69:B373,'5. ACTIVIDADES ESPECIALES'!F:F))</f>
        <v>0</v>
      </c>
    </row>
    <row r="71" spans="2:4" x14ac:dyDescent="0.25">
      <c r="B71" s="110">
        <v>21300</v>
      </c>
      <c r="C71" s="111" t="s">
        <v>150</v>
      </c>
      <c r="D71" s="112">
        <f>(SUMIF('1. TALLERES SEMINARIOS'!H:H,PRESUPUESTO!B69:B374,'1. TALLERES SEMINARIOS'!G:G)+SUMIF('2. CONTRATACION DE PERSONAL'!H:H,PRESUPUESTO!B69:B374,'2. CONTRATACION DE PERSONAL'!G:G)+SUMIF('3. EQUIPO DE OFICINA'!G:G,PRESUPUESTO!B69:B374,'3. EQUIPO DE OFICINA'!F:F)+SUMIF('4. EQUIPO TECNOLÓGICOS'!G:G,PRESUPUESTO!B69:B374,'4. EQUIPO TECNOLÓGICOS'!F:F)+SUMIF('5. ACTIVIDADES ESPECIALES'!G:G,PRESUPUESTO!B69:B374,'5. ACTIVIDADES ESPECIALES'!F:F))</f>
        <v>0</v>
      </c>
    </row>
    <row r="72" spans="2:4" x14ac:dyDescent="0.25">
      <c r="B72" s="110">
        <v>21400</v>
      </c>
      <c r="C72" s="111" t="s">
        <v>151</v>
      </c>
      <c r="D72" s="112">
        <f>(SUMIF('1. TALLERES SEMINARIOS'!H:H,PRESUPUESTO!B70:B375,'1. TALLERES SEMINARIOS'!G:G)+SUMIF('2. CONTRATACION DE PERSONAL'!H:H,PRESUPUESTO!B70:B375,'2. CONTRATACION DE PERSONAL'!G:G)+SUMIF('3. EQUIPO DE OFICINA'!G:G,PRESUPUESTO!B70:B375,'3. EQUIPO DE OFICINA'!F:F)+SUMIF('4. EQUIPO TECNOLÓGICOS'!G:G,PRESUPUESTO!B70:B375,'4. EQUIPO TECNOLÓGICOS'!F:F)+SUMIF('5. ACTIVIDADES ESPECIALES'!G:G,PRESUPUESTO!B70:B375,'5. ACTIVIDADES ESPECIALES'!F:F))</f>
        <v>0</v>
      </c>
    </row>
    <row r="73" spans="2:4" x14ac:dyDescent="0.25">
      <c r="B73" s="110">
        <v>21410</v>
      </c>
      <c r="C73" s="111" t="s">
        <v>152</v>
      </c>
      <c r="D73" s="112">
        <f>(SUMIF('1. TALLERES SEMINARIOS'!H:H,PRESUPUESTO!B71:B376,'1. TALLERES SEMINARIOS'!G:G)+SUMIF('2. CONTRATACION DE PERSONAL'!H:H,PRESUPUESTO!B71:B376,'2. CONTRATACION DE PERSONAL'!G:G)+SUMIF('3. EQUIPO DE OFICINA'!G:G,PRESUPUESTO!B71:B376,'3. EQUIPO DE OFICINA'!F:F)+SUMIF('4. EQUIPO TECNOLÓGICOS'!G:G,PRESUPUESTO!B71:B376,'4. EQUIPO TECNOLÓGICOS'!F:F)+SUMIF('5. ACTIVIDADES ESPECIALES'!G:G,PRESUPUESTO!B71:B376,'5. ACTIVIDADES ESPECIALES'!F:F))</f>
        <v>0</v>
      </c>
    </row>
    <row r="74" spans="2:4" x14ac:dyDescent="0.25">
      <c r="B74" s="110">
        <v>21420</v>
      </c>
      <c r="C74" s="111" t="s">
        <v>153</v>
      </c>
      <c r="D74" s="112">
        <f>(SUMIF('1. TALLERES SEMINARIOS'!H:H,PRESUPUESTO!B72:B377,'1. TALLERES SEMINARIOS'!G:G)+SUMIF('2. CONTRATACION DE PERSONAL'!H:H,PRESUPUESTO!B72:B377,'2. CONTRATACION DE PERSONAL'!G:G)+SUMIF('3. EQUIPO DE OFICINA'!G:G,PRESUPUESTO!B72:B377,'3. EQUIPO DE OFICINA'!F:F)+SUMIF('4. EQUIPO TECNOLÓGICOS'!G:G,PRESUPUESTO!B72:B377,'4. EQUIPO TECNOLÓGICOS'!F:F)+SUMIF('5. ACTIVIDADES ESPECIALES'!G:G,PRESUPUESTO!B72:B377,'5. ACTIVIDADES ESPECIALES'!F:F))</f>
        <v>0</v>
      </c>
    </row>
    <row r="75" spans="2:4" x14ac:dyDescent="0.25">
      <c r="B75" s="110">
        <v>21430</v>
      </c>
      <c r="C75" s="111" t="s">
        <v>154</v>
      </c>
      <c r="D75" s="112">
        <f>(SUMIF('1. TALLERES SEMINARIOS'!H:H,PRESUPUESTO!B73:B378,'1. TALLERES SEMINARIOS'!G:G)+SUMIF('2. CONTRATACION DE PERSONAL'!H:H,PRESUPUESTO!B73:B378,'2. CONTRATACION DE PERSONAL'!G:G)+SUMIF('3. EQUIPO DE OFICINA'!G:G,PRESUPUESTO!B73:B378,'3. EQUIPO DE OFICINA'!F:F)+SUMIF('4. EQUIPO TECNOLÓGICOS'!G:G,PRESUPUESTO!B73:B378,'4. EQUIPO TECNOLÓGICOS'!F:F)+SUMIF('5. ACTIVIDADES ESPECIALES'!G:G,PRESUPUESTO!B73:B378,'5. ACTIVIDADES ESPECIALES'!F:F))</f>
        <v>0</v>
      </c>
    </row>
    <row r="76" spans="2:4" x14ac:dyDescent="0.25">
      <c r="B76" s="110">
        <v>21440</v>
      </c>
      <c r="C76" s="111" t="s">
        <v>155</v>
      </c>
      <c r="D76" s="112">
        <f>(SUMIF('1. TALLERES SEMINARIOS'!H:H,PRESUPUESTO!B74:B379,'1. TALLERES SEMINARIOS'!G:G)+SUMIF('2. CONTRATACION DE PERSONAL'!H:H,PRESUPUESTO!B74:B379,'2. CONTRATACION DE PERSONAL'!G:G)+SUMIF('3. EQUIPO DE OFICINA'!G:G,PRESUPUESTO!B74:B379,'3. EQUIPO DE OFICINA'!F:F)+SUMIF('4. EQUIPO TECNOLÓGICOS'!G:G,PRESUPUESTO!B74:B379,'4. EQUIPO TECNOLÓGICOS'!F:F)+SUMIF('5. ACTIVIDADES ESPECIALES'!G:G,PRESUPUESTO!B74:B379,'5. ACTIVIDADES ESPECIALES'!F:F))</f>
        <v>0</v>
      </c>
    </row>
    <row r="77" spans="2:4" x14ac:dyDescent="0.25">
      <c r="B77" s="110">
        <v>21490</v>
      </c>
      <c r="C77" s="111" t="s">
        <v>156</v>
      </c>
      <c r="D77" s="112">
        <f>(SUMIF('1. TALLERES SEMINARIOS'!H:H,PRESUPUESTO!B75:B380,'1. TALLERES SEMINARIOS'!G:G)+SUMIF('2. CONTRATACION DE PERSONAL'!H:H,PRESUPUESTO!B75:B380,'2. CONTRATACION DE PERSONAL'!G:G)+SUMIF('3. EQUIPO DE OFICINA'!G:G,PRESUPUESTO!B75:B380,'3. EQUIPO DE OFICINA'!F:F)+SUMIF('4. EQUIPO TECNOLÓGICOS'!G:G,PRESUPUESTO!B75:B380,'4. EQUIPO TECNOLÓGICOS'!F:F)+SUMIF('5. ACTIVIDADES ESPECIALES'!G:G,PRESUPUESTO!B75:B380,'5. ACTIVIDADES ESPECIALES'!F:F))</f>
        <v>0</v>
      </c>
    </row>
    <row r="78" spans="2:4" x14ac:dyDescent="0.25">
      <c r="B78" s="116">
        <v>22000</v>
      </c>
      <c r="C78" s="117" t="s">
        <v>397</v>
      </c>
      <c r="D78" s="109">
        <f>SUM(D79:D90)</f>
        <v>0</v>
      </c>
    </row>
    <row r="79" spans="2:4" x14ac:dyDescent="0.25">
      <c r="B79" s="110">
        <v>22100</v>
      </c>
      <c r="C79" s="111" t="s">
        <v>157</v>
      </c>
      <c r="D79" s="112">
        <f>(SUMIF('1. TALLERES SEMINARIOS'!H:H,PRESUPUESTO!B77:B382,'1. TALLERES SEMINARIOS'!G:G)+SUMIF('2. CONTRATACION DE PERSONAL'!H:H,PRESUPUESTO!B77:B382,'2. CONTRATACION DE PERSONAL'!G:G)+SUMIF('3. EQUIPO DE OFICINA'!G:G,PRESUPUESTO!B77:B382,'3. EQUIPO DE OFICINA'!F:F)+SUMIF('4. EQUIPO TECNOLÓGICOS'!G:G,PRESUPUESTO!B77:B382,'4. EQUIPO TECNOLÓGICOS'!F:F)+SUMIF('5. ACTIVIDADES ESPECIALES'!G:G,PRESUPUESTO!B77:B382,'5. ACTIVIDADES ESPECIALES'!F:F))</f>
        <v>0</v>
      </c>
    </row>
    <row r="80" spans="2:4" x14ac:dyDescent="0.25">
      <c r="B80" s="110">
        <v>22200</v>
      </c>
      <c r="C80" s="111" t="s">
        <v>158</v>
      </c>
      <c r="D80" s="112">
        <f>(SUMIF('1. TALLERES SEMINARIOS'!H:H,PRESUPUESTO!B79:B383,'1. TALLERES SEMINARIOS'!G:G)+SUMIF('2. CONTRATACION DE PERSONAL'!H:H,PRESUPUESTO!B79:B383,'2. CONTRATACION DE PERSONAL'!G:G)+SUMIF('3. EQUIPO DE OFICINA'!G:G,PRESUPUESTO!B79:B383,'3. EQUIPO DE OFICINA'!F:F)+SUMIF('4. EQUIPO TECNOLÓGICOS'!G:G,PRESUPUESTO!B79:B383,'4. EQUIPO TECNOLÓGICOS'!F:F)+SUMIF('5. ACTIVIDADES ESPECIALES'!G:G,PRESUPUESTO!B79:B383,'5. ACTIVIDADES ESPECIALES'!F:F))</f>
        <v>0</v>
      </c>
    </row>
    <row r="81" spans="2:4" x14ac:dyDescent="0.25">
      <c r="B81" s="110">
        <v>22210</v>
      </c>
      <c r="C81" s="111" t="s">
        <v>159</v>
      </c>
      <c r="D81" s="112">
        <f>(SUMIF('1. TALLERES SEMINARIOS'!H:H,PRESUPUESTO!B79:B384,'1. TALLERES SEMINARIOS'!G:G)+SUMIF('2. CONTRATACION DE PERSONAL'!H:H,PRESUPUESTO!B79:B384,'2. CONTRATACION DE PERSONAL'!G:G)+SUMIF('3. EQUIPO DE OFICINA'!G:G,PRESUPUESTO!B79:B384,'3. EQUIPO DE OFICINA'!F:F)+SUMIF('4. EQUIPO TECNOLÓGICOS'!G:G,PRESUPUESTO!B79:B384,'4. EQUIPO TECNOLÓGICOS'!F:F)+SUMIF('5. ACTIVIDADES ESPECIALES'!G:G,PRESUPUESTO!B79:B384,'5. ACTIVIDADES ESPECIALES'!F:F))</f>
        <v>0</v>
      </c>
    </row>
    <row r="82" spans="2:4" x14ac:dyDescent="0.25">
      <c r="B82" s="110">
        <v>22220</v>
      </c>
      <c r="C82" s="111" t="s">
        <v>160</v>
      </c>
      <c r="D82" s="112">
        <f>(SUMIF('1. TALLERES SEMINARIOS'!H:H,PRESUPUESTO!B80:B385,'1. TALLERES SEMINARIOS'!G:G)+SUMIF('2. CONTRATACION DE PERSONAL'!H:H,PRESUPUESTO!B80:B385,'2. CONTRATACION DE PERSONAL'!G:G)+SUMIF('3. EQUIPO DE OFICINA'!G:G,PRESUPUESTO!B80:B385,'3. EQUIPO DE OFICINA'!F:F)+SUMIF('4. EQUIPO TECNOLÓGICOS'!G:G,PRESUPUESTO!B80:B385,'4. EQUIPO TECNOLÓGICOS'!F:F)+SUMIF('5. ACTIVIDADES ESPECIALES'!G:G,PRESUPUESTO!B80:B385,'5. ACTIVIDADES ESPECIALES'!F:F))</f>
        <v>0</v>
      </c>
    </row>
    <row r="83" spans="2:4" x14ac:dyDescent="0.25">
      <c r="B83" s="110">
        <v>22230</v>
      </c>
      <c r="C83" s="111" t="s">
        <v>161</v>
      </c>
      <c r="D83" s="112">
        <f>(SUMIF('1. TALLERES SEMINARIOS'!H:H,PRESUPUESTO!B81:B386,'1. TALLERES SEMINARIOS'!G:G)+SUMIF('2. CONTRATACION DE PERSONAL'!H:H,PRESUPUESTO!B81:B386,'2. CONTRATACION DE PERSONAL'!G:G)+SUMIF('3. EQUIPO DE OFICINA'!G:G,PRESUPUESTO!B81:B386,'3. EQUIPO DE OFICINA'!F:F)+SUMIF('4. EQUIPO TECNOLÓGICOS'!G:G,PRESUPUESTO!B81:B386,'4. EQUIPO TECNOLÓGICOS'!F:F)+SUMIF('5. ACTIVIDADES ESPECIALES'!G:G,PRESUPUESTO!B81:B386,'5. ACTIVIDADES ESPECIALES'!F:F))</f>
        <v>0</v>
      </c>
    </row>
    <row r="84" spans="2:4" x14ac:dyDescent="0.25">
      <c r="B84" s="110">
        <v>22240</v>
      </c>
      <c r="C84" s="111" t="s">
        <v>162</v>
      </c>
      <c r="D84" s="112">
        <f>(SUMIF('1. TALLERES SEMINARIOS'!H:H,PRESUPUESTO!B82:B387,'1. TALLERES SEMINARIOS'!G:G)+SUMIF('2. CONTRATACION DE PERSONAL'!H:H,PRESUPUESTO!B82:B387,'2. CONTRATACION DE PERSONAL'!G:G)+SUMIF('3. EQUIPO DE OFICINA'!G:G,PRESUPUESTO!B82:B387,'3. EQUIPO DE OFICINA'!F:F)+SUMIF('4. EQUIPO TECNOLÓGICOS'!G:G,PRESUPUESTO!B82:B387,'4. EQUIPO TECNOLÓGICOS'!F:F)+SUMIF('5. ACTIVIDADES ESPECIALES'!G:G,PRESUPUESTO!B82:B387,'5. ACTIVIDADES ESPECIALES'!F:F))</f>
        <v>0</v>
      </c>
    </row>
    <row r="85" spans="2:4" x14ac:dyDescent="0.25">
      <c r="B85" s="110">
        <v>22250</v>
      </c>
      <c r="C85" s="111" t="s">
        <v>163</v>
      </c>
      <c r="D85" s="112">
        <f>(SUMIF('1. TALLERES SEMINARIOS'!H:H,PRESUPUESTO!B83:B388,'1. TALLERES SEMINARIOS'!G:G)+SUMIF('2. CONTRATACION DE PERSONAL'!H:H,PRESUPUESTO!B83:B388,'2. CONTRATACION DE PERSONAL'!G:G)+SUMIF('3. EQUIPO DE OFICINA'!G:G,PRESUPUESTO!B83:B388,'3. EQUIPO DE OFICINA'!F:F)+SUMIF('4. EQUIPO TECNOLÓGICOS'!G:G,PRESUPUESTO!B83:B388,'4. EQUIPO TECNOLÓGICOS'!F:F)+SUMIF('5. ACTIVIDADES ESPECIALES'!G:G,PRESUPUESTO!B83:B388,'5. ACTIVIDADES ESPECIALES'!F:F))</f>
        <v>0</v>
      </c>
    </row>
    <row r="86" spans="2:4" x14ac:dyDescent="0.25">
      <c r="B86" s="110">
        <v>22260</v>
      </c>
      <c r="C86" s="111" t="s">
        <v>164</v>
      </c>
      <c r="D86" s="112">
        <f>(SUMIF('1. TALLERES SEMINARIOS'!H:H,PRESUPUESTO!B84:B389,'1. TALLERES SEMINARIOS'!G:G)+SUMIF('2. CONTRATACION DE PERSONAL'!H:H,PRESUPUESTO!B84:B389,'2. CONTRATACION DE PERSONAL'!G:G)+SUMIF('3. EQUIPO DE OFICINA'!G:G,PRESUPUESTO!B84:B389,'3. EQUIPO DE OFICINA'!F:F)+SUMIF('4. EQUIPO TECNOLÓGICOS'!G:G,PRESUPUESTO!B84:B389,'4. EQUIPO TECNOLÓGICOS'!F:F)+SUMIF('5. ACTIVIDADES ESPECIALES'!G:G,PRESUPUESTO!B84:B389,'5. ACTIVIDADES ESPECIALES'!F:F))</f>
        <v>0</v>
      </c>
    </row>
    <row r="87" spans="2:4" x14ac:dyDescent="0.25">
      <c r="B87" s="110">
        <v>22270</v>
      </c>
      <c r="C87" s="111" t="s">
        <v>165</v>
      </c>
      <c r="D87" s="112">
        <f>(SUMIF('1. TALLERES SEMINARIOS'!H:H,PRESUPUESTO!B85:B390,'1. TALLERES SEMINARIOS'!G:G)+SUMIF('2. CONTRATACION DE PERSONAL'!H:H,PRESUPUESTO!B85:B390,'2. CONTRATACION DE PERSONAL'!G:G)+SUMIF('3. EQUIPO DE OFICINA'!G:G,PRESUPUESTO!B85:B390,'3. EQUIPO DE OFICINA'!F:F)+SUMIF('4. EQUIPO TECNOLÓGICOS'!G:G,PRESUPUESTO!B85:B390,'4. EQUIPO TECNOLÓGICOS'!F:F)+SUMIF('5. ACTIVIDADES ESPECIALES'!G:G,PRESUPUESTO!B85:B390,'5. ACTIVIDADES ESPECIALES'!F:F))</f>
        <v>0</v>
      </c>
    </row>
    <row r="88" spans="2:4" x14ac:dyDescent="0.25">
      <c r="B88" s="110">
        <v>22300</v>
      </c>
      <c r="C88" s="111" t="s">
        <v>166</v>
      </c>
      <c r="D88" s="112">
        <f>(SUMIF('1. TALLERES SEMINARIOS'!H:H,PRESUPUESTO!B86:B391,'1. TALLERES SEMINARIOS'!G:G)+SUMIF('2. CONTRATACION DE PERSONAL'!H:H,PRESUPUESTO!B86:B391,'2. CONTRATACION DE PERSONAL'!G:G)+SUMIF('3. EQUIPO DE OFICINA'!G:G,PRESUPUESTO!B86:B391,'3. EQUIPO DE OFICINA'!F:F)+SUMIF('4. EQUIPO TECNOLÓGICOS'!G:G,PRESUPUESTO!B86:B391,'4. EQUIPO TECNOLÓGICOS'!F:F)+SUMIF('5. ACTIVIDADES ESPECIALES'!G:G,PRESUPUESTO!B86:B391,'5. ACTIVIDADES ESPECIALES'!F:F))</f>
        <v>0</v>
      </c>
    </row>
    <row r="89" spans="2:4" x14ac:dyDescent="0.25">
      <c r="B89" s="110">
        <v>22400</v>
      </c>
      <c r="C89" s="111" t="s">
        <v>167</v>
      </c>
      <c r="D89" s="112">
        <f>(SUMIF('1. TALLERES SEMINARIOS'!H:H,PRESUPUESTO!B87:B392,'1. TALLERES SEMINARIOS'!G:G)+SUMIF('2. CONTRATACION DE PERSONAL'!H:H,PRESUPUESTO!B87:B392,'2. CONTRATACION DE PERSONAL'!G:G)+SUMIF('3. EQUIPO DE OFICINA'!G:G,PRESUPUESTO!B87:B392,'3. EQUIPO DE OFICINA'!F:F)+SUMIF('4. EQUIPO TECNOLÓGICOS'!G:G,PRESUPUESTO!B87:B392,'4. EQUIPO TECNOLÓGICOS'!F:F)+SUMIF('5. ACTIVIDADES ESPECIALES'!G:G,PRESUPUESTO!B87:B392,'5. ACTIVIDADES ESPECIALES'!F:F))</f>
        <v>0</v>
      </c>
    </row>
    <row r="90" spans="2:4" x14ac:dyDescent="0.25">
      <c r="B90" s="110">
        <v>22900</v>
      </c>
      <c r="C90" s="111" t="s">
        <v>168</v>
      </c>
      <c r="D90" s="112">
        <f>(SUMIF('1. TALLERES SEMINARIOS'!H:H,PRESUPUESTO!B88:B393,'1. TALLERES SEMINARIOS'!G:G)+SUMIF('2. CONTRATACION DE PERSONAL'!H:H,PRESUPUESTO!B88:B393,'2. CONTRATACION DE PERSONAL'!G:G)+SUMIF('3. EQUIPO DE OFICINA'!G:G,PRESUPUESTO!B88:B393,'3. EQUIPO DE OFICINA'!F:F)+SUMIF('4. EQUIPO TECNOLÓGICOS'!G:G,PRESUPUESTO!B88:B393,'4. EQUIPO TECNOLÓGICOS'!F:F)+SUMIF('5. ACTIVIDADES ESPECIALES'!G:G,PRESUPUESTO!B88:B393,'5. ACTIVIDADES ESPECIALES'!F:F))</f>
        <v>0</v>
      </c>
    </row>
    <row r="91" spans="2:4" x14ac:dyDescent="0.25">
      <c r="B91" s="107">
        <v>23000</v>
      </c>
      <c r="C91" s="108" t="s">
        <v>169</v>
      </c>
      <c r="D91" s="109">
        <f>SUM(D92:D105)</f>
        <v>0</v>
      </c>
    </row>
    <row r="92" spans="2:4" x14ac:dyDescent="0.25">
      <c r="B92" s="110">
        <v>23100</v>
      </c>
      <c r="C92" s="111" t="s">
        <v>170</v>
      </c>
      <c r="D92" s="112">
        <f>(SUMIF('1. TALLERES SEMINARIOS'!H:H,PRESUPUESTO!B90:B395,'1. TALLERES SEMINARIOS'!G:G)+SUMIF('2. CONTRATACION DE PERSONAL'!H:H,PRESUPUESTO!B90:B395,'2. CONTRATACION DE PERSONAL'!G:G)+SUMIF('3. EQUIPO DE OFICINA'!G:G,PRESUPUESTO!B90:B395,'3. EQUIPO DE OFICINA'!F:F)+SUMIF('4. EQUIPO TECNOLÓGICOS'!G:G,PRESUPUESTO!B90:B395,'4. EQUIPO TECNOLÓGICOS'!F:F)+SUMIF('5. ACTIVIDADES ESPECIALES'!G:G,PRESUPUESTO!B90:B395,'5. ACTIVIDADES ESPECIALES'!F:F))</f>
        <v>0</v>
      </c>
    </row>
    <row r="93" spans="2:4" x14ac:dyDescent="0.25">
      <c r="B93" s="110">
        <v>23200</v>
      </c>
      <c r="C93" s="111" t="s">
        <v>171</v>
      </c>
      <c r="D93" s="112">
        <f>(SUMIF('1. TALLERES SEMINARIOS'!H:H,PRESUPUESTO!B91:B396,'1. TALLERES SEMINARIOS'!G:G)+SUMIF('2. CONTRATACION DE PERSONAL'!H:H,PRESUPUESTO!B91:B396,'2. CONTRATACION DE PERSONAL'!G:G)+SUMIF('3. EQUIPO DE OFICINA'!G:G,PRESUPUESTO!B91:B396,'3. EQUIPO DE OFICINA'!F:F)+SUMIF('4. EQUIPO TECNOLÓGICOS'!G:G,PRESUPUESTO!B91:B396,'4. EQUIPO TECNOLÓGICOS'!F:F)+SUMIF('5. ACTIVIDADES ESPECIALES'!G:G,PRESUPUESTO!B91:B396,'5. ACTIVIDADES ESPECIALES'!F:F))</f>
        <v>0</v>
      </c>
    </row>
    <row r="94" spans="2:4" x14ac:dyDescent="0.25">
      <c r="B94" s="110">
        <v>23300</v>
      </c>
      <c r="C94" s="111" t="s">
        <v>172</v>
      </c>
      <c r="D94" s="112">
        <f>(SUMIF('1. TALLERES SEMINARIOS'!H:H,PRESUPUESTO!B92:B397,'1. TALLERES SEMINARIOS'!G:G)+SUMIF('2. CONTRATACION DE PERSONAL'!H:H,PRESUPUESTO!B92:B397,'2. CONTRATACION DE PERSONAL'!G:G)+SUMIF('3. EQUIPO DE OFICINA'!G:G,PRESUPUESTO!B92:B397,'3. EQUIPO DE OFICINA'!F:F)+SUMIF('4. EQUIPO TECNOLÓGICOS'!G:G,PRESUPUESTO!B92:B397,'4. EQUIPO TECNOLÓGICOS'!F:F)+SUMIF('5. ACTIVIDADES ESPECIALES'!G:G,PRESUPUESTO!B92:B397,'5. ACTIVIDADES ESPECIALES'!F:F))</f>
        <v>0</v>
      </c>
    </row>
    <row r="95" spans="2:4" x14ac:dyDescent="0.25">
      <c r="B95" s="110">
        <v>23310</v>
      </c>
      <c r="C95" s="111" t="s">
        <v>173</v>
      </c>
      <c r="D95" s="112">
        <f>(SUMIF('1. TALLERES SEMINARIOS'!H:H,PRESUPUESTO!B93:B398,'1. TALLERES SEMINARIOS'!G:G)+SUMIF('2. CONTRATACION DE PERSONAL'!H:H,PRESUPUESTO!B93:B398,'2. CONTRATACION DE PERSONAL'!G:G)+SUMIF('3. EQUIPO DE OFICINA'!G:G,PRESUPUESTO!B93:B398,'3. EQUIPO DE OFICINA'!F:F)+SUMIF('4. EQUIPO TECNOLÓGICOS'!G:G,PRESUPUESTO!B93:B398,'4. EQUIPO TECNOLÓGICOS'!F:F)+SUMIF('5. ACTIVIDADES ESPECIALES'!G:G,PRESUPUESTO!B93:B398,'5. ACTIVIDADES ESPECIALES'!F:F))</f>
        <v>0</v>
      </c>
    </row>
    <row r="96" spans="2:4" x14ac:dyDescent="0.25">
      <c r="B96" s="110">
        <v>23320</v>
      </c>
      <c r="C96" s="111" t="s">
        <v>174</v>
      </c>
      <c r="D96" s="112">
        <f>(SUMIF('1. TALLERES SEMINARIOS'!H:H,PRESUPUESTO!B94:B399,'1. TALLERES SEMINARIOS'!G:G)+SUMIF('2. CONTRATACION DE PERSONAL'!H:H,PRESUPUESTO!B94:B399,'2. CONTRATACION DE PERSONAL'!G:G)+SUMIF('3. EQUIPO DE OFICINA'!G:G,PRESUPUESTO!B94:B399,'3. EQUIPO DE OFICINA'!F:F)+SUMIF('4. EQUIPO TECNOLÓGICOS'!G:G,PRESUPUESTO!B94:B399,'4. EQUIPO TECNOLÓGICOS'!F:F)+SUMIF('5. ACTIVIDADES ESPECIALES'!G:G,PRESUPUESTO!B94:B399,'5. ACTIVIDADES ESPECIALES'!F:F))</f>
        <v>0</v>
      </c>
    </row>
    <row r="97" spans="2:4" x14ac:dyDescent="0.25">
      <c r="B97" s="110">
        <v>23330</v>
      </c>
      <c r="C97" s="111" t="s">
        <v>175</v>
      </c>
      <c r="D97" s="112">
        <f>(SUMIF('1. TALLERES SEMINARIOS'!H:H,PRESUPUESTO!B95:B400,'1. TALLERES SEMINARIOS'!G:G)+SUMIF('2. CONTRATACION DE PERSONAL'!H:H,PRESUPUESTO!B95:B400,'2. CONTRATACION DE PERSONAL'!G:G)+SUMIF('3. EQUIPO DE OFICINA'!G:G,PRESUPUESTO!B95:B400,'3. EQUIPO DE OFICINA'!F:F)+SUMIF('4. EQUIPO TECNOLÓGICOS'!G:G,PRESUPUESTO!B95:B400,'4. EQUIPO TECNOLÓGICOS'!F:F)+SUMIF('5. ACTIVIDADES ESPECIALES'!G:G,PRESUPUESTO!B95:B400,'5. ACTIVIDADES ESPECIALES'!F:F))</f>
        <v>0</v>
      </c>
    </row>
    <row r="98" spans="2:4" x14ac:dyDescent="0.25">
      <c r="B98" s="110">
        <v>23340</v>
      </c>
      <c r="C98" s="111" t="s">
        <v>176</v>
      </c>
      <c r="D98" s="112">
        <f>(SUMIF('1. TALLERES SEMINARIOS'!H:H,PRESUPUESTO!B96:B401,'1. TALLERES SEMINARIOS'!G:G)+SUMIF('2. CONTRATACION DE PERSONAL'!H:H,PRESUPUESTO!B96:B401,'2. CONTRATACION DE PERSONAL'!G:G)+SUMIF('3. EQUIPO DE OFICINA'!G:G,PRESUPUESTO!B96:B401,'3. EQUIPO DE OFICINA'!F:F)+SUMIF('4. EQUIPO TECNOLÓGICOS'!G:G,PRESUPUESTO!B96:B401,'4. EQUIPO TECNOLÓGICOS'!F:F)+SUMIF('5. ACTIVIDADES ESPECIALES'!G:G,PRESUPUESTO!B96:B401,'5. ACTIVIDADES ESPECIALES'!F:F))</f>
        <v>0</v>
      </c>
    </row>
    <row r="99" spans="2:4" x14ac:dyDescent="0.25">
      <c r="B99" s="110">
        <v>23350</v>
      </c>
      <c r="C99" s="111" t="s">
        <v>177</v>
      </c>
      <c r="D99" s="112">
        <f>(SUMIF('1. TALLERES SEMINARIOS'!H:H,PRESUPUESTO!B97:B402,'1. TALLERES SEMINARIOS'!G:G)+SUMIF('2. CONTRATACION DE PERSONAL'!H:H,PRESUPUESTO!B97:B402,'2. CONTRATACION DE PERSONAL'!G:G)+SUMIF('3. EQUIPO DE OFICINA'!G:G,PRESUPUESTO!B97:B402,'3. EQUIPO DE OFICINA'!F:F)+SUMIF('4. EQUIPO TECNOLÓGICOS'!G:G,PRESUPUESTO!B97:B402,'4. EQUIPO TECNOLÓGICOS'!F:F)+SUMIF('5. ACTIVIDADES ESPECIALES'!G:G,PRESUPUESTO!B97:B402,'5. ACTIVIDADES ESPECIALES'!F:F))</f>
        <v>0</v>
      </c>
    </row>
    <row r="100" spans="2:4" x14ac:dyDescent="0.25">
      <c r="B100" s="110">
        <v>23360</v>
      </c>
      <c r="C100" s="111" t="s">
        <v>178</v>
      </c>
      <c r="D100" s="112">
        <f>(SUMIF('1. TALLERES SEMINARIOS'!H:H,PRESUPUESTO!B98:B403,'1. TALLERES SEMINARIOS'!G:G)+SUMIF('2. CONTRATACION DE PERSONAL'!H:H,PRESUPUESTO!B98:B403,'2. CONTRATACION DE PERSONAL'!G:G)+SUMIF('3. EQUIPO DE OFICINA'!G:G,PRESUPUESTO!B98:B403,'3. EQUIPO DE OFICINA'!F:F)+SUMIF('4. EQUIPO TECNOLÓGICOS'!G:G,PRESUPUESTO!B98:B403,'4. EQUIPO TECNOLÓGICOS'!F:F)+SUMIF('5. ACTIVIDADES ESPECIALES'!G:G,PRESUPUESTO!B98:B403,'5. ACTIVIDADES ESPECIALES'!F:F))</f>
        <v>0</v>
      </c>
    </row>
    <row r="101" spans="2:4" x14ac:dyDescent="0.25">
      <c r="B101" s="110">
        <v>23370</v>
      </c>
      <c r="C101" s="111" t="s">
        <v>179</v>
      </c>
      <c r="D101" s="112">
        <f>(SUMIF('1. TALLERES SEMINARIOS'!H:H,PRESUPUESTO!B99:B404,'1. TALLERES SEMINARIOS'!G:G)+SUMIF('2. CONTRATACION DE PERSONAL'!H:H,PRESUPUESTO!B99:B404,'2. CONTRATACION DE PERSONAL'!G:G)+SUMIF('3. EQUIPO DE OFICINA'!G:G,PRESUPUESTO!B99:B404,'3. EQUIPO DE OFICINA'!F:F)+SUMIF('4. EQUIPO TECNOLÓGICOS'!G:G,PRESUPUESTO!B99:B404,'4. EQUIPO TECNOLÓGICOS'!F:F)+SUMIF('5. ACTIVIDADES ESPECIALES'!G:G,PRESUPUESTO!B99:B404,'5. ACTIVIDADES ESPECIALES'!F:F))</f>
        <v>0</v>
      </c>
    </row>
    <row r="102" spans="2:4" x14ac:dyDescent="0.25">
      <c r="B102" s="110">
        <v>23390</v>
      </c>
      <c r="C102" s="111" t="s">
        <v>180</v>
      </c>
      <c r="D102" s="112">
        <f>(SUMIF('1. TALLERES SEMINARIOS'!H:H,PRESUPUESTO!B100:B405,'1. TALLERES SEMINARIOS'!G:G)+SUMIF('2. CONTRATACION DE PERSONAL'!H:H,PRESUPUESTO!B100:B405,'2. CONTRATACION DE PERSONAL'!G:G)+SUMIF('3. EQUIPO DE OFICINA'!G:G,PRESUPUESTO!B100:B405,'3. EQUIPO DE OFICINA'!F:F)+SUMIF('4. EQUIPO TECNOLÓGICOS'!G:G,PRESUPUESTO!B100:B405,'4. EQUIPO TECNOLÓGICOS'!F:F)+SUMIF('5. ACTIVIDADES ESPECIALES'!G:G,PRESUPUESTO!B100:B405,'5. ACTIVIDADES ESPECIALES'!F:F))</f>
        <v>0</v>
      </c>
    </row>
    <row r="103" spans="2:4" x14ac:dyDescent="0.25">
      <c r="B103" s="110">
        <v>23400</v>
      </c>
      <c r="C103" s="111" t="s">
        <v>181</v>
      </c>
      <c r="D103" s="112">
        <f>(SUMIF('1. TALLERES SEMINARIOS'!H:H,PRESUPUESTO!B101:B406,'1. TALLERES SEMINARIOS'!G:G)+SUMIF('2. CONTRATACION DE PERSONAL'!H:H,PRESUPUESTO!B101:B406,'2. CONTRATACION DE PERSONAL'!G:G)+SUMIF('3. EQUIPO DE OFICINA'!G:G,PRESUPUESTO!B101:B406,'3. EQUIPO DE OFICINA'!F:F)+SUMIF('4. EQUIPO TECNOLÓGICOS'!G:G,PRESUPUESTO!B101:B406,'4. EQUIPO TECNOLÓGICOS'!F:F)+SUMIF('5. ACTIVIDADES ESPECIALES'!G:G,PRESUPUESTO!B101:B406,'5. ACTIVIDADES ESPECIALES'!F:F))</f>
        <v>0</v>
      </c>
    </row>
    <row r="104" spans="2:4" x14ac:dyDescent="0.25">
      <c r="B104" s="110">
        <v>23500</v>
      </c>
      <c r="C104" s="111" t="s">
        <v>182</v>
      </c>
      <c r="D104" s="112">
        <f>(SUMIF('1. TALLERES SEMINARIOS'!H:H,PRESUPUESTO!B102:B407,'1. TALLERES SEMINARIOS'!G:G)+SUMIF('2. CONTRATACION DE PERSONAL'!H:H,PRESUPUESTO!B102:B407,'2. CONTRATACION DE PERSONAL'!G:G)+SUMIF('3. EQUIPO DE OFICINA'!G:G,PRESUPUESTO!B102:B407,'3. EQUIPO DE OFICINA'!F:F)+SUMIF('4. EQUIPO TECNOLÓGICOS'!G:G,PRESUPUESTO!B102:B407,'4. EQUIPO TECNOLÓGICOS'!F:F)+SUMIF('5. ACTIVIDADES ESPECIALES'!G:G,PRESUPUESTO!B102:B407,'5. ACTIVIDADES ESPECIALES'!F:F))</f>
        <v>0</v>
      </c>
    </row>
    <row r="105" spans="2:4" x14ac:dyDescent="0.25">
      <c r="B105" s="110">
        <v>23600</v>
      </c>
      <c r="C105" s="111" t="s">
        <v>183</v>
      </c>
      <c r="D105" s="112">
        <f>(SUMIF('1. TALLERES SEMINARIOS'!H:H,PRESUPUESTO!B103:B408,'1. TALLERES SEMINARIOS'!G:G)+SUMIF('2. CONTRATACION DE PERSONAL'!H:H,PRESUPUESTO!B103:B408,'2. CONTRATACION DE PERSONAL'!G:G)+SUMIF('3. EQUIPO DE OFICINA'!G:G,PRESUPUESTO!B103:B408,'3. EQUIPO DE OFICINA'!F:F)+SUMIF('4. EQUIPO TECNOLÓGICOS'!G:G,PRESUPUESTO!B103:B408,'4. EQUIPO TECNOLÓGICOS'!F:F)+SUMIF('5. ACTIVIDADES ESPECIALES'!G:G,PRESUPUESTO!B103:B408,'5. ACTIVIDADES ESPECIALES'!F:F))</f>
        <v>0</v>
      </c>
    </row>
    <row r="106" spans="2:4" x14ac:dyDescent="0.25">
      <c r="B106" s="107">
        <v>24000</v>
      </c>
      <c r="C106" s="108" t="s">
        <v>184</v>
      </c>
      <c r="D106" s="109">
        <f>SUM(D107:D113)</f>
        <v>252000</v>
      </c>
    </row>
    <row r="107" spans="2:4" x14ac:dyDescent="0.25">
      <c r="B107" s="110">
        <v>24100</v>
      </c>
      <c r="C107" s="111" t="s">
        <v>185</v>
      </c>
      <c r="D107" s="112">
        <f>(SUMIF('1. TALLERES SEMINARIOS'!H:H,PRESUPUESTO!B105:B410,'1. TALLERES SEMINARIOS'!G:G)+SUMIF('2. CONTRATACION DE PERSONAL'!H:H,PRESUPUESTO!B105:B410,'2. CONTRATACION DE PERSONAL'!G:G)+SUMIF('3. EQUIPO DE OFICINA'!G:G,PRESUPUESTO!B105:B410,'3. EQUIPO DE OFICINA'!F:F)+SUMIF('4. EQUIPO TECNOLÓGICOS'!G:G,PRESUPUESTO!B105:B410,'4. EQUIPO TECNOLÓGICOS'!F:F)+SUMIF('5. ACTIVIDADES ESPECIALES'!G:G,PRESUPUESTO!B105:B410,'5. ACTIVIDADES ESPECIALES'!F:F))</f>
        <v>0</v>
      </c>
    </row>
    <row r="108" spans="2:4" x14ac:dyDescent="0.25">
      <c r="B108" s="110">
        <v>24200</v>
      </c>
      <c r="C108" s="111" t="s">
        <v>186</v>
      </c>
      <c r="D108" s="112">
        <f>(SUMIF('1. TALLERES SEMINARIOS'!H:H,PRESUPUESTO!B106:B411,'1. TALLERES SEMINARIOS'!G:G)+SUMIF('2. CONTRATACION DE PERSONAL'!H:H,PRESUPUESTO!B106:B411,'2. CONTRATACION DE PERSONAL'!G:G)+SUMIF('3. EQUIPO DE OFICINA'!G:G,PRESUPUESTO!B106:B411,'3. EQUIPO DE OFICINA'!F:F)+SUMIF('4. EQUIPO TECNOLÓGICOS'!G:G,PRESUPUESTO!B106:B411,'4. EQUIPO TECNOLÓGICOS'!F:F)+SUMIF('5. ACTIVIDADES ESPECIALES'!G:G,PRESUPUESTO!B106:B411,'5. ACTIVIDADES ESPECIALES'!F:F))</f>
        <v>0</v>
      </c>
    </row>
    <row r="109" spans="2:4" x14ac:dyDescent="0.25">
      <c r="B109" s="110">
        <v>24300</v>
      </c>
      <c r="C109" s="111" t="s">
        <v>187</v>
      </c>
      <c r="D109" s="112">
        <f>(SUMIF('1. TALLERES SEMINARIOS'!H:H,PRESUPUESTO!B107:B412,'1. TALLERES SEMINARIOS'!G:G)+SUMIF('2. CONTRATACION DE PERSONAL'!H:H,PRESUPUESTO!B107:B412,'2. CONTRATACION DE PERSONAL'!G:G)+SUMIF('3. EQUIPO DE OFICINA'!G:G,PRESUPUESTO!B107:B412,'3. EQUIPO DE OFICINA'!F:F)+SUMIF('4. EQUIPO TECNOLÓGICOS'!G:G,PRESUPUESTO!B107:B412,'4. EQUIPO TECNOLÓGICOS'!F:F)+SUMIF('5. ACTIVIDADES ESPECIALES'!G:G,PRESUPUESTO!B107:B412,'5. ACTIVIDADES ESPECIALES'!F:F))</f>
        <v>0</v>
      </c>
    </row>
    <row r="110" spans="2:4" x14ac:dyDescent="0.25">
      <c r="B110" s="110">
        <v>24400</v>
      </c>
      <c r="C110" s="111" t="s">
        <v>188</v>
      </c>
      <c r="D110" s="112">
        <f>(SUMIF('1. TALLERES SEMINARIOS'!H:H,PRESUPUESTO!B108:B413,'1. TALLERES SEMINARIOS'!G:G)+SUMIF('2. CONTRATACION DE PERSONAL'!H:H,PRESUPUESTO!B108:B413,'2. CONTRATACION DE PERSONAL'!G:G)+SUMIF('3. EQUIPO DE OFICINA'!G:G,PRESUPUESTO!B108:B413,'3. EQUIPO DE OFICINA'!F:F)+SUMIF('4. EQUIPO TECNOLÓGICOS'!G:G,PRESUPUESTO!B108:B413,'4. EQUIPO TECNOLÓGICOS'!F:F)+SUMIF('5. ACTIVIDADES ESPECIALES'!G:G,PRESUPUESTO!B108:B413,'5. ACTIVIDADES ESPECIALES'!F:F))</f>
        <v>0</v>
      </c>
    </row>
    <row r="111" spans="2:4" x14ac:dyDescent="0.25">
      <c r="B111" s="110">
        <v>24500</v>
      </c>
      <c r="C111" s="111" t="s">
        <v>189</v>
      </c>
      <c r="D111" s="112">
        <f>(SUMIF('1. TALLERES SEMINARIOS'!H:H,PRESUPUESTO!B109:B414,'1. TALLERES SEMINARIOS'!G:G)+SUMIF('2. CONTRATACION DE PERSONAL'!H:H,PRESUPUESTO!B109:B414,'2. CONTRATACION DE PERSONAL'!G:G)+SUMIF('3. EQUIPO DE OFICINA'!G:G,PRESUPUESTO!B109:B414,'3. EQUIPO DE OFICINA'!F:F)+SUMIF('4. EQUIPO TECNOLÓGICOS'!G:G,PRESUPUESTO!B109:B414,'4. EQUIPO TECNOLÓGICOS'!F:F)+SUMIF('5. ACTIVIDADES ESPECIALES'!G:G,PRESUPUESTO!B109:B414,'5. ACTIVIDADES ESPECIALES'!F:F))</f>
        <v>0</v>
      </c>
    </row>
    <row r="112" spans="2:4" x14ac:dyDescent="0.25">
      <c r="B112" s="110">
        <v>24600</v>
      </c>
      <c r="C112" s="111" t="s">
        <v>190</v>
      </c>
      <c r="D112" s="112">
        <f>(SUMIF('1. TALLERES SEMINARIOS'!H:H,PRESUPUESTO!B110:B415,'1. TALLERES SEMINARIOS'!G:G)+SUMIF('2. CONTRATACION DE PERSONAL'!H:H,PRESUPUESTO!B110:B415,'2. CONTRATACION DE PERSONAL'!G:G)+SUMIF('3. EQUIPO DE OFICINA'!G:G,PRESUPUESTO!B110:B415,'3. EQUIPO DE OFICINA'!F:F)+SUMIF('4. EQUIPO TECNOLÓGICOS'!G:G,PRESUPUESTO!B110:B415,'4. EQUIPO TECNOLÓGICOS'!F:F)+SUMIF('5. ACTIVIDADES ESPECIALES'!G:G,PRESUPUESTO!B110:B415,'5. ACTIVIDADES ESPECIALES'!F:F))</f>
        <v>0</v>
      </c>
    </row>
    <row r="113" spans="2:4" x14ac:dyDescent="0.25">
      <c r="B113" s="110">
        <v>24900</v>
      </c>
      <c r="C113" s="111" t="s">
        <v>191</v>
      </c>
      <c r="D113" s="112">
        <f>(SUMIF('1. TALLERES SEMINARIOS'!H:H,PRESUPUESTO!B111:B416,'1. TALLERES SEMINARIOS'!G:G)+SUMIF('2. CONTRATACION DE PERSONAL'!H:H,PRESUPUESTO!B111:B416,'2. CONTRATACION DE PERSONAL'!G:G)+SUMIF('3. EQUIPO DE OFICINA'!G:G,PRESUPUESTO!B111:B416,'3. EQUIPO DE OFICINA'!F:F)+SUMIF('4. EQUIPO TECNOLÓGICOS'!G:G,PRESUPUESTO!B111:B416,'4. EQUIPO TECNOLÓGICOS'!F:F)+SUMIF('5. ACTIVIDADES ESPECIALES'!G:G,PRESUPUESTO!B111:B416,'5. ACTIVIDADES ESPECIALES'!F:F))</f>
        <v>252000</v>
      </c>
    </row>
    <row r="114" spans="2:4" x14ac:dyDescent="0.25">
      <c r="B114" s="107">
        <v>25000</v>
      </c>
      <c r="C114" s="108" t="s">
        <v>192</v>
      </c>
      <c r="D114" s="109">
        <f>SUM(D115:D122)</f>
        <v>147600</v>
      </c>
    </row>
    <row r="115" spans="2:4" x14ac:dyDescent="0.25">
      <c r="B115" s="110">
        <v>25100</v>
      </c>
      <c r="C115" s="111" t="s">
        <v>193</v>
      </c>
      <c r="D115" s="112">
        <f>(SUMIF('1. TALLERES SEMINARIOS'!H:H,PRESUPUESTO!B113:B418,'1. TALLERES SEMINARIOS'!G:G)+SUMIF('2. CONTRATACION DE PERSONAL'!H:H,PRESUPUESTO!B113:B418,'2. CONTRATACION DE PERSONAL'!G:G)+SUMIF('3. EQUIPO DE OFICINA'!G:G,PRESUPUESTO!B113:B418,'3. EQUIPO DE OFICINA'!F:F)+SUMIF('4. EQUIPO TECNOLÓGICOS'!G:G,PRESUPUESTO!B113:B418,'4. EQUIPO TECNOLÓGICOS'!F:F)+SUMIF('5. ACTIVIDADES ESPECIALES'!G:G,PRESUPUESTO!B113:B418,'5. ACTIVIDADES ESPECIALES'!F:F))</f>
        <v>0</v>
      </c>
    </row>
    <row r="116" spans="2:4" x14ac:dyDescent="0.25">
      <c r="B116" s="110">
        <v>25200</v>
      </c>
      <c r="C116" s="111" t="s">
        <v>194</v>
      </c>
      <c r="D116" s="112">
        <f>(SUMIF('1. TALLERES SEMINARIOS'!H:H,PRESUPUESTO!B114:B419,'1. TALLERES SEMINARIOS'!G:G)+SUMIF('2. CONTRATACION DE PERSONAL'!H:H,PRESUPUESTO!B114:B419,'2. CONTRATACION DE PERSONAL'!G:G)+SUMIF('3. EQUIPO DE OFICINA'!G:G,PRESUPUESTO!B114:B419,'3. EQUIPO DE OFICINA'!F:F)+SUMIF('4. EQUIPO TECNOLÓGICOS'!G:G,PRESUPUESTO!B114:B419,'4. EQUIPO TECNOLÓGICOS'!F:F)+SUMIF('5. ACTIVIDADES ESPECIALES'!G:G,PRESUPUESTO!B114:B419,'5. ACTIVIDADES ESPECIALES'!F:F))</f>
        <v>0</v>
      </c>
    </row>
    <row r="117" spans="2:4" x14ac:dyDescent="0.25">
      <c r="B117" s="110">
        <v>25300</v>
      </c>
      <c r="C117" s="111" t="s">
        <v>195</v>
      </c>
      <c r="D117" s="112">
        <f>(SUMIF('1. TALLERES SEMINARIOS'!H:H,PRESUPUESTO!B115:B420,'1. TALLERES SEMINARIOS'!G:G)+SUMIF('2. CONTRATACION DE PERSONAL'!H:H,PRESUPUESTO!B115:B420,'2. CONTRATACION DE PERSONAL'!G:G)+SUMIF('3. EQUIPO DE OFICINA'!G:G,PRESUPUESTO!B115:B420,'3. EQUIPO DE OFICINA'!F:F)+SUMIF('4. EQUIPO TECNOLÓGICOS'!G:G,PRESUPUESTO!B115:B420,'4. EQUIPO TECNOLÓGICOS'!F:F)+SUMIF('5. ACTIVIDADES ESPECIALES'!G:G,PRESUPUESTO!B115:B420,'5. ACTIVIDADES ESPECIALES'!F:F))</f>
        <v>0</v>
      </c>
    </row>
    <row r="118" spans="2:4" x14ac:dyDescent="0.25">
      <c r="B118" s="110">
        <v>25400</v>
      </c>
      <c r="C118" s="111" t="s">
        <v>196</v>
      </c>
      <c r="D118" s="112">
        <f>(SUMIF('1. TALLERES SEMINARIOS'!H:H,PRESUPUESTO!B116:B421,'1. TALLERES SEMINARIOS'!G:G)+SUMIF('2. CONTRATACION DE PERSONAL'!H:H,PRESUPUESTO!B116:B421,'2. CONTRATACION DE PERSONAL'!G:G)+SUMIF('3. EQUIPO DE OFICINA'!G:G,PRESUPUESTO!B116:B421,'3. EQUIPO DE OFICINA'!F:F)+SUMIF('4. EQUIPO TECNOLÓGICOS'!G:G,PRESUPUESTO!B116:B421,'4. EQUIPO TECNOLÓGICOS'!F:F)+SUMIF('5. ACTIVIDADES ESPECIALES'!G:G,PRESUPUESTO!B116:B421,'5. ACTIVIDADES ESPECIALES'!F:F))</f>
        <v>0</v>
      </c>
    </row>
    <row r="119" spans="2:4" x14ac:dyDescent="0.25">
      <c r="B119" s="110">
        <v>25500</v>
      </c>
      <c r="C119" s="111" t="s">
        <v>197</v>
      </c>
      <c r="D119" s="112">
        <f>(SUMIF('1. TALLERES SEMINARIOS'!H:H,PRESUPUESTO!B117:B422,'1. TALLERES SEMINARIOS'!G:G)+SUMIF('2. CONTRATACION DE PERSONAL'!H:H,PRESUPUESTO!B117:B422,'2. CONTRATACION DE PERSONAL'!G:G)+SUMIF('3. EQUIPO DE OFICINA'!G:G,PRESUPUESTO!B117:B422,'3. EQUIPO DE OFICINA'!F:F)+SUMIF('4. EQUIPO TECNOLÓGICOS'!G:G,PRESUPUESTO!B117:B422,'4. EQUIPO TECNOLÓGICOS'!F:F)+SUMIF('5. ACTIVIDADES ESPECIALES'!G:G,PRESUPUESTO!B117:B422,'5. ACTIVIDADES ESPECIALES'!F:F))</f>
        <v>0</v>
      </c>
    </row>
    <row r="120" spans="2:4" x14ac:dyDescent="0.25">
      <c r="B120" s="110">
        <v>25600</v>
      </c>
      <c r="C120" s="111" t="s">
        <v>198</v>
      </c>
      <c r="D120" s="112">
        <f>(SUMIF('1. TALLERES SEMINARIOS'!H:H,PRESUPUESTO!B118:B423,'1. TALLERES SEMINARIOS'!G:G)+SUMIF('2. CONTRATACION DE PERSONAL'!H:H,PRESUPUESTO!B118:B423,'2. CONTRATACION DE PERSONAL'!G:G)+SUMIF('3. EQUIPO DE OFICINA'!G:G,PRESUPUESTO!B118:B423,'3. EQUIPO DE OFICINA'!F:F)+SUMIF('4. EQUIPO TECNOLÓGICOS'!G:G,PRESUPUESTO!B118:B423,'4. EQUIPO TECNOLÓGICOS'!F:F)+SUMIF('5. ACTIVIDADES ESPECIALES'!G:G,PRESUPUESTO!B118:B423,'5. ACTIVIDADES ESPECIALES'!F:F))</f>
        <v>147600</v>
      </c>
    </row>
    <row r="121" spans="2:4" x14ac:dyDescent="0.25">
      <c r="B121" s="110">
        <v>25700</v>
      </c>
      <c r="C121" s="111" t="s">
        <v>199</v>
      </c>
      <c r="D121" s="112">
        <f>(SUMIF('1. TALLERES SEMINARIOS'!H:H,PRESUPUESTO!B119:B424,'1. TALLERES SEMINARIOS'!G:G)+SUMIF('2. CONTRATACION DE PERSONAL'!H:H,PRESUPUESTO!B119:B424,'2. CONTRATACION DE PERSONAL'!G:G)+SUMIF('3. EQUIPO DE OFICINA'!G:G,PRESUPUESTO!B119:B424,'3. EQUIPO DE OFICINA'!F:F)+SUMIF('4. EQUIPO TECNOLÓGICOS'!G:G,PRESUPUESTO!B119:B424,'4. EQUIPO TECNOLÓGICOS'!F:F)+SUMIF('5. ACTIVIDADES ESPECIALES'!G:G,PRESUPUESTO!B119:B424,'5. ACTIVIDADES ESPECIALES'!F:F))</f>
        <v>0</v>
      </c>
    </row>
    <row r="122" spans="2:4" x14ac:dyDescent="0.25">
      <c r="B122" s="110">
        <v>25900</v>
      </c>
      <c r="C122" s="111" t="s">
        <v>200</v>
      </c>
      <c r="D122" s="112">
        <f>(SUMIF('1. TALLERES SEMINARIOS'!H:H,PRESUPUESTO!B120:B425,'1. TALLERES SEMINARIOS'!G:G)+SUMIF('2. CONTRATACION DE PERSONAL'!H:H,PRESUPUESTO!B120:B425,'2. CONTRATACION DE PERSONAL'!G:G)+SUMIF('3. EQUIPO DE OFICINA'!G:G,PRESUPUESTO!B120:B425,'3. EQUIPO DE OFICINA'!F:F)+SUMIF('4. EQUIPO TECNOLÓGICOS'!G:G,PRESUPUESTO!B120:B425,'4. EQUIPO TECNOLÓGICOS'!F:F)+SUMIF('5. ACTIVIDADES ESPECIALES'!G:G,PRESUPUESTO!B120:B425,'5. ACTIVIDADES ESPECIALES'!F:F))</f>
        <v>0</v>
      </c>
    </row>
    <row r="123" spans="2:4" x14ac:dyDescent="0.25">
      <c r="B123" s="107">
        <v>26000</v>
      </c>
      <c r="C123" s="108" t="s">
        <v>201</v>
      </c>
      <c r="D123" s="109">
        <f>SUM(D124:D127)</f>
        <v>1009093</v>
      </c>
    </row>
    <row r="124" spans="2:4" x14ac:dyDescent="0.25">
      <c r="B124" s="110">
        <v>26110</v>
      </c>
      <c r="C124" s="111" t="s">
        <v>202</v>
      </c>
      <c r="D124" s="112">
        <f>(SUMIF('1. TALLERES SEMINARIOS'!H:H,PRESUPUESTO!B123:B428,'1. TALLERES SEMINARIOS'!G:G)+SUMIF('2. CONTRATACION DE PERSONAL'!H:H,PRESUPUESTO!B123:B428,'2. CONTRATACION DE PERSONAL'!G:G)+SUMIF('3. EQUIPO DE OFICINA'!G:G,PRESUPUESTO!B123:B428,'3. EQUIPO DE OFICINA'!F:F)+SUMIF('4. EQUIPO TECNOLÓGICOS'!G:G,PRESUPUESTO!B123:B428,'4. EQUIPO TECNOLÓGICOS'!F:F)+SUMIF('5. ACTIVIDADES ESPECIALES'!G:G,PRESUPUESTO!B123:B428,'5. ACTIVIDADES ESPECIALES'!F:F))</f>
        <v>0</v>
      </c>
    </row>
    <row r="125" spans="2:4" x14ac:dyDescent="0.25">
      <c r="B125" s="110">
        <v>26120</v>
      </c>
      <c r="C125" s="111" t="s">
        <v>203</v>
      </c>
      <c r="D125" s="112">
        <f>(SUMIF('1. TALLERES SEMINARIOS'!H:H,PRESUPUESTO!B124:B429,'1. TALLERES SEMINARIOS'!G:G)+SUMIF('2. CONTRATACION DE PERSONAL'!H:H,PRESUPUESTO!B124:B429,'2. CONTRATACION DE PERSONAL'!G:G)+SUMIF('3. EQUIPO DE OFICINA'!G:G,PRESUPUESTO!B124:B429,'3. EQUIPO DE OFICINA'!F:F)+SUMIF('4. EQUIPO TECNOLÓGICOS'!G:G,PRESUPUESTO!B124:B429,'4. EQUIPO TECNOLÓGICOS'!F:F)+SUMIF('5. ACTIVIDADES ESPECIALES'!G:G,PRESUPUESTO!B124:B429,'5. ACTIVIDADES ESPECIALES'!F:F))</f>
        <v>126500</v>
      </c>
    </row>
    <row r="126" spans="2:4" x14ac:dyDescent="0.25">
      <c r="B126" s="110">
        <v>26210</v>
      </c>
      <c r="C126" s="111" t="s">
        <v>202</v>
      </c>
      <c r="D126" s="112">
        <f>(SUMIF('1. TALLERES SEMINARIOS'!H:H,PRESUPUESTO!B125:B431,'1. TALLERES SEMINARIOS'!G:G)+SUMIF('2. CONTRATACION DE PERSONAL'!H:H,PRESUPUESTO!B125:B431,'2. CONTRATACION DE PERSONAL'!G:G)+SUMIF('3. EQUIPO DE OFICINA'!G:G,PRESUPUESTO!B125:B431,'3. EQUIPO DE OFICINA'!F:F)+SUMIF('4. EQUIPO TECNOLÓGICOS'!G:G,PRESUPUESTO!B125:B431,'4. EQUIPO TECNOLÓGICOS'!F:F)+SUMIF('5. ACTIVIDADES ESPECIALES'!G:G,PRESUPUESTO!B125:B431,'5. ACTIVIDADES ESPECIALES'!F:F))</f>
        <v>804000</v>
      </c>
    </row>
    <row r="127" spans="2:4" x14ac:dyDescent="0.25">
      <c r="B127" s="110">
        <v>26220</v>
      </c>
      <c r="C127" s="111" t="s">
        <v>203</v>
      </c>
      <c r="D127" s="112">
        <f>(SUMIF('1. TALLERES SEMINARIOS'!H:H,PRESUPUESTO!B126:B432,'1. TALLERES SEMINARIOS'!G:G)+SUMIF('2. CONTRATACION DE PERSONAL'!H:H,PRESUPUESTO!B126:B432,'2. CONTRATACION DE PERSONAL'!G:G)+SUMIF('3. EQUIPO DE OFICINA'!G:G,PRESUPUESTO!B126:B432,'3. EQUIPO DE OFICINA'!F:F)+SUMIF('4. EQUIPO TECNOLÓGICOS'!G:G,PRESUPUESTO!B126:B432,'4. EQUIPO TECNOLÓGICOS'!F:F)+SUMIF('5. ACTIVIDADES ESPECIALES'!G:G,PRESUPUESTO!B126:B432,'5. ACTIVIDADES ESPECIALES'!F:F))</f>
        <v>78593</v>
      </c>
    </row>
    <row r="128" spans="2:4" x14ac:dyDescent="0.25">
      <c r="B128" s="107">
        <v>27000</v>
      </c>
      <c r="C128" s="108" t="s">
        <v>204</v>
      </c>
      <c r="D128" s="109">
        <f>SUM(D129:D134)</f>
        <v>0</v>
      </c>
    </row>
    <row r="129" spans="2:4" x14ac:dyDescent="0.25">
      <c r="B129" s="110">
        <v>27110</v>
      </c>
      <c r="C129" s="111" t="s">
        <v>205</v>
      </c>
      <c r="D129" s="112">
        <f>(SUMIF('1. TALLERES SEMINARIOS'!H:H,PRESUPUESTO!B128:B435,'1. TALLERES SEMINARIOS'!G:G)+SUMIF('2. CONTRATACION DE PERSONAL'!H:H,PRESUPUESTO!B128:B435,'2. CONTRATACION DE PERSONAL'!G:G)+SUMIF('3. EQUIPO DE OFICINA'!G:G,PRESUPUESTO!B128:B435,'3. EQUIPO DE OFICINA'!F:F)+SUMIF('4. EQUIPO TECNOLÓGICOS'!G:G,PRESUPUESTO!B128:B435,'4. EQUIPO TECNOLÓGICOS'!F:F)+SUMIF('5. ACTIVIDADES ESPECIALES'!G:G,PRESUPUESTO!B128:B435,'5. ACTIVIDADES ESPECIALES'!F:F))</f>
        <v>0</v>
      </c>
    </row>
    <row r="130" spans="2:4" x14ac:dyDescent="0.25">
      <c r="B130" s="110">
        <v>27120</v>
      </c>
      <c r="C130" s="111" t="s">
        <v>206</v>
      </c>
      <c r="D130" s="112">
        <f>(SUMIF('1. TALLERES SEMINARIOS'!H:H,PRESUPUESTO!B129:B436,'1. TALLERES SEMINARIOS'!G:G)+SUMIF('2. CONTRATACION DE PERSONAL'!H:H,PRESUPUESTO!B129:B436,'2. CONTRATACION DE PERSONAL'!G:G)+SUMIF('3. EQUIPO DE OFICINA'!G:G,PRESUPUESTO!B129:B436,'3. EQUIPO DE OFICINA'!F:F)+SUMIF('4. EQUIPO TECNOLÓGICOS'!G:G,PRESUPUESTO!B129:B436,'4. EQUIPO TECNOLÓGICOS'!F:F)+SUMIF('5. ACTIVIDADES ESPECIALES'!G:G,PRESUPUESTO!B129:B436,'5. ACTIVIDADES ESPECIALES'!F:F))</f>
        <v>0</v>
      </c>
    </row>
    <row r="131" spans="2:4" x14ac:dyDescent="0.25">
      <c r="B131" s="110">
        <v>27200</v>
      </c>
      <c r="C131" s="111" t="s">
        <v>207</v>
      </c>
      <c r="D131" s="112">
        <f>(SUMIF('1. TALLERES SEMINARIOS'!H:H,PRESUPUESTO!B129:B437,'1. TALLERES SEMINARIOS'!G:G)+SUMIF('2. CONTRATACION DE PERSONAL'!H:H,PRESUPUESTO!B129:B437,'2. CONTRATACION DE PERSONAL'!G:G)+SUMIF('3. EQUIPO DE OFICINA'!G:G,PRESUPUESTO!B129:B437,'3. EQUIPO DE OFICINA'!F:F)+SUMIF('4. EQUIPO TECNOLÓGICOS'!G:G,PRESUPUESTO!B129:B437,'4. EQUIPO TECNOLÓGICOS'!F:F)+SUMIF('5. ACTIVIDADES ESPECIALES'!G:G,PRESUPUESTO!B129:B437,'5. ACTIVIDADES ESPECIALES'!F:F))</f>
        <v>0</v>
      </c>
    </row>
    <row r="132" spans="2:4" x14ac:dyDescent="0.25">
      <c r="B132" s="110">
        <v>27300</v>
      </c>
      <c r="C132" s="111" t="s">
        <v>208</v>
      </c>
      <c r="D132" s="112">
        <f>(SUMIF('1. TALLERES SEMINARIOS'!H:H,PRESUPUESTO!B130:B438,'1. TALLERES SEMINARIOS'!G:G)+SUMIF('2. CONTRATACION DE PERSONAL'!H:H,PRESUPUESTO!B130:B438,'2. CONTRATACION DE PERSONAL'!G:G)+SUMIF('3. EQUIPO DE OFICINA'!G:G,PRESUPUESTO!B130:B438,'3. EQUIPO DE OFICINA'!F:F)+SUMIF('4. EQUIPO TECNOLÓGICOS'!G:G,PRESUPUESTO!B130:B438,'4. EQUIPO TECNOLÓGICOS'!F:F)+SUMIF('5. ACTIVIDADES ESPECIALES'!G:G,PRESUPUESTO!B130:B438,'5. ACTIVIDADES ESPECIALES'!F:F))</f>
        <v>0</v>
      </c>
    </row>
    <row r="133" spans="2:4" x14ac:dyDescent="0.25">
      <c r="B133" s="110">
        <v>27400</v>
      </c>
      <c r="C133" s="111" t="s">
        <v>209</v>
      </c>
      <c r="D133" s="112">
        <f>(SUMIF('1. TALLERES SEMINARIOS'!H:H,PRESUPUESTO!B131:B439,'1. TALLERES SEMINARIOS'!G:G)+SUMIF('2. CONTRATACION DE PERSONAL'!H:H,PRESUPUESTO!B131:B439,'2. CONTRATACION DE PERSONAL'!G:G)+SUMIF('3. EQUIPO DE OFICINA'!G:G,PRESUPUESTO!B131:B439,'3. EQUIPO DE OFICINA'!F:F)+SUMIF('4. EQUIPO TECNOLÓGICOS'!G:G,PRESUPUESTO!B131:B439,'4. EQUIPO TECNOLÓGICOS'!F:F)+SUMIF('5. ACTIVIDADES ESPECIALES'!G:G,PRESUPUESTO!B131:B439,'5. ACTIVIDADES ESPECIALES'!F:F))</f>
        <v>0</v>
      </c>
    </row>
    <row r="134" spans="2:4" x14ac:dyDescent="0.25">
      <c r="B134" s="110">
        <v>27500</v>
      </c>
      <c r="C134" s="111" t="s">
        <v>210</v>
      </c>
      <c r="D134" s="112">
        <f>(SUMIF('1. TALLERES SEMINARIOS'!H:H,PRESUPUESTO!B132:B440,'1. TALLERES SEMINARIOS'!G:G)+SUMIF('2. CONTRATACION DE PERSONAL'!H:H,PRESUPUESTO!B132:B440,'2. CONTRATACION DE PERSONAL'!G:G)+SUMIF('3. EQUIPO DE OFICINA'!G:G,PRESUPUESTO!B132:B440,'3. EQUIPO DE OFICINA'!F:F)+SUMIF('4. EQUIPO TECNOLÓGICOS'!G:G,PRESUPUESTO!B132:B440,'4. EQUIPO TECNOLÓGICOS'!F:F)+SUMIF('5. ACTIVIDADES ESPECIALES'!G:G,PRESUPUESTO!B132:B440,'5. ACTIVIDADES ESPECIALES'!F:F))</f>
        <v>0</v>
      </c>
    </row>
    <row r="135" spans="2:4" x14ac:dyDescent="0.25">
      <c r="B135" s="107">
        <v>29000</v>
      </c>
      <c r="C135" s="108" t="s">
        <v>211</v>
      </c>
      <c r="D135" s="109">
        <f>SUM(D136:D139)</f>
        <v>0</v>
      </c>
    </row>
    <row r="136" spans="2:4" x14ac:dyDescent="0.25">
      <c r="B136" s="110">
        <v>29100</v>
      </c>
      <c r="C136" s="111" t="s">
        <v>212</v>
      </c>
      <c r="D136" s="112">
        <f>(SUMIF('1. TALLERES SEMINARIOS'!H:H,PRESUPUESTO!B134:B442,'1. TALLERES SEMINARIOS'!G:G)+SUMIF('2. CONTRATACION DE PERSONAL'!H:H,PRESUPUESTO!B134:B442,'2. CONTRATACION DE PERSONAL'!G:G)+SUMIF('3. EQUIPO DE OFICINA'!G:G,PRESUPUESTO!B134:B442,'3. EQUIPO DE OFICINA'!F:F)+SUMIF('4. EQUIPO TECNOLÓGICOS'!G:G,PRESUPUESTO!B134:B442,'4. EQUIPO TECNOLÓGICOS'!F:F)+SUMIF('5. ACTIVIDADES ESPECIALES'!G:G,PRESUPUESTO!B134:B442,'5. ACTIVIDADES ESPECIALES'!F:F))</f>
        <v>0</v>
      </c>
    </row>
    <row r="137" spans="2:4" x14ac:dyDescent="0.25">
      <c r="B137" s="110">
        <v>29200</v>
      </c>
      <c r="C137" s="111" t="s">
        <v>213</v>
      </c>
      <c r="D137" s="112">
        <f>(SUMIF('1. TALLERES SEMINARIOS'!H:H,PRESUPUESTO!B135:B443,'1. TALLERES SEMINARIOS'!G:G)+SUMIF('2. CONTRATACION DE PERSONAL'!H:H,PRESUPUESTO!B135:B443,'2. CONTRATACION DE PERSONAL'!G:G)+SUMIF('3. EQUIPO DE OFICINA'!G:G,PRESUPUESTO!B135:B443,'3. EQUIPO DE OFICINA'!F:F)+SUMIF('4. EQUIPO TECNOLÓGICOS'!G:G,PRESUPUESTO!B135:B443,'4. EQUIPO TECNOLÓGICOS'!F:F)+SUMIF('5. ACTIVIDADES ESPECIALES'!G:G,PRESUPUESTO!B135:B443,'5. ACTIVIDADES ESPECIALES'!F:F))</f>
        <v>0</v>
      </c>
    </row>
    <row r="138" spans="2:4" x14ac:dyDescent="0.25">
      <c r="B138" s="110">
        <v>29300</v>
      </c>
      <c r="C138" s="111" t="s">
        <v>214</v>
      </c>
      <c r="D138" s="112">
        <f>(SUMIF('1. TALLERES SEMINARIOS'!H:H,PRESUPUESTO!B136:B444,'1. TALLERES SEMINARIOS'!G:G)+SUMIF('2. CONTRATACION DE PERSONAL'!H:H,PRESUPUESTO!B136:B444,'2. CONTRATACION DE PERSONAL'!G:G)+SUMIF('3. EQUIPO DE OFICINA'!G:G,PRESUPUESTO!B136:B444,'3. EQUIPO DE OFICINA'!F:F)+SUMIF('4. EQUIPO TECNOLÓGICOS'!G:G,PRESUPUESTO!B136:B444,'4. EQUIPO TECNOLÓGICOS'!F:F)+SUMIF('5. ACTIVIDADES ESPECIALES'!G:G,PRESUPUESTO!B136:B444,'5. ACTIVIDADES ESPECIALES'!F:F))</f>
        <v>0</v>
      </c>
    </row>
    <row r="139" spans="2:4" x14ac:dyDescent="0.25">
      <c r="B139" s="110">
        <v>29400</v>
      </c>
      <c r="C139" s="111" t="s">
        <v>215</v>
      </c>
      <c r="D139" s="112">
        <f>(SUMIF('1. TALLERES SEMINARIOS'!H:H,PRESUPUESTO!B137:B445,'1. TALLERES SEMINARIOS'!G:G)+SUMIF('2. CONTRATACION DE PERSONAL'!H:H,PRESUPUESTO!B137:B445,'2. CONTRATACION DE PERSONAL'!G:G)+SUMIF('3. EQUIPO DE OFICINA'!G:G,PRESUPUESTO!B137:B445,'3. EQUIPO DE OFICINA'!F:F)+SUMIF('4. EQUIPO TECNOLÓGICOS'!G:G,PRESUPUESTO!B137:B445,'4. EQUIPO TECNOLÓGICOS'!F:F)+SUMIF('5. ACTIVIDADES ESPECIALES'!G:G,PRESUPUESTO!B137:B445,'5. ACTIVIDADES ESPECIALES'!F:F))</f>
        <v>0</v>
      </c>
    </row>
    <row r="140" spans="2:4" x14ac:dyDescent="0.25">
      <c r="B140" s="118">
        <v>30000</v>
      </c>
      <c r="C140" s="119" t="s">
        <v>216</v>
      </c>
      <c r="D140" s="120">
        <f>D141+D149+D154+D162+D167+D185+D195+D204+D214</f>
        <v>296051</v>
      </c>
    </row>
    <row r="141" spans="2:4" x14ac:dyDescent="0.25">
      <c r="B141" s="107">
        <v>31000</v>
      </c>
      <c r="C141" s="108" t="s">
        <v>217</v>
      </c>
      <c r="D141" s="109">
        <f>SUM(D142:D148)</f>
        <v>214800</v>
      </c>
    </row>
    <row r="142" spans="2:4" x14ac:dyDescent="0.25">
      <c r="B142" s="110">
        <v>31100</v>
      </c>
      <c r="C142" s="111" t="s">
        <v>218</v>
      </c>
      <c r="D142" s="112">
        <f>(SUMIF('1. TALLERES SEMINARIOS'!H:H,PRESUPUESTO!B141:B449,'1. TALLERES SEMINARIOS'!G:G)+SUMIF('2. CONTRATACION DE PERSONAL'!H:H,PRESUPUESTO!B141:B449,'2. CONTRATACION DE PERSONAL'!G:G)+SUMIF('3. EQUIPO DE OFICINA'!G:G,PRESUPUESTO!B141:B449,'3. EQUIPO DE OFICINA'!F:F)+SUMIF('4. EQUIPO TECNOLÓGICOS'!G:G,PRESUPUESTO!B141:B449,'4. EQUIPO TECNOLÓGICOS'!F:F)+SUMIF('5. ACTIVIDADES ESPECIALES'!G:G,PRESUPUESTO!B141:B449,'5. ACTIVIDADES ESPECIALES'!F:F))</f>
        <v>214800</v>
      </c>
    </row>
    <row r="143" spans="2:4" x14ac:dyDescent="0.25">
      <c r="B143" s="110">
        <v>31200</v>
      </c>
      <c r="C143" s="111" t="s">
        <v>219</v>
      </c>
      <c r="D143" s="112">
        <f>(SUMIF('1. TALLERES SEMINARIOS'!H:H,PRESUPUESTO!B141:B450,'1. TALLERES SEMINARIOS'!G:G)+SUMIF('2. CONTRATACION DE PERSONAL'!H:H,PRESUPUESTO!B141:B450,'2. CONTRATACION DE PERSONAL'!G:G)+SUMIF('3. EQUIPO DE OFICINA'!G:G,PRESUPUESTO!B141:B450,'3. EQUIPO DE OFICINA'!F:F)+SUMIF('4. EQUIPO TECNOLÓGICOS'!G:G,PRESUPUESTO!B141:B450,'4. EQUIPO TECNOLÓGICOS'!F:F)+SUMIF('5. ACTIVIDADES ESPECIALES'!G:G,PRESUPUESTO!B141:B450,'5. ACTIVIDADES ESPECIALES'!F:F))</f>
        <v>0</v>
      </c>
    </row>
    <row r="144" spans="2:4" x14ac:dyDescent="0.25">
      <c r="B144" s="110">
        <v>31300</v>
      </c>
      <c r="C144" s="111" t="s">
        <v>220</v>
      </c>
      <c r="D144" s="112">
        <f>(SUMIF('1. TALLERES SEMINARIOS'!H:H,PRESUPUESTO!B142:B451,'1. TALLERES SEMINARIOS'!G:G)+SUMIF('2. CONTRATACION DE PERSONAL'!H:H,PRESUPUESTO!B142:B451,'2. CONTRATACION DE PERSONAL'!G:G)+SUMIF('3. EQUIPO DE OFICINA'!G:G,PRESUPUESTO!B142:B451,'3. EQUIPO DE OFICINA'!F:F)+SUMIF('4. EQUIPO TECNOLÓGICOS'!G:G,PRESUPUESTO!B142:B451,'4. EQUIPO TECNOLÓGICOS'!F:F)+SUMIF('5. ACTIVIDADES ESPECIALES'!G:G,PRESUPUESTO!B142:B451,'5. ACTIVIDADES ESPECIALES'!F:F))</f>
        <v>0</v>
      </c>
    </row>
    <row r="145" spans="2:4" x14ac:dyDescent="0.25">
      <c r="B145" s="110">
        <v>31400</v>
      </c>
      <c r="C145" s="111" t="s">
        <v>221</v>
      </c>
      <c r="D145" s="112">
        <f>(SUMIF('1. TALLERES SEMINARIOS'!H:H,PRESUPUESTO!B143:B452,'1. TALLERES SEMINARIOS'!G:G)+SUMIF('2. CONTRATACION DE PERSONAL'!H:H,PRESUPUESTO!B143:B452,'2. CONTRATACION DE PERSONAL'!G:G)+SUMIF('3. EQUIPO DE OFICINA'!G:G,PRESUPUESTO!B143:B452,'3. EQUIPO DE OFICINA'!F:F)+SUMIF('4. EQUIPO TECNOLÓGICOS'!G:G,PRESUPUESTO!B143:B452,'4. EQUIPO TECNOLÓGICOS'!F:F)+SUMIF('5. ACTIVIDADES ESPECIALES'!G:G,PRESUPUESTO!B143:B452,'5. ACTIVIDADES ESPECIALES'!F:F))</f>
        <v>0</v>
      </c>
    </row>
    <row r="146" spans="2:4" x14ac:dyDescent="0.25">
      <c r="B146" s="110">
        <v>31410</v>
      </c>
      <c r="C146" s="111" t="s">
        <v>222</v>
      </c>
      <c r="D146" s="112">
        <f>(SUMIF('1. TALLERES SEMINARIOS'!H:H,PRESUPUESTO!B144:B453,'1. TALLERES SEMINARIOS'!G:G)+SUMIF('2. CONTRATACION DE PERSONAL'!H:H,PRESUPUESTO!B144:B453,'2. CONTRATACION DE PERSONAL'!G:G)+SUMIF('3. EQUIPO DE OFICINA'!G:G,PRESUPUESTO!B144:B453,'3. EQUIPO DE OFICINA'!F:F)+SUMIF('4. EQUIPO TECNOLÓGICOS'!G:G,PRESUPUESTO!B144:B453,'4. EQUIPO TECNOLÓGICOS'!F:F)+SUMIF('5. ACTIVIDADES ESPECIALES'!G:G,PRESUPUESTO!B144:B453,'5. ACTIVIDADES ESPECIALES'!F:F))</f>
        <v>0</v>
      </c>
    </row>
    <row r="147" spans="2:4" x14ac:dyDescent="0.25">
      <c r="B147" s="110">
        <v>31420</v>
      </c>
      <c r="C147" s="111" t="s">
        <v>223</v>
      </c>
      <c r="D147" s="112">
        <f>(SUMIF('1. TALLERES SEMINARIOS'!H:H,PRESUPUESTO!B145:B454,'1. TALLERES SEMINARIOS'!G:G)+SUMIF('2. CONTRATACION DE PERSONAL'!H:H,PRESUPUESTO!B145:B454,'2. CONTRATACION DE PERSONAL'!G:G)+SUMIF('3. EQUIPO DE OFICINA'!G:G,PRESUPUESTO!B145:B454,'3. EQUIPO DE OFICINA'!F:F)+SUMIF('4. EQUIPO TECNOLÓGICOS'!G:G,PRESUPUESTO!B145:B454,'4. EQUIPO TECNOLÓGICOS'!F:F)+SUMIF('5. ACTIVIDADES ESPECIALES'!G:G,PRESUPUESTO!B145:B454,'5. ACTIVIDADES ESPECIALES'!F:F))</f>
        <v>0</v>
      </c>
    </row>
    <row r="148" spans="2:4" x14ac:dyDescent="0.25">
      <c r="B148" s="110">
        <v>31500</v>
      </c>
      <c r="C148" s="111" t="s">
        <v>224</v>
      </c>
      <c r="D148" s="112">
        <f>(SUMIF('1. TALLERES SEMINARIOS'!H:H,PRESUPUESTO!B146:B455,'1. TALLERES SEMINARIOS'!G:G)+SUMIF('2. CONTRATACION DE PERSONAL'!H:H,PRESUPUESTO!B146:B455,'2. CONTRATACION DE PERSONAL'!G:G)+SUMIF('3. EQUIPO DE OFICINA'!G:G,PRESUPUESTO!B146:B455,'3. EQUIPO DE OFICINA'!F:F)+SUMIF('4. EQUIPO TECNOLÓGICOS'!G:G,PRESUPUESTO!B146:B455,'4. EQUIPO TECNOLÓGICOS'!F:F)+SUMIF('5. ACTIVIDADES ESPECIALES'!G:G,PRESUPUESTO!B146:B455,'5. ACTIVIDADES ESPECIALES'!F:F))</f>
        <v>0</v>
      </c>
    </row>
    <row r="149" spans="2:4" x14ac:dyDescent="0.25">
      <c r="B149" s="107">
        <v>32000</v>
      </c>
      <c r="C149" s="108" t="s">
        <v>225</v>
      </c>
      <c r="D149" s="109">
        <f>SUM(D150:D153)</f>
        <v>0</v>
      </c>
    </row>
    <row r="150" spans="2:4" x14ac:dyDescent="0.25">
      <c r="B150" s="110">
        <v>32100</v>
      </c>
      <c r="C150" s="111" t="s">
        <v>226</v>
      </c>
      <c r="D150" s="112">
        <f>(SUMIF('1. TALLERES SEMINARIOS'!H:H,PRESUPUESTO!B148:B457,'1. TALLERES SEMINARIOS'!G:G)+SUMIF('2. CONTRATACION DE PERSONAL'!H:H,PRESUPUESTO!B148:B457,'2. CONTRATACION DE PERSONAL'!G:G)+SUMIF('3. EQUIPO DE OFICINA'!G:G,PRESUPUESTO!B148:B457,'3. EQUIPO DE OFICINA'!F:F)+SUMIF('4. EQUIPO TECNOLÓGICOS'!G:G,PRESUPUESTO!B148:B457,'4. EQUIPO TECNOLÓGICOS'!F:F)+SUMIF('5. ACTIVIDADES ESPECIALES'!G:G,PRESUPUESTO!B148:B457,'5. ACTIVIDADES ESPECIALES'!F:F))</f>
        <v>0</v>
      </c>
    </row>
    <row r="151" spans="2:4" x14ac:dyDescent="0.25">
      <c r="B151" s="110">
        <v>32200</v>
      </c>
      <c r="C151" s="111" t="s">
        <v>227</v>
      </c>
      <c r="D151" s="112">
        <f>(SUMIF('1. TALLERES SEMINARIOS'!H:H,PRESUPUESTO!B149:B458,'1. TALLERES SEMINARIOS'!G:G)+SUMIF('2. CONTRATACION DE PERSONAL'!H:H,PRESUPUESTO!B149:B458,'2. CONTRATACION DE PERSONAL'!G:G)+SUMIF('3. EQUIPO DE OFICINA'!G:G,PRESUPUESTO!B149:B458,'3. EQUIPO DE OFICINA'!F:F)+SUMIF('4. EQUIPO TECNOLÓGICOS'!G:G,PRESUPUESTO!B149:B458,'4. EQUIPO TECNOLÓGICOS'!F:F)+SUMIF('5. ACTIVIDADES ESPECIALES'!G:G,PRESUPUESTO!B149:B458,'5. ACTIVIDADES ESPECIALES'!F:F))</f>
        <v>0</v>
      </c>
    </row>
    <row r="152" spans="2:4" x14ac:dyDescent="0.25">
      <c r="B152" s="110">
        <v>32300</v>
      </c>
      <c r="C152" s="111" t="s">
        <v>228</v>
      </c>
      <c r="D152" s="112">
        <f>(SUMIF('1. TALLERES SEMINARIOS'!H:H,PRESUPUESTO!B150:B459,'1. TALLERES SEMINARIOS'!G:G)+SUMIF('2. CONTRATACION DE PERSONAL'!H:H,PRESUPUESTO!B150:B459,'2. CONTRATACION DE PERSONAL'!G:G)+SUMIF('3. EQUIPO DE OFICINA'!G:G,PRESUPUESTO!B150:B459,'3. EQUIPO DE OFICINA'!F:F)+SUMIF('4. EQUIPO TECNOLÓGICOS'!G:G,PRESUPUESTO!B150:B459,'4. EQUIPO TECNOLÓGICOS'!F:F)+SUMIF('5. ACTIVIDADES ESPECIALES'!G:G,PRESUPUESTO!B150:B459,'5. ACTIVIDADES ESPECIALES'!F:F))</f>
        <v>0</v>
      </c>
    </row>
    <row r="153" spans="2:4" x14ac:dyDescent="0.25">
      <c r="B153" s="110">
        <v>32400</v>
      </c>
      <c r="C153" s="111" t="s">
        <v>229</v>
      </c>
      <c r="D153" s="112">
        <f>(SUMIF('1. TALLERES SEMINARIOS'!H:H,PRESUPUESTO!B151:B460,'1. TALLERES SEMINARIOS'!G:G)+SUMIF('2. CONTRATACION DE PERSONAL'!H:H,PRESUPUESTO!B151:B460,'2. CONTRATACION DE PERSONAL'!G:G)+SUMIF('3. EQUIPO DE OFICINA'!G:G,PRESUPUESTO!B151:B460,'3. EQUIPO DE OFICINA'!F:F)+SUMIF('4. EQUIPO TECNOLÓGICOS'!G:G,PRESUPUESTO!B151:B460,'4. EQUIPO TECNOLÓGICOS'!F:F)+SUMIF('5. ACTIVIDADES ESPECIALES'!G:G,PRESUPUESTO!B151:B460,'5. ACTIVIDADES ESPECIALES'!F:F))</f>
        <v>0</v>
      </c>
    </row>
    <row r="154" spans="2:4" x14ac:dyDescent="0.25">
      <c r="B154" s="107">
        <v>33000</v>
      </c>
      <c r="C154" s="108" t="s">
        <v>230</v>
      </c>
      <c r="D154" s="109">
        <f>SUM(D155:D161)</f>
        <v>31755</v>
      </c>
    </row>
    <row r="155" spans="2:4" x14ac:dyDescent="0.25">
      <c r="B155" s="110">
        <v>33100</v>
      </c>
      <c r="C155" s="111" t="s">
        <v>231</v>
      </c>
      <c r="D155" s="112">
        <f>(SUMIF('1. TALLERES SEMINARIOS'!H:H,PRESUPUESTO!B153:B462,'1. TALLERES SEMINARIOS'!G:G)+SUMIF('2. CONTRATACION DE PERSONAL'!H:H,PRESUPUESTO!B153:B462,'2. CONTRATACION DE PERSONAL'!G:G)+SUMIF('3. EQUIPO DE OFICINA'!G:G,PRESUPUESTO!B153:B462,'3. EQUIPO DE OFICINA'!F:F)+SUMIF('4. EQUIPO TECNOLÓGICOS'!G:G,PRESUPUESTO!B153:B462,'4. EQUIPO TECNOLÓGICOS'!F:F)+SUMIF('5. ACTIVIDADES ESPECIALES'!G:G,PRESUPUESTO!B153:B462,'5. ACTIVIDADES ESPECIALES'!F:F))</f>
        <v>0</v>
      </c>
    </row>
    <row r="156" spans="2:4" x14ac:dyDescent="0.25">
      <c r="B156" s="110">
        <v>33200</v>
      </c>
      <c r="C156" s="111" t="s">
        <v>232</v>
      </c>
      <c r="D156" s="112">
        <f>(SUMIF('1. TALLERES SEMINARIOS'!H:H,PRESUPUESTO!B154:B463,'1. TALLERES SEMINARIOS'!G:G)+SUMIF('2. CONTRATACION DE PERSONAL'!H:H,PRESUPUESTO!B154:B463,'2. CONTRATACION DE PERSONAL'!G:G)+SUMIF('3. EQUIPO DE OFICINA'!G:G,PRESUPUESTO!B154:B463,'3. EQUIPO DE OFICINA'!F:F)+SUMIF('4. EQUIPO TECNOLÓGICOS'!G:G,PRESUPUESTO!B154:B463,'4. EQUIPO TECNOLÓGICOS'!F:F)+SUMIF('5. ACTIVIDADES ESPECIALES'!G:G,PRESUPUESTO!B154:B463,'5. ACTIVIDADES ESPECIALES'!F:F))</f>
        <v>0</v>
      </c>
    </row>
    <row r="157" spans="2:4" x14ac:dyDescent="0.25">
      <c r="B157" s="110">
        <v>33300</v>
      </c>
      <c r="C157" s="111" t="s">
        <v>233</v>
      </c>
      <c r="D157" s="112">
        <f>(SUMIF('1. TALLERES SEMINARIOS'!H:H,PRESUPUESTO!B155:B464,'1. TALLERES SEMINARIOS'!G:G)+SUMIF('2. CONTRATACION DE PERSONAL'!H:H,PRESUPUESTO!B155:B464,'2. CONTRATACION DE PERSONAL'!G:G)+SUMIF('3. EQUIPO DE OFICINA'!G:G,PRESUPUESTO!B155:B464,'3. EQUIPO DE OFICINA'!F:F)+SUMIF('4. EQUIPO TECNOLÓGICOS'!G:G,PRESUPUESTO!B155:B464,'4. EQUIPO TECNOLÓGICOS'!F:F)+SUMIF('5. ACTIVIDADES ESPECIALES'!G:G,PRESUPUESTO!B155:B464,'5. ACTIVIDADES ESPECIALES'!F:F))</f>
        <v>0</v>
      </c>
    </row>
    <row r="158" spans="2:4" x14ac:dyDescent="0.25">
      <c r="B158" s="110">
        <v>33400</v>
      </c>
      <c r="C158" s="111" t="s">
        <v>230</v>
      </c>
      <c r="D158" s="112">
        <f>(SUMIF('1. TALLERES SEMINARIOS'!H:H,PRESUPUESTO!B156:B465,'1. TALLERES SEMINARIOS'!G:G)+SUMIF('2. CONTRATACION DE PERSONAL'!H:H,PRESUPUESTO!B156:B465,'2. CONTRATACION DE PERSONAL'!G:G)+SUMIF('3. EQUIPO DE OFICINA'!G:G,PRESUPUESTO!B156:B465,'3. EQUIPO DE OFICINA'!F:F)+SUMIF('4. EQUIPO TECNOLÓGICOS'!G:G,PRESUPUESTO!B156:B465,'4. EQUIPO TECNOLÓGICOS'!F:F)+SUMIF('5. ACTIVIDADES ESPECIALES'!G:G,PRESUPUESTO!B156:B465,'5. ACTIVIDADES ESPECIALES'!F:F))</f>
        <v>31755</v>
      </c>
    </row>
    <row r="159" spans="2:4" x14ac:dyDescent="0.25">
      <c r="B159" s="110">
        <v>33500</v>
      </c>
      <c r="C159" s="111" t="s">
        <v>234</v>
      </c>
      <c r="D159" s="112">
        <f>(SUMIF('1. TALLERES SEMINARIOS'!H:H,PRESUPUESTO!B157:B466,'1. TALLERES SEMINARIOS'!G:G)+SUMIF('2. CONTRATACION DE PERSONAL'!H:H,PRESUPUESTO!B157:B466,'2. CONTRATACION DE PERSONAL'!G:G)+SUMIF('3. EQUIPO DE OFICINA'!G:G,PRESUPUESTO!B157:B466,'3. EQUIPO DE OFICINA'!F:F)+SUMIF('4. EQUIPO TECNOLÓGICOS'!G:G,PRESUPUESTO!B157:B466,'4. EQUIPO TECNOLÓGICOS'!F:F)+SUMIF('5. ACTIVIDADES ESPECIALES'!G:G,PRESUPUESTO!B157:B466,'5. ACTIVIDADES ESPECIALES'!F:F))</f>
        <v>0</v>
      </c>
    </row>
    <row r="160" spans="2:4" x14ac:dyDescent="0.25">
      <c r="B160" s="110">
        <v>33600</v>
      </c>
      <c r="C160" s="111" t="s">
        <v>235</v>
      </c>
      <c r="D160" s="112">
        <f>(SUMIF('1. TALLERES SEMINARIOS'!H:H,PRESUPUESTO!B158:B467,'1. TALLERES SEMINARIOS'!G:G)+SUMIF('2. CONTRATACION DE PERSONAL'!H:H,PRESUPUESTO!B158:B467,'2. CONTRATACION DE PERSONAL'!G:G)+SUMIF('3. EQUIPO DE OFICINA'!G:G,PRESUPUESTO!B158:B467,'3. EQUIPO DE OFICINA'!F:F)+SUMIF('4. EQUIPO TECNOLÓGICOS'!G:G,PRESUPUESTO!B158:B467,'4. EQUIPO TECNOLÓGICOS'!F:F)+SUMIF('5. ACTIVIDADES ESPECIALES'!G:G,PRESUPUESTO!B158:B467,'5. ACTIVIDADES ESPECIALES'!F:F))</f>
        <v>0</v>
      </c>
    </row>
    <row r="161" spans="2:4" x14ac:dyDescent="0.25">
      <c r="B161" s="110">
        <v>33700</v>
      </c>
      <c r="C161" s="111" t="s">
        <v>236</v>
      </c>
      <c r="D161" s="112">
        <f>(SUMIF('1. TALLERES SEMINARIOS'!H:H,PRESUPUESTO!B159:B468,'1. TALLERES SEMINARIOS'!G:G)+SUMIF('2. CONTRATACION DE PERSONAL'!H:H,PRESUPUESTO!B159:B468,'2. CONTRATACION DE PERSONAL'!G:G)+SUMIF('3. EQUIPO DE OFICINA'!G:G,PRESUPUESTO!B159:B468,'3. EQUIPO DE OFICINA'!F:F)+SUMIF('4. EQUIPO TECNOLÓGICOS'!G:G,PRESUPUESTO!B159:B468,'4. EQUIPO TECNOLÓGICOS'!F:F)+SUMIF('5. ACTIVIDADES ESPECIALES'!G:G,PRESUPUESTO!B159:B468,'5. ACTIVIDADES ESPECIALES'!F:F))</f>
        <v>0</v>
      </c>
    </row>
    <row r="162" spans="2:4" x14ac:dyDescent="0.25">
      <c r="B162" s="107">
        <v>34000</v>
      </c>
      <c r="C162" s="108" t="s">
        <v>237</v>
      </c>
      <c r="D162" s="109">
        <f>SUM(D163:D166)</f>
        <v>0</v>
      </c>
    </row>
    <row r="163" spans="2:4" x14ac:dyDescent="0.25">
      <c r="B163" s="110">
        <v>34100</v>
      </c>
      <c r="C163" s="111" t="s">
        <v>238</v>
      </c>
      <c r="D163" s="112">
        <f>(SUMIF('1. TALLERES SEMINARIOS'!H:H,PRESUPUESTO!B161:B470,'1. TALLERES SEMINARIOS'!G:G)+SUMIF('2. CONTRATACION DE PERSONAL'!H:H,PRESUPUESTO!B161:B470,'2. CONTRATACION DE PERSONAL'!G:G)+SUMIF('3. EQUIPO DE OFICINA'!G:G,PRESUPUESTO!B161:B470,'3. EQUIPO DE OFICINA'!F:F)+SUMIF('4. EQUIPO TECNOLÓGICOS'!G:G,PRESUPUESTO!B161:B470,'4. EQUIPO TECNOLÓGICOS'!F:F)+SUMIF('5. ACTIVIDADES ESPECIALES'!G:G,PRESUPUESTO!B161:B470,'5. ACTIVIDADES ESPECIALES'!F:F))</f>
        <v>0</v>
      </c>
    </row>
    <row r="164" spans="2:4" x14ac:dyDescent="0.25">
      <c r="B164" s="110">
        <v>34200</v>
      </c>
      <c r="C164" s="111" t="s">
        <v>239</v>
      </c>
      <c r="D164" s="112">
        <f>(SUMIF('1. TALLERES SEMINARIOS'!H:H,PRESUPUESTO!B162:B471,'1. TALLERES SEMINARIOS'!G:G)+SUMIF('2. CONTRATACION DE PERSONAL'!H:H,PRESUPUESTO!B162:B471,'2. CONTRATACION DE PERSONAL'!G:G)+SUMIF('3. EQUIPO DE OFICINA'!G:G,PRESUPUESTO!B162:B471,'3. EQUIPO DE OFICINA'!F:F)+SUMIF('4. EQUIPO TECNOLÓGICOS'!G:G,PRESUPUESTO!B162:B471,'4. EQUIPO TECNOLÓGICOS'!F:F)+SUMIF('5. ACTIVIDADES ESPECIALES'!G:G,PRESUPUESTO!B162:B471,'5. ACTIVIDADES ESPECIALES'!F:F))</f>
        <v>0</v>
      </c>
    </row>
    <row r="165" spans="2:4" x14ac:dyDescent="0.25">
      <c r="B165" s="110">
        <v>34300</v>
      </c>
      <c r="C165" s="111" t="s">
        <v>240</v>
      </c>
      <c r="D165" s="112">
        <f>(SUMIF('1. TALLERES SEMINARIOS'!H:H,PRESUPUESTO!B163:B472,'1. TALLERES SEMINARIOS'!G:G)+SUMIF('2. CONTRATACION DE PERSONAL'!H:H,PRESUPUESTO!B163:B472,'2. CONTRATACION DE PERSONAL'!G:G)+SUMIF('3. EQUIPO DE OFICINA'!G:G,PRESUPUESTO!B163:B472,'3. EQUIPO DE OFICINA'!F:F)+SUMIF('4. EQUIPO TECNOLÓGICOS'!G:G,PRESUPUESTO!B163:B472,'4. EQUIPO TECNOLÓGICOS'!F:F)+SUMIF('5. ACTIVIDADES ESPECIALES'!G:G,PRESUPUESTO!B163:B472,'5. ACTIVIDADES ESPECIALES'!F:F))</f>
        <v>0</v>
      </c>
    </row>
    <row r="166" spans="2:4" x14ac:dyDescent="0.25">
      <c r="B166" s="110">
        <v>34400</v>
      </c>
      <c r="C166" s="111" t="s">
        <v>241</v>
      </c>
      <c r="D166" s="112">
        <f>(SUMIF('1. TALLERES SEMINARIOS'!H:H,PRESUPUESTO!B164:B473,'1. TALLERES SEMINARIOS'!G:G)+SUMIF('2. CONTRATACION DE PERSONAL'!H:H,PRESUPUESTO!B164:B473,'2. CONTRATACION DE PERSONAL'!G:G)+SUMIF('3. EQUIPO DE OFICINA'!G:G,PRESUPUESTO!B164:B473,'3. EQUIPO DE OFICINA'!F:F)+SUMIF('4. EQUIPO TECNOLÓGICOS'!G:G,PRESUPUESTO!B164:B473,'4. EQUIPO TECNOLÓGICOS'!F:F)+SUMIF('5. ACTIVIDADES ESPECIALES'!G:G,PRESUPUESTO!B164:B473,'5. ACTIVIDADES ESPECIALES'!F:F))</f>
        <v>0</v>
      </c>
    </row>
    <row r="167" spans="2:4" x14ac:dyDescent="0.25">
      <c r="B167" s="107">
        <v>35000</v>
      </c>
      <c r="C167" s="108" t="s">
        <v>242</v>
      </c>
      <c r="D167" s="109">
        <f>SUM(D168:D184)</f>
        <v>9000</v>
      </c>
    </row>
    <row r="168" spans="2:4" x14ac:dyDescent="0.25">
      <c r="B168" s="110">
        <v>35100</v>
      </c>
      <c r="C168" s="111" t="s">
        <v>243</v>
      </c>
      <c r="D168" s="112">
        <f>(SUMIF('1. TALLERES SEMINARIOS'!H:H,PRESUPUESTO!B166:B475,'1. TALLERES SEMINARIOS'!G:G)+SUMIF('2. CONTRATACION DE PERSONAL'!H:H,PRESUPUESTO!B166:B475,'2. CONTRATACION DE PERSONAL'!G:G)+SUMIF('3. EQUIPO DE OFICINA'!G:G,PRESUPUESTO!B166:B475,'3. EQUIPO DE OFICINA'!F:F)+SUMIF('4. EQUIPO TECNOLÓGICOS'!G:G,PRESUPUESTO!B166:B475,'4. EQUIPO TECNOLÓGICOS'!F:F)+SUMIF('5. ACTIVIDADES ESPECIALES'!G:G,PRESUPUESTO!B166:B475,'5. ACTIVIDADES ESPECIALES'!F:F))</f>
        <v>0</v>
      </c>
    </row>
    <row r="169" spans="2:4" x14ac:dyDescent="0.25">
      <c r="B169" s="110">
        <v>35200</v>
      </c>
      <c r="C169" s="111" t="s">
        <v>244</v>
      </c>
      <c r="D169" s="112">
        <f>(SUMIF('1. TALLERES SEMINARIOS'!H:H,PRESUPUESTO!B167:B476,'1. TALLERES SEMINARIOS'!G:G)+SUMIF('2. CONTRATACION DE PERSONAL'!H:H,PRESUPUESTO!B167:B476,'2. CONTRATACION DE PERSONAL'!G:G)+SUMIF('3. EQUIPO DE OFICINA'!G:G,PRESUPUESTO!B167:B476,'3. EQUIPO DE OFICINA'!F:F)+SUMIF('4. EQUIPO TECNOLÓGICOS'!G:G,PRESUPUESTO!B167:B476,'4. EQUIPO TECNOLÓGICOS'!F:F)+SUMIF('5. ACTIVIDADES ESPECIALES'!G:G,PRESUPUESTO!B167:B476,'5. ACTIVIDADES ESPECIALES'!F:F))</f>
        <v>0</v>
      </c>
    </row>
    <row r="170" spans="2:4" x14ac:dyDescent="0.25">
      <c r="B170" s="110">
        <v>35300</v>
      </c>
      <c r="C170" s="111" t="s">
        <v>245</v>
      </c>
      <c r="D170" s="112">
        <f>(SUMIF('1. TALLERES SEMINARIOS'!H:H,PRESUPUESTO!B168:B477,'1. TALLERES SEMINARIOS'!G:G)+SUMIF('2. CONTRATACION DE PERSONAL'!H:H,PRESUPUESTO!B168:B477,'2. CONTRATACION DE PERSONAL'!G:G)+SUMIF('3. EQUIPO DE OFICINA'!G:G,PRESUPUESTO!B168:B477,'3. EQUIPO DE OFICINA'!F:F)+SUMIF('4. EQUIPO TECNOLÓGICOS'!G:G,PRESUPUESTO!B168:B477,'4. EQUIPO TECNOLÓGICOS'!F:F)+SUMIF('5. ACTIVIDADES ESPECIALES'!G:G,PRESUPUESTO!B168:B477,'5. ACTIVIDADES ESPECIALES'!F:F))</f>
        <v>0</v>
      </c>
    </row>
    <row r="171" spans="2:4" x14ac:dyDescent="0.25">
      <c r="B171" s="110">
        <v>35400</v>
      </c>
      <c r="C171" s="111" t="s">
        <v>246</v>
      </c>
      <c r="D171" s="112">
        <f>(SUMIF('1. TALLERES SEMINARIOS'!H:H,PRESUPUESTO!B169:B478,'1. TALLERES SEMINARIOS'!G:G)+SUMIF('2. CONTRATACION DE PERSONAL'!H:H,PRESUPUESTO!B169:B478,'2. CONTRATACION DE PERSONAL'!G:G)+SUMIF('3. EQUIPO DE OFICINA'!G:G,PRESUPUESTO!B169:B478,'3. EQUIPO DE OFICINA'!F:F)+SUMIF('4. EQUIPO TECNOLÓGICOS'!G:G,PRESUPUESTO!B169:B478,'4. EQUIPO TECNOLÓGICOS'!F:F)+SUMIF('5. ACTIVIDADES ESPECIALES'!G:G,PRESUPUESTO!B169:B478,'5. ACTIVIDADES ESPECIALES'!F:F))</f>
        <v>0</v>
      </c>
    </row>
    <row r="172" spans="2:4" x14ac:dyDescent="0.25">
      <c r="B172" s="110">
        <v>35500</v>
      </c>
      <c r="C172" s="111" t="s">
        <v>247</v>
      </c>
      <c r="D172" s="112">
        <f>(SUMIF('1. TALLERES SEMINARIOS'!H:H,PRESUPUESTO!B170:B479,'1. TALLERES SEMINARIOS'!G:G)+SUMIF('2. CONTRATACION DE PERSONAL'!H:H,PRESUPUESTO!B170:B479,'2. CONTRATACION DE PERSONAL'!G:G)+SUMIF('3. EQUIPO DE OFICINA'!G:G,PRESUPUESTO!B170:B479,'3. EQUIPO DE OFICINA'!F:F)+SUMIF('4. EQUIPO TECNOLÓGICOS'!G:G,PRESUPUESTO!B170:B479,'4. EQUIPO TECNOLÓGICOS'!F:F)+SUMIF('5. ACTIVIDADES ESPECIALES'!G:G,PRESUPUESTO!B170:B479,'5. ACTIVIDADES ESPECIALES'!F:F))</f>
        <v>0</v>
      </c>
    </row>
    <row r="173" spans="2:4" x14ac:dyDescent="0.25">
      <c r="B173" s="110">
        <v>35600</v>
      </c>
      <c r="C173" s="111" t="s">
        <v>248</v>
      </c>
      <c r="D173" s="112">
        <f>(SUMIF('1. TALLERES SEMINARIOS'!H:H,PRESUPUESTO!B171:B480,'1. TALLERES SEMINARIOS'!G:G)+SUMIF('2. CONTRATACION DE PERSONAL'!H:H,PRESUPUESTO!B171:B480,'2. CONTRATACION DE PERSONAL'!G:G)+SUMIF('3. EQUIPO DE OFICINA'!G:G,PRESUPUESTO!B171:B480,'3. EQUIPO DE OFICINA'!F:F)+SUMIF('4. EQUIPO TECNOLÓGICOS'!G:G,PRESUPUESTO!B171:B480,'4. EQUIPO TECNOLÓGICOS'!F:F)+SUMIF('5. ACTIVIDADES ESPECIALES'!G:G,PRESUPUESTO!B171:B480,'5. ACTIVIDADES ESPECIALES'!F:F))</f>
        <v>0</v>
      </c>
    </row>
    <row r="174" spans="2:4" x14ac:dyDescent="0.25">
      <c r="B174" s="110">
        <v>35610</v>
      </c>
      <c r="C174" s="111" t="s">
        <v>249</v>
      </c>
      <c r="D174" s="112">
        <f>(SUMIF('1. TALLERES SEMINARIOS'!H:H,PRESUPUESTO!B172:B481,'1. TALLERES SEMINARIOS'!G:G)+SUMIF('2. CONTRATACION DE PERSONAL'!H:H,PRESUPUESTO!B172:B481,'2. CONTRATACION DE PERSONAL'!G:G)+SUMIF('3. EQUIPO DE OFICINA'!G:G,PRESUPUESTO!B172:B481,'3. EQUIPO DE OFICINA'!F:F)+SUMIF('4. EQUIPO TECNOLÓGICOS'!G:G,PRESUPUESTO!B172:B481,'4. EQUIPO TECNOLÓGICOS'!F:F)+SUMIF('5. ACTIVIDADES ESPECIALES'!G:G,PRESUPUESTO!B172:B481,'5. ACTIVIDADES ESPECIALES'!F:F))</f>
        <v>0</v>
      </c>
    </row>
    <row r="175" spans="2:4" x14ac:dyDescent="0.25">
      <c r="B175" s="110">
        <v>35620</v>
      </c>
      <c r="C175" s="111" t="s">
        <v>250</v>
      </c>
      <c r="D175" s="112">
        <f>(SUMIF('1. TALLERES SEMINARIOS'!H:H,PRESUPUESTO!B173:B482,'1. TALLERES SEMINARIOS'!G:G)+SUMIF('2. CONTRATACION DE PERSONAL'!H:H,PRESUPUESTO!B173:B482,'2. CONTRATACION DE PERSONAL'!G:G)+SUMIF('3. EQUIPO DE OFICINA'!G:G,PRESUPUESTO!B173:B482,'3. EQUIPO DE OFICINA'!F:F)+SUMIF('4. EQUIPO TECNOLÓGICOS'!G:G,PRESUPUESTO!B173:B482,'4. EQUIPO TECNOLÓGICOS'!F:F)+SUMIF('5. ACTIVIDADES ESPECIALES'!G:G,PRESUPUESTO!B173:B482,'5. ACTIVIDADES ESPECIALES'!F:F))</f>
        <v>9000</v>
      </c>
    </row>
    <row r="176" spans="2:4" x14ac:dyDescent="0.25">
      <c r="B176" s="110">
        <v>35630</v>
      </c>
      <c r="C176" s="111" t="s">
        <v>251</v>
      </c>
      <c r="D176" s="112">
        <f>(SUMIF('1. TALLERES SEMINARIOS'!H:H,PRESUPUESTO!B174:B483,'1. TALLERES SEMINARIOS'!G:G)+SUMIF('2. CONTRATACION DE PERSONAL'!H:H,PRESUPUESTO!B174:B483,'2. CONTRATACION DE PERSONAL'!G:G)+SUMIF('3. EQUIPO DE OFICINA'!G:G,PRESUPUESTO!B174:B483,'3. EQUIPO DE OFICINA'!F:F)+SUMIF('4. EQUIPO TECNOLÓGICOS'!G:G,PRESUPUESTO!B174:B483,'4. EQUIPO TECNOLÓGICOS'!F:F)+SUMIF('5. ACTIVIDADES ESPECIALES'!G:G,PRESUPUESTO!B174:B483,'5. ACTIVIDADES ESPECIALES'!F:F))</f>
        <v>0</v>
      </c>
    </row>
    <row r="177" spans="2:4" x14ac:dyDescent="0.25">
      <c r="B177" s="110">
        <v>35640</v>
      </c>
      <c r="C177" s="111" t="s">
        <v>252</v>
      </c>
      <c r="D177" s="112">
        <f>(SUMIF('1. TALLERES SEMINARIOS'!H:H,PRESUPUESTO!B175:B484,'1. TALLERES SEMINARIOS'!G:G)+SUMIF('2. CONTRATACION DE PERSONAL'!H:H,PRESUPUESTO!B175:B484,'2. CONTRATACION DE PERSONAL'!G:G)+SUMIF('3. EQUIPO DE OFICINA'!G:G,PRESUPUESTO!B175:B484,'3. EQUIPO DE OFICINA'!F:F)+SUMIF('4. EQUIPO TECNOLÓGICOS'!G:G,PRESUPUESTO!B175:B484,'4. EQUIPO TECNOLÓGICOS'!F:F)+SUMIF('5. ACTIVIDADES ESPECIALES'!G:G,PRESUPUESTO!B175:B484,'5. ACTIVIDADES ESPECIALES'!F:F))</f>
        <v>0</v>
      </c>
    </row>
    <row r="178" spans="2:4" x14ac:dyDescent="0.25">
      <c r="B178" s="110">
        <v>35650</v>
      </c>
      <c r="C178" s="111" t="s">
        <v>253</v>
      </c>
      <c r="D178" s="112">
        <f>(SUMIF('1. TALLERES SEMINARIOS'!H:H,PRESUPUESTO!B176:B485,'1. TALLERES SEMINARIOS'!G:G)+SUMIF('2. CONTRATACION DE PERSONAL'!H:H,PRESUPUESTO!B176:B485,'2. CONTRATACION DE PERSONAL'!G:G)+SUMIF('3. EQUIPO DE OFICINA'!G:G,PRESUPUESTO!B176:B485,'3. EQUIPO DE OFICINA'!F:F)+SUMIF('4. EQUIPO TECNOLÓGICOS'!G:G,PRESUPUESTO!B176:B485,'4. EQUIPO TECNOLÓGICOS'!F:F)+SUMIF('5. ACTIVIDADES ESPECIALES'!G:G,PRESUPUESTO!B176:B485,'5. ACTIVIDADES ESPECIALES'!F:F))</f>
        <v>0</v>
      </c>
    </row>
    <row r="179" spans="2:4" x14ac:dyDescent="0.25">
      <c r="B179" s="110">
        <v>35700</v>
      </c>
      <c r="C179" s="111" t="s">
        <v>254</v>
      </c>
      <c r="D179" s="112">
        <f>(SUMIF('1. TALLERES SEMINARIOS'!H:H,PRESUPUESTO!B177:B486,'1. TALLERES SEMINARIOS'!G:G)+SUMIF('2. CONTRATACION DE PERSONAL'!H:H,PRESUPUESTO!B177:B486,'2. CONTRATACION DE PERSONAL'!G:G)+SUMIF('3. EQUIPO DE OFICINA'!G:G,PRESUPUESTO!B177:B486,'3. EQUIPO DE OFICINA'!F:F)+SUMIF('4. EQUIPO TECNOLÓGICOS'!G:G,PRESUPUESTO!B177:B486,'4. EQUIPO TECNOLÓGICOS'!F:F)+SUMIF('5. ACTIVIDADES ESPECIALES'!G:G,PRESUPUESTO!B177:B486,'5. ACTIVIDADES ESPECIALES'!F:F))</f>
        <v>0</v>
      </c>
    </row>
    <row r="180" spans="2:4" x14ac:dyDescent="0.25">
      <c r="B180" s="110">
        <v>35800</v>
      </c>
      <c r="C180" s="111" t="s">
        <v>255</v>
      </c>
      <c r="D180" s="112">
        <f>(SUMIF('1. TALLERES SEMINARIOS'!H:H,PRESUPUESTO!B178:B487,'1. TALLERES SEMINARIOS'!G:G)+SUMIF('2. CONTRATACION DE PERSONAL'!H:H,PRESUPUESTO!B178:B487,'2. CONTRATACION DE PERSONAL'!G:G)+SUMIF('3. EQUIPO DE OFICINA'!G:G,PRESUPUESTO!B178:B487,'3. EQUIPO DE OFICINA'!F:F)+SUMIF('4. EQUIPO TECNOLÓGICOS'!G:G,PRESUPUESTO!B178:B487,'4. EQUIPO TECNOLÓGICOS'!F:F)+SUMIF('5. ACTIVIDADES ESPECIALES'!G:G,PRESUPUESTO!B178:B487,'5. ACTIVIDADES ESPECIALES'!F:F))</f>
        <v>0</v>
      </c>
    </row>
    <row r="181" spans="2:4" x14ac:dyDescent="0.25">
      <c r="B181" s="110">
        <v>35900</v>
      </c>
      <c r="C181" s="111" t="s">
        <v>256</v>
      </c>
      <c r="D181" s="112">
        <f>(SUMIF('1. TALLERES SEMINARIOS'!H:H,PRESUPUESTO!B179:B488,'1. TALLERES SEMINARIOS'!G:G)+SUMIF('2. CONTRATACION DE PERSONAL'!H:H,PRESUPUESTO!B179:B488,'2. CONTRATACION DE PERSONAL'!G:G)+SUMIF('3. EQUIPO DE OFICINA'!G:G,PRESUPUESTO!B179:B488,'3. EQUIPO DE OFICINA'!F:F)+SUMIF('4. EQUIPO TECNOLÓGICOS'!G:G,PRESUPUESTO!B179:B488,'4. EQUIPO TECNOLÓGICOS'!F:F)+SUMIF('5. ACTIVIDADES ESPECIALES'!G:G,PRESUPUESTO!B179:B488,'5. ACTIVIDADES ESPECIALES'!F:F))</f>
        <v>0</v>
      </c>
    </row>
    <row r="182" spans="2:4" x14ac:dyDescent="0.25">
      <c r="B182" s="110">
        <v>35910</v>
      </c>
      <c r="C182" s="111" t="s">
        <v>257</v>
      </c>
      <c r="D182" s="112">
        <f>(SUMIF('1. TALLERES SEMINARIOS'!H:H,PRESUPUESTO!B180:B489,'1. TALLERES SEMINARIOS'!G:G)+SUMIF('2. CONTRATACION DE PERSONAL'!H:H,PRESUPUESTO!B180:B489,'2. CONTRATACION DE PERSONAL'!G:G)+SUMIF('3. EQUIPO DE OFICINA'!G:G,PRESUPUESTO!B180:B489,'3. EQUIPO DE OFICINA'!F:F)+SUMIF('4. EQUIPO TECNOLÓGICOS'!G:G,PRESUPUESTO!B180:B489,'4. EQUIPO TECNOLÓGICOS'!F:F)+SUMIF('5. ACTIVIDADES ESPECIALES'!G:G,PRESUPUESTO!B180:B489,'5. ACTIVIDADES ESPECIALES'!F:F))</f>
        <v>0</v>
      </c>
    </row>
    <row r="183" spans="2:4" x14ac:dyDescent="0.25">
      <c r="B183" s="110">
        <v>35920</v>
      </c>
      <c r="C183" s="111" t="s">
        <v>258</v>
      </c>
      <c r="D183" s="112">
        <f>(SUMIF('1. TALLERES SEMINARIOS'!H:H,PRESUPUESTO!B181:B490,'1. TALLERES SEMINARIOS'!G:G)+SUMIF('2. CONTRATACION DE PERSONAL'!H:H,PRESUPUESTO!B181:B490,'2. CONTRATACION DE PERSONAL'!G:G)+SUMIF('3. EQUIPO DE OFICINA'!G:G,PRESUPUESTO!B181:B490,'3. EQUIPO DE OFICINA'!F:F)+SUMIF('4. EQUIPO TECNOLÓGICOS'!G:G,PRESUPUESTO!B181:B490,'4. EQUIPO TECNOLÓGICOS'!F:F)+SUMIF('5. ACTIVIDADES ESPECIALES'!G:G,PRESUPUESTO!B181:B490,'5. ACTIVIDADES ESPECIALES'!F:F))</f>
        <v>0</v>
      </c>
    </row>
    <row r="184" spans="2:4" x14ac:dyDescent="0.25">
      <c r="B184" s="110">
        <v>35930</v>
      </c>
      <c r="C184" s="111" t="s">
        <v>259</v>
      </c>
      <c r="D184" s="112">
        <f>(SUMIF('1. TALLERES SEMINARIOS'!H:H,PRESUPUESTO!B182:B491,'1. TALLERES SEMINARIOS'!G:G)+SUMIF('2. CONTRATACION DE PERSONAL'!H:H,PRESUPUESTO!B182:B491,'2. CONTRATACION DE PERSONAL'!G:G)+SUMIF('3. EQUIPO DE OFICINA'!G:G,PRESUPUESTO!B182:B491,'3. EQUIPO DE OFICINA'!F:F)+SUMIF('4. EQUIPO TECNOLÓGICOS'!G:G,PRESUPUESTO!B182:B491,'4. EQUIPO TECNOLÓGICOS'!F:F)+SUMIF('5. ACTIVIDADES ESPECIALES'!G:G,PRESUPUESTO!B182:B491,'5. ACTIVIDADES ESPECIALES'!F:F))</f>
        <v>0</v>
      </c>
    </row>
    <row r="185" spans="2:4" x14ac:dyDescent="0.25">
      <c r="B185" s="107">
        <v>36000</v>
      </c>
      <c r="C185" s="108" t="s">
        <v>260</v>
      </c>
      <c r="D185" s="109">
        <f>SUM(D186:D194)</f>
        <v>0</v>
      </c>
    </row>
    <row r="186" spans="2:4" x14ac:dyDescent="0.25">
      <c r="B186" s="110">
        <v>36100</v>
      </c>
      <c r="C186" s="111" t="s">
        <v>261</v>
      </c>
      <c r="D186" s="112">
        <f>(SUMIF('1. TALLERES SEMINARIOS'!H:H,PRESUPUESTO!B184:B493,'1. TALLERES SEMINARIOS'!G:G)+SUMIF('2. CONTRATACION DE PERSONAL'!H:H,PRESUPUESTO!B184:B493,'2. CONTRATACION DE PERSONAL'!G:G)+SUMIF('3. EQUIPO DE OFICINA'!G:G,PRESUPUESTO!B184:B493,'3. EQUIPO DE OFICINA'!F:F)+SUMIF('4. EQUIPO TECNOLÓGICOS'!G:G,PRESUPUESTO!B184:B493,'4. EQUIPO TECNOLÓGICOS'!F:F)+SUMIF('5. ACTIVIDADES ESPECIALES'!G:G,PRESUPUESTO!B184:B493,'5. ACTIVIDADES ESPECIALES'!F:F))</f>
        <v>0</v>
      </c>
    </row>
    <row r="187" spans="2:4" x14ac:dyDescent="0.25">
      <c r="B187" s="110">
        <v>36200</v>
      </c>
      <c r="C187" s="111" t="s">
        <v>262</v>
      </c>
      <c r="D187" s="112">
        <f>(SUMIF('1. TALLERES SEMINARIOS'!H:H,PRESUPUESTO!B185:B494,'1. TALLERES SEMINARIOS'!G:G)+SUMIF('2. CONTRATACION DE PERSONAL'!H:H,PRESUPUESTO!B185:B494,'2. CONTRATACION DE PERSONAL'!G:G)+SUMIF('3. EQUIPO DE OFICINA'!G:G,PRESUPUESTO!B185:B494,'3. EQUIPO DE OFICINA'!F:F)+SUMIF('4. EQUIPO TECNOLÓGICOS'!G:G,PRESUPUESTO!B185:B494,'4. EQUIPO TECNOLÓGICOS'!F:F)+SUMIF('5. ACTIVIDADES ESPECIALES'!G:G,PRESUPUESTO!B185:B494,'5. ACTIVIDADES ESPECIALES'!F:F))</f>
        <v>0</v>
      </c>
    </row>
    <row r="188" spans="2:4" x14ac:dyDescent="0.25">
      <c r="B188" s="110">
        <v>36300</v>
      </c>
      <c r="C188" s="111" t="s">
        <v>263</v>
      </c>
      <c r="D188" s="112">
        <f>(SUMIF('1. TALLERES SEMINARIOS'!H:H,PRESUPUESTO!B186:B495,'1. TALLERES SEMINARIOS'!G:G)+SUMIF('2. CONTRATACION DE PERSONAL'!H:H,PRESUPUESTO!B186:B495,'2. CONTRATACION DE PERSONAL'!G:G)+SUMIF('3. EQUIPO DE OFICINA'!G:G,PRESUPUESTO!B186:B495,'3. EQUIPO DE OFICINA'!F:F)+SUMIF('4. EQUIPO TECNOLÓGICOS'!G:G,PRESUPUESTO!B186:B495,'4. EQUIPO TECNOLÓGICOS'!F:F)+SUMIF('5. ACTIVIDADES ESPECIALES'!G:G,PRESUPUESTO!B186:B495,'5. ACTIVIDADES ESPECIALES'!F:F))</f>
        <v>0</v>
      </c>
    </row>
    <row r="189" spans="2:4" x14ac:dyDescent="0.25">
      <c r="B189" s="110">
        <v>36400</v>
      </c>
      <c r="C189" s="111" t="s">
        <v>264</v>
      </c>
      <c r="D189" s="112">
        <f>(SUMIF('1. TALLERES SEMINARIOS'!H:H,PRESUPUESTO!B187:B496,'1. TALLERES SEMINARIOS'!G:G)+SUMIF('2. CONTRATACION DE PERSONAL'!H:H,PRESUPUESTO!B187:B496,'2. CONTRATACION DE PERSONAL'!G:G)+SUMIF('3. EQUIPO DE OFICINA'!G:G,PRESUPUESTO!B187:B496,'3. EQUIPO DE OFICINA'!F:F)+SUMIF('4. EQUIPO TECNOLÓGICOS'!G:G,PRESUPUESTO!B187:B496,'4. EQUIPO TECNOLÓGICOS'!F:F)+SUMIF('5. ACTIVIDADES ESPECIALES'!G:G,PRESUPUESTO!B187:B496,'5. ACTIVIDADES ESPECIALES'!F:F))</f>
        <v>0</v>
      </c>
    </row>
    <row r="190" spans="2:4" x14ac:dyDescent="0.25">
      <c r="B190" s="110">
        <v>36500</v>
      </c>
      <c r="C190" s="111" t="s">
        <v>265</v>
      </c>
      <c r="D190" s="112">
        <f>(SUMIF('1. TALLERES SEMINARIOS'!H:H,PRESUPUESTO!B188:B497,'1. TALLERES SEMINARIOS'!G:G)+SUMIF('2. CONTRATACION DE PERSONAL'!H:H,PRESUPUESTO!B188:B497,'2. CONTRATACION DE PERSONAL'!G:G)+SUMIF('3. EQUIPO DE OFICINA'!G:G,PRESUPUESTO!B188:B497,'3. EQUIPO DE OFICINA'!F:F)+SUMIF('4. EQUIPO TECNOLÓGICOS'!G:G,PRESUPUESTO!B188:B497,'4. EQUIPO TECNOLÓGICOS'!F:F)+SUMIF('5. ACTIVIDADES ESPECIALES'!G:G,PRESUPUESTO!B188:B497,'5. ACTIVIDADES ESPECIALES'!F:F))</f>
        <v>0</v>
      </c>
    </row>
    <row r="191" spans="2:4" x14ac:dyDescent="0.25">
      <c r="B191" s="110">
        <v>36900</v>
      </c>
      <c r="C191" s="111" t="s">
        <v>266</v>
      </c>
      <c r="D191" s="112">
        <f>(SUMIF('1. TALLERES SEMINARIOS'!H:H,PRESUPUESTO!B189:B498,'1. TALLERES SEMINARIOS'!G:G)+SUMIF('2. CONTRATACION DE PERSONAL'!H:H,PRESUPUESTO!B189:B498,'2. CONTRATACION DE PERSONAL'!G:G)+SUMIF('3. EQUIPO DE OFICINA'!G:G,PRESUPUESTO!B189:B498,'3. EQUIPO DE OFICINA'!F:F)+SUMIF('4. EQUIPO TECNOLÓGICOS'!G:G,PRESUPUESTO!B189:B498,'4. EQUIPO TECNOLÓGICOS'!F:F)+SUMIF('5. ACTIVIDADES ESPECIALES'!G:G,PRESUPUESTO!B189:B498,'5. ACTIVIDADES ESPECIALES'!F:F))</f>
        <v>0</v>
      </c>
    </row>
    <row r="192" spans="2:4" x14ac:dyDescent="0.25">
      <c r="B192" s="110">
        <v>36910</v>
      </c>
      <c r="C192" s="111" t="s">
        <v>267</v>
      </c>
      <c r="D192" s="112">
        <f>(SUMIF('1. TALLERES SEMINARIOS'!H:H,PRESUPUESTO!B190:B499,'1. TALLERES SEMINARIOS'!G:G)+SUMIF('2. CONTRATACION DE PERSONAL'!H:H,PRESUPUESTO!B190:B499,'2. CONTRATACION DE PERSONAL'!G:G)+SUMIF('3. EQUIPO DE OFICINA'!G:G,PRESUPUESTO!B190:B499,'3. EQUIPO DE OFICINA'!F:F)+SUMIF('4. EQUIPO TECNOLÓGICOS'!G:G,PRESUPUESTO!B190:B499,'4. EQUIPO TECNOLÓGICOS'!F:F)+SUMIF('5. ACTIVIDADES ESPECIALES'!G:G,PRESUPUESTO!B190:B499,'5. ACTIVIDADES ESPECIALES'!F:F))</f>
        <v>0</v>
      </c>
    </row>
    <row r="193" spans="2:4" x14ac:dyDescent="0.25">
      <c r="B193" s="110">
        <v>36920</v>
      </c>
      <c r="C193" s="111" t="s">
        <v>268</v>
      </c>
      <c r="D193" s="112">
        <f>(SUMIF('1. TALLERES SEMINARIOS'!H:H,PRESUPUESTO!B191:B500,'1. TALLERES SEMINARIOS'!G:G)+SUMIF('2. CONTRATACION DE PERSONAL'!H:H,PRESUPUESTO!B191:B500,'2. CONTRATACION DE PERSONAL'!G:G)+SUMIF('3. EQUIPO DE OFICINA'!G:G,PRESUPUESTO!B191:B500,'3. EQUIPO DE OFICINA'!F:F)+SUMIF('4. EQUIPO TECNOLÓGICOS'!G:G,PRESUPUESTO!B191:B500,'4. EQUIPO TECNOLÓGICOS'!F:F)+SUMIF('5. ACTIVIDADES ESPECIALES'!G:G,PRESUPUESTO!B191:B500,'5. ACTIVIDADES ESPECIALES'!F:F))</f>
        <v>0</v>
      </c>
    </row>
    <row r="194" spans="2:4" x14ac:dyDescent="0.25">
      <c r="B194" s="110">
        <v>36930</v>
      </c>
      <c r="C194" s="111" t="s">
        <v>269</v>
      </c>
      <c r="D194" s="112">
        <f>(SUMIF('1. TALLERES SEMINARIOS'!H:H,PRESUPUESTO!B192:B501,'1. TALLERES SEMINARIOS'!G:G)+SUMIF('2. CONTRATACION DE PERSONAL'!H:H,PRESUPUESTO!B192:B501,'2. CONTRATACION DE PERSONAL'!G:G)+SUMIF('3. EQUIPO DE OFICINA'!G:G,PRESUPUESTO!B192:B501,'3. EQUIPO DE OFICINA'!F:F)+SUMIF('4. EQUIPO TECNOLÓGICOS'!G:G,PRESUPUESTO!B192:B501,'4. EQUIPO TECNOLÓGICOS'!F:F)+SUMIF('5. ACTIVIDADES ESPECIALES'!G:G,PRESUPUESTO!B192:B501,'5. ACTIVIDADES ESPECIALES'!F:F))</f>
        <v>0</v>
      </c>
    </row>
    <row r="195" spans="2:4" x14ac:dyDescent="0.25">
      <c r="B195" s="107">
        <v>37000</v>
      </c>
      <c r="C195" s="108" t="s">
        <v>270</v>
      </c>
      <c r="D195" s="109">
        <f>SUM(D196:D203)</f>
        <v>0</v>
      </c>
    </row>
    <row r="196" spans="2:4" x14ac:dyDescent="0.25">
      <c r="B196" s="110">
        <v>37100</v>
      </c>
      <c r="C196" s="111" t="s">
        <v>271</v>
      </c>
      <c r="D196" s="112">
        <f>(SUMIF('1. TALLERES SEMINARIOS'!H:H,PRESUPUESTO!B194:B503,'1. TALLERES SEMINARIOS'!G:G)+SUMIF('2. CONTRATACION DE PERSONAL'!H:H,PRESUPUESTO!B194:B503,'2. CONTRATACION DE PERSONAL'!G:G)+SUMIF('3. EQUIPO DE OFICINA'!G:G,PRESUPUESTO!B194:B503,'3. EQUIPO DE OFICINA'!F:F)+SUMIF('4. EQUIPO TECNOLÓGICOS'!G:G,PRESUPUESTO!B194:B503,'4. EQUIPO TECNOLÓGICOS'!F:F)+SUMIF('5. ACTIVIDADES ESPECIALES'!G:G,PRESUPUESTO!B194:B503,'5. ACTIVIDADES ESPECIALES'!F:F))</f>
        <v>0</v>
      </c>
    </row>
    <row r="197" spans="2:4" x14ac:dyDescent="0.25">
      <c r="B197" s="110">
        <v>37200</v>
      </c>
      <c r="C197" s="111" t="s">
        <v>272</v>
      </c>
      <c r="D197" s="112">
        <f>(SUMIF('1. TALLERES SEMINARIOS'!H:H,PRESUPUESTO!B195:B504,'1. TALLERES SEMINARIOS'!G:G)+SUMIF('2. CONTRATACION DE PERSONAL'!H:H,PRESUPUESTO!B195:B504,'2. CONTRATACION DE PERSONAL'!G:G)+SUMIF('3. EQUIPO DE OFICINA'!G:G,PRESUPUESTO!B195:B504,'3. EQUIPO DE OFICINA'!F:F)+SUMIF('4. EQUIPO TECNOLÓGICOS'!G:G,PRESUPUESTO!B195:B504,'4. EQUIPO TECNOLÓGICOS'!F:F)+SUMIF('5. ACTIVIDADES ESPECIALES'!G:G,PRESUPUESTO!B195:B504,'5. ACTIVIDADES ESPECIALES'!F:F))</f>
        <v>0</v>
      </c>
    </row>
    <row r="198" spans="2:4" x14ac:dyDescent="0.25">
      <c r="B198" s="110">
        <v>37300</v>
      </c>
      <c r="C198" s="111" t="s">
        <v>273</v>
      </c>
      <c r="D198" s="112">
        <f>(SUMIF('1. TALLERES SEMINARIOS'!H:H,PRESUPUESTO!B196:B505,'1. TALLERES SEMINARIOS'!G:G)+SUMIF('2. CONTRATACION DE PERSONAL'!H:H,PRESUPUESTO!B196:B505,'2. CONTRATACION DE PERSONAL'!G:G)+SUMIF('3. EQUIPO DE OFICINA'!G:G,PRESUPUESTO!B196:B505,'3. EQUIPO DE OFICINA'!F:F)+SUMIF('4. EQUIPO TECNOLÓGICOS'!G:G,PRESUPUESTO!B196:B505,'4. EQUIPO TECNOLÓGICOS'!F:F)+SUMIF('5. ACTIVIDADES ESPECIALES'!G:G,PRESUPUESTO!B196:B505,'5. ACTIVIDADES ESPECIALES'!F:F))</f>
        <v>0</v>
      </c>
    </row>
    <row r="199" spans="2:4" x14ac:dyDescent="0.25">
      <c r="B199" s="110">
        <v>37400</v>
      </c>
      <c r="C199" s="111" t="s">
        <v>274</v>
      </c>
      <c r="D199" s="112">
        <f>(SUMIF('1. TALLERES SEMINARIOS'!H:H,PRESUPUESTO!B197:B506,'1. TALLERES SEMINARIOS'!G:G)+SUMIF('2. CONTRATACION DE PERSONAL'!H:H,PRESUPUESTO!B197:B506,'2. CONTRATACION DE PERSONAL'!G:G)+SUMIF('3. EQUIPO DE OFICINA'!G:G,PRESUPUESTO!B197:B506,'3. EQUIPO DE OFICINA'!F:F)+SUMIF('4. EQUIPO TECNOLÓGICOS'!G:G,PRESUPUESTO!B197:B506,'4. EQUIPO TECNOLÓGICOS'!F:F)+SUMIF('5. ACTIVIDADES ESPECIALES'!G:G,PRESUPUESTO!B197:B506,'5. ACTIVIDADES ESPECIALES'!F:F))</f>
        <v>0</v>
      </c>
    </row>
    <row r="200" spans="2:4" x14ac:dyDescent="0.25">
      <c r="B200" s="110">
        <v>37500</v>
      </c>
      <c r="C200" s="111" t="s">
        <v>275</v>
      </c>
      <c r="D200" s="112">
        <f>(SUMIF('1. TALLERES SEMINARIOS'!H:H,PRESUPUESTO!B198:B507,'1. TALLERES SEMINARIOS'!G:G)+SUMIF('2. CONTRATACION DE PERSONAL'!H:H,PRESUPUESTO!B198:B507,'2. CONTRATACION DE PERSONAL'!G:G)+SUMIF('3. EQUIPO DE OFICINA'!G:G,PRESUPUESTO!B198:B507,'3. EQUIPO DE OFICINA'!F:F)+SUMIF('4. EQUIPO TECNOLÓGICOS'!G:G,PRESUPUESTO!B198:B507,'4. EQUIPO TECNOLÓGICOS'!F:F)+SUMIF('5. ACTIVIDADES ESPECIALES'!G:G,PRESUPUESTO!B198:B507,'5. ACTIVIDADES ESPECIALES'!F:F))</f>
        <v>0</v>
      </c>
    </row>
    <row r="201" spans="2:4" x14ac:dyDescent="0.25">
      <c r="B201" s="110">
        <v>37900</v>
      </c>
      <c r="C201" s="111" t="s">
        <v>276</v>
      </c>
      <c r="D201" s="112">
        <f>(SUMIF('1. TALLERES SEMINARIOS'!H:H,PRESUPUESTO!B199:B508,'1. TALLERES SEMINARIOS'!G:G)+SUMIF('2. CONTRATACION DE PERSONAL'!H:H,PRESUPUESTO!B199:B508,'2. CONTRATACION DE PERSONAL'!G:G)+SUMIF('3. EQUIPO DE OFICINA'!G:G,PRESUPUESTO!B199:B508,'3. EQUIPO DE OFICINA'!F:F)+SUMIF('4. EQUIPO TECNOLÓGICOS'!G:G,PRESUPUESTO!B199:B508,'4. EQUIPO TECNOLÓGICOS'!F:F)+SUMIF('5. ACTIVIDADES ESPECIALES'!G:G,PRESUPUESTO!B199:B508,'5. ACTIVIDADES ESPECIALES'!F:F))</f>
        <v>0</v>
      </c>
    </row>
    <row r="202" spans="2:4" x14ac:dyDescent="0.25">
      <c r="B202" s="110">
        <v>37910</v>
      </c>
      <c r="C202" s="111" t="s">
        <v>277</v>
      </c>
      <c r="D202" s="112">
        <f>(SUMIF('1. TALLERES SEMINARIOS'!H:H,PRESUPUESTO!B200:B509,'1. TALLERES SEMINARIOS'!G:G)+SUMIF('2. CONTRATACION DE PERSONAL'!H:H,PRESUPUESTO!B200:B509,'2. CONTRATACION DE PERSONAL'!G:G)+SUMIF('3. EQUIPO DE OFICINA'!G:G,PRESUPUESTO!B200:B509,'3. EQUIPO DE OFICINA'!F:F)+SUMIF('4. EQUIPO TECNOLÓGICOS'!G:G,PRESUPUESTO!B200:B509,'4. EQUIPO TECNOLÓGICOS'!F:F)+SUMIF('5. ACTIVIDADES ESPECIALES'!G:G,PRESUPUESTO!B200:B509,'5. ACTIVIDADES ESPECIALES'!F:F))</f>
        <v>0</v>
      </c>
    </row>
    <row r="203" spans="2:4" x14ac:dyDescent="0.25">
      <c r="B203" s="110">
        <v>37920</v>
      </c>
      <c r="C203" s="111" t="s">
        <v>278</v>
      </c>
      <c r="D203" s="112">
        <f>(SUMIF('1. TALLERES SEMINARIOS'!H:H,PRESUPUESTO!B201:B510,'1. TALLERES SEMINARIOS'!G:G)+SUMIF('2. CONTRATACION DE PERSONAL'!H:H,PRESUPUESTO!B201:B510,'2. CONTRATACION DE PERSONAL'!G:G)+SUMIF('3. EQUIPO DE OFICINA'!G:G,PRESUPUESTO!B201:B510,'3. EQUIPO DE OFICINA'!F:F)+SUMIF('4. EQUIPO TECNOLÓGICOS'!G:G,PRESUPUESTO!B201:B510,'4. EQUIPO TECNOLÓGICOS'!F:F)+SUMIF('5. ACTIVIDADES ESPECIALES'!G:G,PRESUPUESTO!B201:B510,'5. ACTIVIDADES ESPECIALES'!F:F))</f>
        <v>0</v>
      </c>
    </row>
    <row r="204" spans="2:4" x14ac:dyDescent="0.25">
      <c r="B204" s="107">
        <v>38000</v>
      </c>
      <c r="C204" s="108" t="s">
        <v>279</v>
      </c>
      <c r="D204" s="109">
        <f>SUM(D205:D213)</f>
        <v>0</v>
      </c>
    </row>
    <row r="205" spans="2:4" x14ac:dyDescent="0.25">
      <c r="B205" s="110">
        <v>38100</v>
      </c>
      <c r="C205" s="111" t="s">
        <v>280</v>
      </c>
      <c r="D205" s="112">
        <f>(SUMIF('1. TALLERES SEMINARIOS'!H:H,PRESUPUESTO!B203:B512,'1. TALLERES SEMINARIOS'!G:G)+SUMIF('2. CONTRATACION DE PERSONAL'!H:H,PRESUPUESTO!B203:B512,'2. CONTRATACION DE PERSONAL'!G:G)+SUMIF('3. EQUIPO DE OFICINA'!G:G,PRESUPUESTO!B203:B512,'3. EQUIPO DE OFICINA'!F:F)+SUMIF('4. EQUIPO TECNOLÓGICOS'!G:G,PRESUPUESTO!B203:B512,'4. EQUIPO TECNOLÓGICOS'!F:F)+SUMIF('5. ACTIVIDADES ESPECIALES'!G:G,PRESUPUESTO!B203:B512,'5. ACTIVIDADES ESPECIALES'!F:F))</f>
        <v>0</v>
      </c>
    </row>
    <row r="206" spans="2:4" x14ac:dyDescent="0.25">
      <c r="B206" s="110">
        <v>38200</v>
      </c>
      <c r="C206" s="111" t="s">
        <v>281</v>
      </c>
      <c r="D206" s="112">
        <f>(SUMIF('1. TALLERES SEMINARIOS'!H:H,PRESUPUESTO!B204:B513,'1. TALLERES SEMINARIOS'!G:G)+SUMIF('2. CONTRATACION DE PERSONAL'!H:H,PRESUPUESTO!B204:B513,'2. CONTRATACION DE PERSONAL'!G:G)+SUMIF('3. EQUIPO DE OFICINA'!G:G,PRESUPUESTO!B204:B513,'3. EQUIPO DE OFICINA'!F:F)+SUMIF('4. EQUIPO TECNOLÓGICOS'!G:G,PRESUPUESTO!B204:B513,'4. EQUIPO TECNOLÓGICOS'!F:F)+SUMIF('5. ACTIVIDADES ESPECIALES'!G:G,PRESUPUESTO!B204:B513,'5. ACTIVIDADES ESPECIALES'!F:F))</f>
        <v>0</v>
      </c>
    </row>
    <row r="207" spans="2:4" x14ac:dyDescent="0.25">
      <c r="B207" s="110">
        <v>38300</v>
      </c>
      <c r="C207" s="111" t="s">
        <v>282</v>
      </c>
      <c r="D207" s="112">
        <f>(SUMIF('1. TALLERES SEMINARIOS'!H:H,PRESUPUESTO!B205:B514,'1. TALLERES SEMINARIOS'!G:G)+SUMIF('2. CONTRATACION DE PERSONAL'!H:H,PRESUPUESTO!B205:B514,'2. CONTRATACION DE PERSONAL'!G:G)+SUMIF('3. EQUIPO DE OFICINA'!G:G,PRESUPUESTO!B205:B514,'3. EQUIPO DE OFICINA'!F:F)+SUMIF('4. EQUIPO TECNOLÓGICOS'!G:G,PRESUPUESTO!B205:B514,'4. EQUIPO TECNOLÓGICOS'!F:F)+SUMIF('5. ACTIVIDADES ESPECIALES'!G:G,PRESUPUESTO!B205:B514,'5. ACTIVIDADES ESPECIALES'!F:F))</f>
        <v>0</v>
      </c>
    </row>
    <row r="208" spans="2:4" x14ac:dyDescent="0.25">
      <c r="B208" s="110">
        <v>38400</v>
      </c>
      <c r="C208" s="111" t="s">
        <v>283</v>
      </c>
      <c r="D208" s="112">
        <f>(SUMIF('1. TALLERES SEMINARIOS'!H:H,PRESUPUESTO!B206:B515,'1. TALLERES SEMINARIOS'!G:G)+SUMIF('2. CONTRATACION DE PERSONAL'!H:H,PRESUPUESTO!B206:B515,'2. CONTRATACION DE PERSONAL'!G:G)+SUMIF('3. EQUIPO DE OFICINA'!G:G,PRESUPUESTO!B206:B515,'3. EQUIPO DE OFICINA'!F:F)+SUMIF('4. EQUIPO TECNOLÓGICOS'!G:G,PRESUPUESTO!B206:B515,'4. EQUIPO TECNOLÓGICOS'!F:F)+SUMIF('5. ACTIVIDADES ESPECIALES'!G:G,PRESUPUESTO!B206:B515,'5. ACTIVIDADES ESPECIALES'!F:F))</f>
        <v>0</v>
      </c>
    </row>
    <row r="209" spans="2:4" x14ac:dyDescent="0.25">
      <c r="B209" s="110">
        <v>38500</v>
      </c>
      <c r="C209" s="111" t="s">
        <v>284</v>
      </c>
      <c r="D209" s="112">
        <f>(SUMIF('1. TALLERES SEMINARIOS'!H:H,PRESUPUESTO!B207:B516,'1. TALLERES SEMINARIOS'!G:G)+SUMIF('2. CONTRATACION DE PERSONAL'!H:H,PRESUPUESTO!B207:B516,'2. CONTRATACION DE PERSONAL'!G:G)+SUMIF('3. EQUIPO DE OFICINA'!G:G,PRESUPUESTO!B207:B516,'3. EQUIPO DE OFICINA'!F:F)+SUMIF('4. EQUIPO TECNOLÓGICOS'!G:G,PRESUPUESTO!B207:B516,'4. EQUIPO TECNOLÓGICOS'!F:F)+SUMIF('5. ACTIVIDADES ESPECIALES'!G:G,PRESUPUESTO!B207:B516,'5. ACTIVIDADES ESPECIALES'!F:F))</f>
        <v>0</v>
      </c>
    </row>
    <row r="210" spans="2:4" x14ac:dyDescent="0.25">
      <c r="B210" s="110">
        <v>38510</v>
      </c>
      <c r="C210" s="111" t="s">
        <v>285</v>
      </c>
      <c r="D210" s="112">
        <f>(SUMIF('1. TALLERES SEMINARIOS'!H:H,PRESUPUESTO!B208:B517,'1. TALLERES SEMINARIOS'!G:G)+SUMIF('2. CONTRATACION DE PERSONAL'!H:H,PRESUPUESTO!B208:B517,'2. CONTRATACION DE PERSONAL'!G:G)+SUMIF('3. EQUIPO DE OFICINA'!G:G,PRESUPUESTO!B208:B517,'3. EQUIPO DE OFICINA'!F:F)+SUMIF('4. EQUIPO TECNOLÓGICOS'!G:G,PRESUPUESTO!B208:B517,'4. EQUIPO TECNOLÓGICOS'!F:F)+SUMIF('5. ACTIVIDADES ESPECIALES'!G:G,PRESUPUESTO!B208:B517,'5. ACTIVIDADES ESPECIALES'!F:F))</f>
        <v>0</v>
      </c>
    </row>
    <row r="211" spans="2:4" x14ac:dyDescent="0.25">
      <c r="B211" s="110">
        <v>38520</v>
      </c>
      <c r="C211" s="111" t="s">
        <v>286</v>
      </c>
      <c r="D211" s="112">
        <f>(SUMIF('1. TALLERES SEMINARIOS'!H:H,PRESUPUESTO!B209:B518,'1. TALLERES SEMINARIOS'!G:G)+SUMIF('2. CONTRATACION DE PERSONAL'!H:H,PRESUPUESTO!B209:B518,'2. CONTRATACION DE PERSONAL'!G:G)+SUMIF('3. EQUIPO DE OFICINA'!G:G,PRESUPUESTO!B209:B518,'3. EQUIPO DE OFICINA'!F:F)+SUMIF('4. EQUIPO TECNOLÓGICOS'!G:G,PRESUPUESTO!B209:B518,'4. EQUIPO TECNOLÓGICOS'!F:F)+SUMIF('5. ACTIVIDADES ESPECIALES'!G:G,PRESUPUESTO!B209:B518,'5. ACTIVIDADES ESPECIALES'!F:F))</f>
        <v>0</v>
      </c>
    </row>
    <row r="212" spans="2:4" x14ac:dyDescent="0.25">
      <c r="B212" s="110">
        <v>38530</v>
      </c>
      <c r="C212" s="111" t="s">
        <v>287</v>
      </c>
      <c r="D212" s="112">
        <f>(SUMIF('1. TALLERES SEMINARIOS'!H:H,PRESUPUESTO!B210:B519,'1. TALLERES SEMINARIOS'!G:G)+SUMIF('2. CONTRATACION DE PERSONAL'!H:H,PRESUPUESTO!B210:B519,'2. CONTRATACION DE PERSONAL'!G:G)+SUMIF('3. EQUIPO DE OFICINA'!G:G,PRESUPUESTO!B210:B519,'3. EQUIPO DE OFICINA'!F:F)+SUMIF('4. EQUIPO TECNOLÓGICOS'!G:G,PRESUPUESTO!B210:B519,'4. EQUIPO TECNOLÓGICOS'!F:F)+SUMIF('5. ACTIVIDADES ESPECIALES'!G:G,PRESUPUESTO!B210:B519,'5. ACTIVIDADES ESPECIALES'!F:F))</f>
        <v>0</v>
      </c>
    </row>
    <row r="213" spans="2:4" x14ac:dyDescent="0.25">
      <c r="B213" s="110">
        <v>38540</v>
      </c>
      <c r="C213" s="111" t="s">
        <v>288</v>
      </c>
      <c r="D213" s="112">
        <f>(SUMIF('1. TALLERES SEMINARIOS'!H:H,PRESUPUESTO!B211:B520,'1. TALLERES SEMINARIOS'!G:G)+SUMIF('2. CONTRATACION DE PERSONAL'!H:H,PRESUPUESTO!B211:B520,'2. CONTRATACION DE PERSONAL'!G:G)+SUMIF('3. EQUIPO DE OFICINA'!G:G,PRESUPUESTO!B211:B520,'3. EQUIPO DE OFICINA'!F:F)+SUMIF('4. EQUIPO TECNOLÓGICOS'!G:G,PRESUPUESTO!B211:B520,'4. EQUIPO TECNOLÓGICOS'!F:F)+SUMIF('5. ACTIVIDADES ESPECIALES'!G:G,PRESUPUESTO!B211:B520,'5. ACTIVIDADES ESPECIALES'!F:F))</f>
        <v>0</v>
      </c>
    </row>
    <row r="214" spans="2:4" x14ac:dyDescent="0.25">
      <c r="B214" s="107">
        <v>39000</v>
      </c>
      <c r="C214" s="108" t="s">
        <v>289</v>
      </c>
      <c r="D214" s="109">
        <f>SUM(D215:D219)</f>
        <v>40496</v>
      </c>
    </row>
    <row r="215" spans="2:4" x14ac:dyDescent="0.25">
      <c r="B215" s="110">
        <v>39100</v>
      </c>
      <c r="C215" s="111" t="s">
        <v>290</v>
      </c>
      <c r="D215" s="112">
        <f>(SUMIF('1. TALLERES SEMINARIOS'!H:H,PRESUPUESTO!B213:B522,'1. TALLERES SEMINARIOS'!G:G)+SUMIF('2. CONTRATACION DE PERSONAL'!H:H,PRESUPUESTO!B213:B522,'2. CONTRATACION DE PERSONAL'!G:G)+SUMIF('3. EQUIPO DE OFICINA'!G:G,PRESUPUESTO!B213:B522,'3. EQUIPO DE OFICINA'!F:F)+SUMIF('4. EQUIPO TECNOLÓGICOS'!G:G,PRESUPUESTO!B213:B522,'4. EQUIPO TECNOLÓGICOS'!F:F)+SUMIF('5. ACTIVIDADES ESPECIALES'!G:G,PRESUPUESTO!B213:B522,'5. ACTIVIDADES ESPECIALES'!F:F))</f>
        <v>0</v>
      </c>
    </row>
    <row r="216" spans="2:4" x14ac:dyDescent="0.25">
      <c r="B216" s="110">
        <v>39200</v>
      </c>
      <c r="C216" s="111" t="s">
        <v>291</v>
      </c>
      <c r="D216" s="112">
        <f>(SUMIF('1. TALLERES SEMINARIOS'!H:H,PRESUPUESTO!B214:B523,'1. TALLERES SEMINARIOS'!G:G)+SUMIF('2. CONTRATACION DE PERSONAL'!H:H,PRESUPUESTO!B214:B523,'2. CONTRATACION DE PERSONAL'!G:G)+SUMIF('3. EQUIPO DE OFICINA'!G:G,PRESUPUESTO!B214:B523,'3. EQUIPO DE OFICINA'!F:F)+SUMIF('4. EQUIPO TECNOLÓGICOS'!G:G,PRESUPUESTO!B214:B523,'4. EQUIPO TECNOLÓGICOS'!F:F)+SUMIF('5. ACTIVIDADES ESPECIALES'!G:G,PRESUPUESTO!B214:B523,'5. ACTIVIDADES ESPECIALES'!F:F))</f>
        <v>2586</v>
      </c>
    </row>
    <row r="217" spans="2:4" x14ac:dyDescent="0.25">
      <c r="B217" s="110">
        <v>39300</v>
      </c>
      <c r="C217" s="111" t="s">
        <v>292</v>
      </c>
      <c r="D217" s="112">
        <f>(SUMIF('1. TALLERES SEMINARIOS'!H:H,PRESUPUESTO!B215:B524,'1. TALLERES SEMINARIOS'!G:G)+SUMIF('2. CONTRATACION DE PERSONAL'!H:H,PRESUPUESTO!B215:B524,'2. CONTRATACION DE PERSONAL'!G:G)+SUMIF('3. EQUIPO DE OFICINA'!G:G,PRESUPUESTO!B215:B524,'3. EQUIPO DE OFICINA'!F:F)+SUMIF('4. EQUIPO TECNOLÓGICOS'!G:G,PRESUPUESTO!B215:B524,'4. EQUIPO TECNOLÓGICOS'!F:F)+SUMIF('5. ACTIVIDADES ESPECIALES'!G:G,PRESUPUESTO!B215:B524,'5. ACTIVIDADES ESPECIALES'!F:F))</f>
        <v>0</v>
      </c>
    </row>
    <row r="218" spans="2:4" x14ac:dyDescent="0.25">
      <c r="B218" s="110">
        <v>39500</v>
      </c>
      <c r="C218" s="111" t="s">
        <v>293</v>
      </c>
      <c r="D218" s="112">
        <f>(SUMIF('1. TALLERES SEMINARIOS'!H:H,PRESUPUESTO!B216:B525,'1. TALLERES SEMINARIOS'!G:G)+SUMIF('2. CONTRATACION DE PERSONAL'!H:H,PRESUPUESTO!B216:B525,'2. CONTRATACION DE PERSONAL'!G:G)+SUMIF('3. EQUIPO DE OFICINA'!G:G,PRESUPUESTO!B216:B525,'3. EQUIPO DE OFICINA'!F:F)+SUMIF('4. EQUIPO TECNOLÓGICOS'!G:G,PRESUPUESTO!B216:B525,'4. EQUIPO TECNOLÓGICOS'!F:F)+SUMIF('5. ACTIVIDADES ESPECIALES'!G:G,PRESUPUESTO!B216:B525,'5. ACTIVIDADES ESPECIALES'!F:F))</f>
        <v>0</v>
      </c>
    </row>
    <row r="219" spans="2:4" x14ac:dyDescent="0.25">
      <c r="B219" s="110">
        <v>39600</v>
      </c>
      <c r="C219" s="111" t="s">
        <v>294</v>
      </c>
      <c r="D219" s="112">
        <f>(SUMIF('1. TALLERES SEMINARIOS'!H:H,PRESUPUESTO!B217:B526,'1. TALLERES SEMINARIOS'!G:G)+SUMIF('2. CONTRATACION DE PERSONAL'!H:H,PRESUPUESTO!B217:B526,'2. CONTRATACION DE PERSONAL'!G:G)+SUMIF('3. EQUIPO DE OFICINA'!G:G,PRESUPUESTO!B217:B526,'3. EQUIPO DE OFICINA'!F:F)+SUMIF('4. EQUIPO TECNOLÓGICOS'!G:G,PRESUPUESTO!B217:B526,'4. EQUIPO TECNOLÓGICOS'!F:F)+SUMIF('5. ACTIVIDADES ESPECIALES'!G:G,PRESUPUESTO!B217:B526,'5. ACTIVIDADES ESPECIALES'!F:F))</f>
        <v>37910</v>
      </c>
    </row>
    <row r="220" spans="2:4" x14ac:dyDescent="0.25">
      <c r="B220" s="118">
        <v>40000</v>
      </c>
      <c r="C220" s="119" t="s">
        <v>295</v>
      </c>
      <c r="D220" s="120">
        <f>D221+D226+D230+D245+D252+D256</f>
        <v>0</v>
      </c>
    </row>
    <row r="221" spans="2:4" x14ac:dyDescent="0.25">
      <c r="B221" s="107">
        <v>41000</v>
      </c>
      <c r="C221" s="108" t="s">
        <v>296</v>
      </c>
      <c r="D221" s="109">
        <f>SUM(D222:D225)</f>
        <v>0</v>
      </c>
    </row>
    <row r="222" spans="2:4" x14ac:dyDescent="0.25">
      <c r="B222" s="110">
        <v>41100</v>
      </c>
      <c r="C222" s="111" t="s">
        <v>297</v>
      </c>
      <c r="D222" s="112">
        <f>(SUMIF('1. TALLERES SEMINARIOS'!H:H,PRESUPUESTO!B220:B530,'1. TALLERES SEMINARIOS'!G:G)+SUMIF('2. CONTRATACION DE PERSONAL'!H:H,PRESUPUESTO!B220:B530,'2. CONTRATACION DE PERSONAL'!G:G)+SUMIF('3. EQUIPO DE OFICINA'!G:G,PRESUPUESTO!B220:B530,'3. EQUIPO DE OFICINA'!F:F)+SUMIF('4. EQUIPO TECNOLÓGICOS'!G:G,PRESUPUESTO!B220:B530,'4. EQUIPO TECNOLÓGICOS'!F:F)+SUMIF('5. ACTIVIDADES ESPECIALES'!G:G,PRESUPUESTO!B220:B530,'5. ACTIVIDADES ESPECIALES'!F:F))</f>
        <v>0</v>
      </c>
    </row>
    <row r="223" spans="2:4" x14ac:dyDescent="0.25">
      <c r="B223" s="110">
        <v>41110</v>
      </c>
      <c r="C223" s="111" t="s">
        <v>298</v>
      </c>
      <c r="D223" s="112">
        <f>(SUMIF('1. TALLERES SEMINARIOS'!H:H,PRESUPUESTO!B221:B531,'1. TALLERES SEMINARIOS'!G:G)+SUMIF('2. CONTRATACION DE PERSONAL'!H:H,PRESUPUESTO!B221:B531,'2. CONTRATACION DE PERSONAL'!G:G)+SUMIF('3. EQUIPO DE OFICINA'!G:G,PRESUPUESTO!B221:B531,'3. EQUIPO DE OFICINA'!F:F)+SUMIF('4. EQUIPO TECNOLÓGICOS'!G:G,PRESUPUESTO!B221:B531,'4. EQUIPO TECNOLÓGICOS'!F:F)+SUMIF('5. ACTIVIDADES ESPECIALES'!G:G,PRESUPUESTO!B221:B531,'5. ACTIVIDADES ESPECIALES'!F:F))</f>
        <v>0</v>
      </c>
    </row>
    <row r="224" spans="2:4" x14ac:dyDescent="0.25">
      <c r="B224" s="110">
        <v>41120</v>
      </c>
      <c r="C224" s="111" t="s">
        <v>299</v>
      </c>
      <c r="D224" s="112">
        <f>(SUMIF('1. TALLERES SEMINARIOS'!H:H,PRESUPUESTO!B222:B532,'1. TALLERES SEMINARIOS'!G:G)+SUMIF('2. CONTRATACION DE PERSONAL'!H:H,PRESUPUESTO!B222:B532,'2. CONTRATACION DE PERSONAL'!G:G)+SUMIF('3. EQUIPO DE OFICINA'!G:G,PRESUPUESTO!B222:B532,'3. EQUIPO DE OFICINA'!F:F)+SUMIF('4. EQUIPO TECNOLÓGICOS'!G:G,PRESUPUESTO!B222:B532,'4. EQUIPO TECNOLÓGICOS'!F:F)+SUMIF('5. ACTIVIDADES ESPECIALES'!G:G,PRESUPUESTO!B222:B532,'5. ACTIVIDADES ESPECIALES'!F:F))</f>
        <v>0</v>
      </c>
    </row>
    <row r="225" spans="2:4" x14ac:dyDescent="0.25">
      <c r="B225" s="110">
        <v>41130</v>
      </c>
      <c r="C225" s="111" t="s">
        <v>300</v>
      </c>
      <c r="D225" s="112">
        <f>(SUMIF('1. TALLERES SEMINARIOS'!H:H,PRESUPUESTO!B223:B533,'1. TALLERES SEMINARIOS'!G:G)+SUMIF('2. CONTRATACION DE PERSONAL'!H:H,PRESUPUESTO!B223:B533,'2. CONTRATACION DE PERSONAL'!G:G)+SUMIF('3. EQUIPO DE OFICINA'!G:G,PRESUPUESTO!B223:B533,'3. EQUIPO DE OFICINA'!F:F)+SUMIF('4. EQUIPO TECNOLÓGICOS'!G:G,PRESUPUESTO!B223:B533,'4. EQUIPO TECNOLÓGICOS'!F:F)+SUMIF('5. ACTIVIDADES ESPECIALES'!G:G,PRESUPUESTO!B223:B533,'5. ACTIVIDADES ESPECIALES'!F:F))</f>
        <v>0</v>
      </c>
    </row>
    <row r="226" spans="2:4" x14ac:dyDescent="0.25">
      <c r="B226" s="107">
        <v>41200</v>
      </c>
      <c r="C226" s="108" t="s">
        <v>301</v>
      </c>
      <c r="D226" s="109">
        <f>SUM(D227:D229)</f>
        <v>0</v>
      </c>
    </row>
    <row r="227" spans="2:4" x14ac:dyDescent="0.25">
      <c r="B227" s="110">
        <v>41220</v>
      </c>
      <c r="C227" s="111" t="s">
        <v>302</v>
      </c>
      <c r="D227" s="112">
        <f>(SUMIF('1. TALLERES SEMINARIOS'!H:H,PRESUPUESTO!B225:B535,'1. TALLERES SEMINARIOS'!G:G)+SUMIF('2. CONTRATACION DE PERSONAL'!H:H,PRESUPUESTO!B225:B535,'2. CONTRATACION DE PERSONAL'!G:G)+SUMIF('3. EQUIPO DE OFICINA'!G:G,PRESUPUESTO!B225:B535,'3. EQUIPO DE OFICINA'!F:F)+SUMIF('4. EQUIPO TECNOLÓGICOS'!G:G,PRESUPUESTO!B225:B535,'4. EQUIPO TECNOLÓGICOS'!F:F)+SUMIF('5. ACTIVIDADES ESPECIALES'!G:G,PRESUPUESTO!B225:B535,'5. ACTIVIDADES ESPECIALES'!F:F))</f>
        <v>0</v>
      </c>
    </row>
    <row r="228" spans="2:4" x14ac:dyDescent="0.25">
      <c r="B228" s="110">
        <v>41230</v>
      </c>
      <c r="C228" s="111" t="s">
        <v>303</v>
      </c>
      <c r="D228" s="112">
        <f>(SUMIF('1. TALLERES SEMINARIOS'!H:H,PRESUPUESTO!B226:B536,'1. TALLERES SEMINARIOS'!G:G)+SUMIF('2. CONTRATACION DE PERSONAL'!H:H,PRESUPUESTO!B226:B536,'2. CONTRATACION DE PERSONAL'!G:G)+SUMIF('3. EQUIPO DE OFICINA'!G:G,PRESUPUESTO!B226:B536,'3. EQUIPO DE OFICINA'!F:F)+SUMIF('4. EQUIPO TECNOLÓGICOS'!G:G,PRESUPUESTO!B226:B536,'4. EQUIPO TECNOLÓGICOS'!F:F)+SUMIF('5. ACTIVIDADES ESPECIALES'!G:G,PRESUPUESTO!B226:B536,'5. ACTIVIDADES ESPECIALES'!F:F))</f>
        <v>0</v>
      </c>
    </row>
    <row r="229" spans="2:4" x14ac:dyDescent="0.25">
      <c r="B229" s="110">
        <v>41240</v>
      </c>
      <c r="C229" s="111" t="s">
        <v>304</v>
      </c>
      <c r="D229" s="112">
        <f>(SUMIF('1. TALLERES SEMINARIOS'!H:H,PRESUPUESTO!B227:B537,'1. TALLERES SEMINARIOS'!G:G)+SUMIF('2. CONTRATACION DE PERSONAL'!H:H,PRESUPUESTO!B227:B537,'2. CONTRATACION DE PERSONAL'!G:G)+SUMIF('3. EQUIPO DE OFICINA'!G:G,PRESUPUESTO!B227:B537,'3. EQUIPO DE OFICINA'!F:F)+SUMIF('4. EQUIPO TECNOLÓGICOS'!G:G,PRESUPUESTO!B227:B537,'4. EQUIPO TECNOLÓGICOS'!F:F)+SUMIF('5. ACTIVIDADES ESPECIALES'!G:G,PRESUPUESTO!B227:B537,'5. ACTIVIDADES ESPECIALES'!F:F))</f>
        <v>0</v>
      </c>
    </row>
    <row r="230" spans="2:4" x14ac:dyDescent="0.25">
      <c r="B230" s="107">
        <v>42000</v>
      </c>
      <c r="C230" s="108" t="s">
        <v>305</v>
      </c>
      <c r="D230" s="109">
        <f>SUM(D231:D244)</f>
        <v>0</v>
      </c>
    </row>
    <row r="231" spans="2:4" x14ac:dyDescent="0.25">
      <c r="B231" s="110">
        <v>42100</v>
      </c>
      <c r="C231" s="111" t="s">
        <v>306</v>
      </c>
      <c r="D231" s="112">
        <f>(SUMIF('1. TALLERES SEMINARIOS'!H:H,PRESUPUESTO!B229:B539,'1. TALLERES SEMINARIOS'!G:G)+SUMIF('2. CONTRATACION DE PERSONAL'!H:H,PRESUPUESTO!B229:B539,'2. CONTRATACION DE PERSONAL'!G:G)+SUMIF('3. EQUIPO DE OFICINA'!G:G,PRESUPUESTO!B229:B539,'3. EQUIPO DE OFICINA'!F:F)+SUMIF('4. EQUIPO TECNOLÓGICOS'!G:G,PRESUPUESTO!B229:B539,'4. EQUIPO TECNOLÓGICOS'!F:F)+SUMIF('5. ACTIVIDADES ESPECIALES'!G:G,PRESUPUESTO!B229:B539,'5. ACTIVIDADES ESPECIALES'!F:F))</f>
        <v>0</v>
      </c>
    </row>
    <row r="232" spans="2:4" x14ac:dyDescent="0.25">
      <c r="B232" s="110">
        <v>42110</v>
      </c>
      <c r="C232" s="111" t="s">
        <v>307</v>
      </c>
      <c r="D232" s="112">
        <f>(SUMIF('1. TALLERES SEMINARIOS'!H:H,PRESUPUESTO!B230:B540,'1. TALLERES SEMINARIOS'!G:G)+SUMIF('2. CONTRATACION DE PERSONAL'!H:H,PRESUPUESTO!B230:B540,'2. CONTRATACION DE PERSONAL'!G:G)+SUMIF('3. EQUIPO DE OFICINA'!G:G,PRESUPUESTO!B230:B540,'3. EQUIPO DE OFICINA'!F:F)+SUMIF('4. EQUIPO TECNOLÓGICOS'!G:G,PRESUPUESTO!B230:B540,'4. EQUIPO TECNOLÓGICOS'!F:F)+SUMIF('5. ACTIVIDADES ESPECIALES'!G:G,PRESUPUESTO!B230:B540,'5. ACTIVIDADES ESPECIALES'!F:F))</f>
        <v>0</v>
      </c>
    </row>
    <row r="233" spans="2:4" x14ac:dyDescent="0.25">
      <c r="B233" s="110">
        <v>42120</v>
      </c>
      <c r="C233" s="111" t="s">
        <v>308</v>
      </c>
      <c r="D233" s="112">
        <f>(SUMIF('1. TALLERES SEMINARIOS'!H:H,PRESUPUESTO!B231:B541,'1. TALLERES SEMINARIOS'!G:G)+SUMIF('2. CONTRATACION DE PERSONAL'!H:H,PRESUPUESTO!B231:B541,'2. CONTRATACION DE PERSONAL'!G:G)+SUMIF('3. EQUIPO DE OFICINA'!G:G,PRESUPUESTO!B231:B541,'3. EQUIPO DE OFICINA'!F:F)+SUMIF('4. EQUIPO TECNOLÓGICOS'!G:G,PRESUPUESTO!B231:B541,'4. EQUIPO TECNOLÓGICOS'!F:F)+SUMIF('5. ACTIVIDADES ESPECIALES'!G:G,PRESUPUESTO!B231:B541,'5. ACTIVIDADES ESPECIALES'!F:F))</f>
        <v>0</v>
      </c>
    </row>
    <row r="234" spans="2:4" x14ac:dyDescent="0.25">
      <c r="B234" s="110">
        <v>42130</v>
      </c>
      <c r="C234" s="111" t="s">
        <v>309</v>
      </c>
      <c r="D234" s="112">
        <f>(SUMIF('1. TALLERES SEMINARIOS'!H:H,PRESUPUESTO!B232:B542,'1. TALLERES SEMINARIOS'!G:G)+SUMIF('2. CONTRATACION DE PERSONAL'!H:H,PRESUPUESTO!B232:B542,'2. CONTRATACION DE PERSONAL'!G:G)+SUMIF('3. EQUIPO DE OFICINA'!G:G,PRESUPUESTO!B232:B542,'3. EQUIPO DE OFICINA'!F:F)+SUMIF('4. EQUIPO TECNOLÓGICOS'!G:G,PRESUPUESTO!B232:B542,'4. EQUIPO TECNOLÓGICOS'!F:F)+SUMIF('5. ACTIVIDADES ESPECIALES'!G:G,PRESUPUESTO!B232:B542,'5. ACTIVIDADES ESPECIALES'!F:F))</f>
        <v>0</v>
      </c>
    </row>
    <row r="235" spans="2:4" x14ac:dyDescent="0.25">
      <c r="B235" s="110">
        <v>42140</v>
      </c>
      <c r="C235" s="111" t="s">
        <v>310</v>
      </c>
      <c r="D235" s="112">
        <f>(SUMIF('1. TALLERES SEMINARIOS'!H:H,PRESUPUESTO!B233:B543,'1. TALLERES SEMINARIOS'!G:G)+SUMIF('2. CONTRATACION DE PERSONAL'!H:H,PRESUPUESTO!B233:B543,'2. CONTRATACION DE PERSONAL'!G:G)+SUMIF('3. EQUIPO DE OFICINA'!G:G,PRESUPUESTO!B233:B543,'3. EQUIPO DE OFICINA'!F:F)+SUMIF('4. EQUIPO TECNOLÓGICOS'!G:G,PRESUPUESTO!B233:B543,'4. EQUIPO TECNOLÓGICOS'!F:F)+SUMIF('5. ACTIVIDADES ESPECIALES'!G:G,PRESUPUESTO!B233:B543,'5. ACTIVIDADES ESPECIALES'!F:F))</f>
        <v>0</v>
      </c>
    </row>
    <row r="236" spans="2:4" x14ac:dyDescent="0.25">
      <c r="B236" s="110">
        <v>42200</v>
      </c>
      <c r="C236" s="111" t="s">
        <v>311</v>
      </c>
      <c r="D236" s="112">
        <f>(SUMIF('1. TALLERES SEMINARIOS'!H:H,PRESUPUESTO!B234:B544,'1. TALLERES SEMINARIOS'!G:G)+SUMIF('2. CONTRATACION DE PERSONAL'!H:H,PRESUPUESTO!B234:B544,'2. CONTRATACION DE PERSONAL'!G:G)+SUMIF('3. EQUIPO DE OFICINA'!G:G,PRESUPUESTO!B234:B544,'3. EQUIPO DE OFICINA'!F:F)+SUMIF('4. EQUIPO TECNOLÓGICOS'!G:G,PRESUPUESTO!B234:B544,'4. EQUIPO TECNOLÓGICOS'!F:F)+SUMIF('5. ACTIVIDADES ESPECIALES'!G:G,PRESUPUESTO!B234:B544,'5. ACTIVIDADES ESPECIALES'!F:F))</f>
        <v>0</v>
      </c>
    </row>
    <row r="237" spans="2:4" x14ac:dyDescent="0.25">
      <c r="B237" s="110">
        <v>42300</v>
      </c>
      <c r="C237" s="111" t="s">
        <v>312</v>
      </c>
      <c r="D237" s="112">
        <f>(SUMIF('1. TALLERES SEMINARIOS'!H:H,PRESUPUESTO!B235:B545,'1. TALLERES SEMINARIOS'!G:G)+SUMIF('2. CONTRATACION DE PERSONAL'!H:H,PRESUPUESTO!B235:B545,'2. CONTRATACION DE PERSONAL'!G:G)+SUMIF('3. EQUIPO DE OFICINA'!G:G,PRESUPUESTO!B235:B545,'3. EQUIPO DE OFICINA'!F:F)+SUMIF('4. EQUIPO TECNOLÓGICOS'!G:G,PRESUPUESTO!B235:B545,'4. EQUIPO TECNOLÓGICOS'!F:F)+SUMIF('5. ACTIVIDADES ESPECIALES'!G:G,PRESUPUESTO!B235:B545,'5. ACTIVIDADES ESPECIALES'!F:F))</f>
        <v>0</v>
      </c>
    </row>
    <row r="238" spans="2:4" x14ac:dyDescent="0.25">
      <c r="B238" s="110">
        <v>42400</v>
      </c>
      <c r="C238" s="111" t="s">
        <v>313</v>
      </c>
      <c r="D238" s="112">
        <f>(SUMIF('1. TALLERES SEMINARIOS'!H:H,PRESUPUESTO!B236:B546,'1. TALLERES SEMINARIOS'!G:G)+SUMIF('2. CONTRATACION DE PERSONAL'!H:H,PRESUPUESTO!B236:B546,'2. CONTRATACION DE PERSONAL'!G:G)+SUMIF('3. EQUIPO DE OFICINA'!G:G,PRESUPUESTO!B236:B546,'3. EQUIPO DE OFICINA'!F:F)+SUMIF('4. EQUIPO TECNOLÓGICOS'!G:G,PRESUPUESTO!B236:B546,'4. EQUIPO TECNOLÓGICOS'!F:F)+SUMIF('5. ACTIVIDADES ESPECIALES'!G:G,PRESUPUESTO!B236:B546,'5. ACTIVIDADES ESPECIALES'!F:F))</f>
        <v>0</v>
      </c>
    </row>
    <row r="239" spans="2:4" x14ac:dyDescent="0.25">
      <c r="B239" s="110">
        <v>42500</v>
      </c>
      <c r="C239" s="111" t="s">
        <v>314</v>
      </c>
      <c r="D239" s="112">
        <f>(SUMIF('1. TALLERES SEMINARIOS'!H:H,PRESUPUESTO!B237:B547,'1. TALLERES SEMINARIOS'!G:G)+SUMIF('2. CONTRATACION DE PERSONAL'!H:H,PRESUPUESTO!B237:B547,'2. CONTRATACION DE PERSONAL'!G:G)+SUMIF('3. EQUIPO DE OFICINA'!G:G,PRESUPUESTO!B237:B547,'3. EQUIPO DE OFICINA'!F:F)+SUMIF('4. EQUIPO TECNOLÓGICOS'!G:G,PRESUPUESTO!B237:B547,'4. EQUIPO TECNOLÓGICOS'!F:F)+SUMIF('5. ACTIVIDADES ESPECIALES'!G:G,PRESUPUESTO!B237:B547,'5. ACTIVIDADES ESPECIALES'!F:F))</f>
        <v>0</v>
      </c>
    </row>
    <row r="240" spans="2:4" x14ac:dyDescent="0.25">
      <c r="B240" s="110">
        <v>42600</v>
      </c>
      <c r="C240" s="111" t="s">
        <v>315</v>
      </c>
      <c r="D240" s="112">
        <f>(SUMIF('1. TALLERES SEMINARIOS'!H:H,PRESUPUESTO!B238:B548,'1. TALLERES SEMINARIOS'!G:G)+SUMIF('2. CONTRATACION DE PERSONAL'!H:H,PRESUPUESTO!B238:B548,'2. CONTRATACION DE PERSONAL'!G:G)+SUMIF('3. EQUIPO DE OFICINA'!G:G,PRESUPUESTO!B238:B548,'3. EQUIPO DE OFICINA'!F:F)+SUMIF('4. EQUIPO TECNOLÓGICOS'!G:G,PRESUPUESTO!B238:B548,'4. EQUIPO TECNOLÓGICOS'!F:F)+SUMIF('5. ACTIVIDADES ESPECIALES'!G:G,PRESUPUESTO!B238:B548,'5. ACTIVIDADES ESPECIALES'!F:F))</f>
        <v>0</v>
      </c>
    </row>
    <row r="241" spans="2:4" x14ac:dyDescent="0.25">
      <c r="B241" s="110">
        <v>42700</v>
      </c>
      <c r="C241" s="111" t="s">
        <v>316</v>
      </c>
      <c r="D241" s="112">
        <f>(SUMIF('1. TALLERES SEMINARIOS'!H:H,PRESUPUESTO!B239:B549,'1. TALLERES SEMINARIOS'!G:G)+SUMIF('2. CONTRATACION DE PERSONAL'!H:H,PRESUPUESTO!B239:B549,'2. CONTRATACION DE PERSONAL'!G:G)+SUMIF('3. EQUIPO DE OFICINA'!G:G,PRESUPUESTO!B239:B549,'3. EQUIPO DE OFICINA'!F:F)+SUMIF('4. EQUIPO TECNOLÓGICOS'!G:G,PRESUPUESTO!B239:B549,'4. EQUIPO TECNOLÓGICOS'!F:F)+SUMIF('5. ACTIVIDADES ESPECIALES'!G:G,PRESUPUESTO!B239:B549,'5. ACTIVIDADES ESPECIALES'!F:F))</f>
        <v>0</v>
      </c>
    </row>
    <row r="242" spans="2:4" x14ac:dyDescent="0.25">
      <c r="B242" s="110">
        <v>42710</v>
      </c>
      <c r="C242" s="111" t="s">
        <v>317</v>
      </c>
      <c r="D242" s="112">
        <f>(SUMIF('1. TALLERES SEMINARIOS'!H:H,PRESUPUESTO!B240:B550,'1. TALLERES SEMINARIOS'!G:G)+SUMIF('2. CONTRATACION DE PERSONAL'!H:H,PRESUPUESTO!B240:B550,'2. CONTRATACION DE PERSONAL'!G:G)+SUMIF('3. EQUIPO DE OFICINA'!G:G,PRESUPUESTO!B240:B550,'3. EQUIPO DE OFICINA'!F:F)+SUMIF('4. EQUIPO TECNOLÓGICOS'!G:G,PRESUPUESTO!B240:B550,'4. EQUIPO TECNOLÓGICOS'!F:F)+SUMIF('5. ACTIVIDADES ESPECIALES'!G:G,PRESUPUESTO!B240:B550,'5. ACTIVIDADES ESPECIALES'!F:F))</f>
        <v>0</v>
      </c>
    </row>
    <row r="243" spans="2:4" x14ac:dyDescent="0.25">
      <c r="B243" s="110">
        <v>42720</v>
      </c>
      <c r="C243" s="111" t="s">
        <v>318</v>
      </c>
      <c r="D243" s="112">
        <f>(SUMIF('1. TALLERES SEMINARIOS'!H:H,PRESUPUESTO!B241:B551,'1. TALLERES SEMINARIOS'!G:G)+SUMIF('2. CONTRATACION DE PERSONAL'!H:H,PRESUPUESTO!B241:B551,'2. CONTRATACION DE PERSONAL'!G:G)+SUMIF('3. EQUIPO DE OFICINA'!G:G,PRESUPUESTO!B241:B551,'3. EQUIPO DE OFICINA'!F:F)+SUMIF('4. EQUIPO TECNOLÓGICOS'!G:G,PRESUPUESTO!B241:B551,'4. EQUIPO TECNOLÓGICOS'!F:F)+SUMIF('5. ACTIVIDADES ESPECIALES'!G:G,PRESUPUESTO!B241:B551,'5. ACTIVIDADES ESPECIALES'!F:F))</f>
        <v>0</v>
      </c>
    </row>
    <row r="244" spans="2:4" x14ac:dyDescent="0.25">
      <c r="B244" s="110">
        <v>42800</v>
      </c>
      <c r="C244" s="111" t="s">
        <v>319</v>
      </c>
      <c r="D244" s="112">
        <f>(SUMIF('1. TALLERES SEMINARIOS'!H:H,PRESUPUESTO!B242:B552,'1. TALLERES SEMINARIOS'!G:G)+SUMIF('2. CONTRATACION DE PERSONAL'!H:H,PRESUPUESTO!B242:B552,'2. CONTRATACION DE PERSONAL'!G:G)+SUMIF('3. EQUIPO DE OFICINA'!G:G,PRESUPUESTO!B242:B552,'3. EQUIPO DE OFICINA'!F:F)+SUMIF('4. EQUIPO TECNOLÓGICOS'!G:G,PRESUPUESTO!B242:B552,'4. EQUIPO TECNOLÓGICOS'!F:F)+SUMIF('5. ACTIVIDADES ESPECIALES'!G:G,PRESUPUESTO!B242:B552,'5. ACTIVIDADES ESPECIALES'!F:F))</f>
        <v>0</v>
      </c>
    </row>
    <row r="245" spans="2:4" x14ac:dyDescent="0.25">
      <c r="B245" s="107">
        <v>43000</v>
      </c>
      <c r="C245" s="108" t="s">
        <v>320</v>
      </c>
      <c r="D245" s="109">
        <f>SUM(D246:D251)</f>
        <v>0</v>
      </c>
    </row>
    <row r="246" spans="2:4" x14ac:dyDescent="0.25">
      <c r="B246" s="110">
        <v>43100</v>
      </c>
      <c r="C246" s="111" t="s">
        <v>321</v>
      </c>
      <c r="D246" s="112">
        <f>(SUMIF('1. TALLERES SEMINARIOS'!H:H,PRESUPUESTO!B244:B554,'1. TALLERES SEMINARIOS'!G:G)+SUMIF('2. CONTRATACION DE PERSONAL'!H:H,PRESUPUESTO!B244:B554,'2. CONTRATACION DE PERSONAL'!G:G)+SUMIF('3. EQUIPO DE OFICINA'!G:G,PRESUPUESTO!B244:B554,'3. EQUIPO DE OFICINA'!F:F)+SUMIF('4. EQUIPO TECNOLÓGICOS'!G:G,PRESUPUESTO!B244:B554,'4. EQUIPO TECNOLÓGICOS'!F:F)+SUMIF('5. ACTIVIDADES ESPECIALES'!G:G,PRESUPUESTO!B244:B554,'5. ACTIVIDADES ESPECIALES'!F:F))</f>
        <v>0</v>
      </c>
    </row>
    <row r="247" spans="2:4" x14ac:dyDescent="0.25">
      <c r="B247" s="110">
        <v>43200</v>
      </c>
      <c r="C247" s="111" t="s">
        <v>322</v>
      </c>
      <c r="D247" s="112">
        <f>(SUMIF('1. TALLERES SEMINARIOS'!H:H,PRESUPUESTO!B245:B555,'1. TALLERES SEMINARIOS'!G:G)+SUMIF('2. CONTRATACION DE PERSONAL'!H:H,PRESUPUESTO!B245:B555,'2. CONTRATACION DE PERSONAL'!G:G)+SUMIF('3. EQUIPO DE OFICINA'!G:G,PRESUPUESTO!B245:B555,'3. EQUIPO DE OFICINA'!F:F)+SUMIF('4. EQUIPO TECNOLÓGICOS'!G:G,PRESUPUESTO!B245:B555,'4. EQUIPO TECNOLÓGICOS'!F:F)+SUMIF('5. ACTIVIDADES ESPECIALES'!G:G,PRESUPUESTO!B245:B555,'5. ACTIVIDADES ESPECIALES'!F:F))</f>
        <v>0</v>
      </c>
    </row>
    <row r="248" spans="2:4" x14ac:dyDescent="0.25">
      <c r="B248" s="110">
        <v>43300</v>
      </c>
      <c r="C248" s="111" t="s">
        <v>323</v>
      </c>
      <c r="D248" s="112">
        <f>(SUMIF('1. TALLERES SEMINARIOS'!H:H,PRESUPUESTO!B246:B556,'1. TALLERES SEMINARIOS'!G:G)+SUMIF('2. CONTRATACION DE PERSONAL'!H:H,PRESUPUESTO!B246:B556,'2. CONTRATACION DE PERSONAL'!G:G)+SUMIF('3. EQUIPO DE OFICINA'!G:G,PRESUPUESTO!B246:B556,'3. EQUIPO DE OFICINA'!F:F)+SUMIF('4. EQUIPO TECNOLÓGICOS'!G:G,PRESUPUESTO!B246:B556,'4. EQUIPO TECNOLÓGICOS'!F:F)+SUMIF('5. ACTIVIDADES ESPECIALES'!G:G,PRESUPUESTO!B246:B556,'5. ACTIVIDADES ESPECIALES'!F:F))</f>
        <v>0</v>
      </c>
    </row>
    <row r="249" spans="2:4" x14ac:dyDescent="0.25">
      <c r="B249" s="110">
        <v>43400</v>
      </c>
      <c r="C249" s="111" t="s">
        <v>324</v>
      </c>
      <c r="D249" s="112">
        <f>(SUMIF('1. TALLERES SEMINARIOS'!H:H,PRESUPUESTO!B247:B557,'1. TALLERES SEMINARIOS'!G:G)+SUMIF('2. CONTRATACION DE PERSONAL'!H:H,PRESUPUESTO!B247:B557,'2. CONTRATACION DE PERSONAL'!G:G)+SUMIF('3. EQUIPO DE OFICINA'!G:G,PRESUPUESTO!B247:B557,'3. EQUIPO DE OFICINA'!F:F)+SUMIF('4. EQUIPO TECNOLÓGICOS'!G:G,PRESUPUESTO!B247:B557,'4. EQUIPO TECNOLÓGICOS'!F:F)+SUMIF('5. ACTIVIDADES ESPECIALES'!G:G,PRESUPUESTO!B247:B557,'5. ACTIVIDADES ESPECIALES'!F:F))</f>
        <v>0</v>
      </c>
    </row>
    <row r="250" spans="2:4" x14ac:dyDescent="0.25">
      <c r="B250" s="110">
        <v>43900</v>
      </c>
      <c r="C250" s="111" t="s">
        <v>325</v>
      </c>
      <c r="D250" s="112">
        <f>(SUMIF('1. TALLERES SEMINARIOS'!H:H,PRESUPUESTO!B248:B558,'1. TALLERES SEMINARIOS'!G:G)+SUMIF('2. CONTRATACION DE PERSONAL'!H:H,PRESUPUESTO!B248:B558,'2. CONTRATACION DE PERSONAL'!G:G)+SUMIF('3. EQUIPO DE OFICINA'!G:G,PRESUPUESTO!B248:B558,'3. EQUIPO DE OFICINA'!F:F)+SUMIF('4. EQUIPO TECNOLÓGICOS'!G:G,PRESUPUESTO!B248:B558,'4. EQUIPO TECNOLÓGICOS'!F:F)+SUMIF('5. ACTIVIDADES ESPECIALES'!G:G,PRESUPUESTO!B248:B558,'5. ACTIVIDADES ESPECIALES'!F:F))</f>
        <v>0</v>
      </c>
    </row>
    <row r="251" spans="2:4" x14ac:dyDescent="0.25">
      <c r="B251" s="110">
        <v>44000</v>
      </c>
      <c r="C251" s="111" t="s">
        <v>326</v>
      </c>
      <c r="D251" s="112">
        <f>(SUMIF('1. TALLERES SEMINARIOS'!H:H,PRESUPUESTO!B249:B559,'1. TALLERES SEMINARIOS'!G:G)+SUMIF('2. CONTRATACION DE PERSONAL'!H:H,PRESUPUESTO!B249:B559,'2. CONTRATACION DE PERSONAL'!G:G)+SUMIF('3. EQUIPO DE OFICINA'!G:G,PRESUPUESTO!B249:B559,'3. EQUIPO DE OFICINA'!F:F)+SUMIF('4. EQUIPO TECNOLÓGICOS'!G:G,PRESUPUESTO!B249:B559,'4. EQUIPO TECNOLÓGICOS'!F:F)+SUMIF('5. ACTIVIDADES ESPECIALES'!G:G,PRESUPUESTO!B249:B559,'5. ACTIVIDADES ESPECIALES'!F:F))</f>
        <v>0</v>
      </c>
    </row>
    <row r="252" spans="2:4" x14ac:dyDescent="0.25">
      <c r="B252" s="107">
        <v>45000</v>
      </c>
      <c r="C252" s="108" t="s">
        <v>327</v>
      </c>
      <c r="D252" s="109">
        <f>SUM(D253:D255)</f>
        <v>0</v>
      </c>
    </row>
    <row r="253" spans="2:4" x14ac:dyDescent="0.25">
      <c r="B253" s="110">
        <v>45100</v>
      </c>
      <c r="C253" s="111" t="s">
        <v>328</v>
      </c>
      <c r="D253" s="112">
        <f>(SUMIF('1. TALLERES SEMINARIOS'!H:H,PRESUPUESTO!B251:B561,'1. TALLERES SEMINARIOS'!G:G)+SUMIF('2. CONTRATACION DE PERSONAL'!H:H,PRESUPUESTO!B251:B561,'2. CONTRATACION DE PERSONAL'!G:G)+SUMIF('3. EQUIPO DE OFICINA'!G:G,PRESUPUESTO!B251:B561,'3. EQUIPO DE OFICINA'!F:F)+SUMIF('4. EQUIPO TECNOLÓGICOS'!G:G,PRESUPUESTO!B251:B561,'4. EQUIPO TECNOLÓGICOS'!F:F)+SUMIF('5. ACTIVIDADES ESPECIALES'!G:G,PRESUPUESTO!B251:B561,'5. ACTIVIDADES ESPECIALES'!F:F))</f>
        <v>0</v>
      </c>
    </row>
    <row r="254" spans="2:4" x14ac:dyDescent="0.25">
      <c r="B254" s="110">
        <v>45200</v>
      </c>
      <c r="C254" s="111" t="s">
        <v>329</v>
      </c>
      <c r="D254" s="112">
        <f>(SUMIF('1. TALLERES SEMINARIOS'!H:H,PRESUPUESTO!B252:B562,'1. TALLERES SEMINARIOS'!G:G)+SUMIF('2. CONTRATACION DE PERSONAL'!H:H,PRESUPUESTO!B252:B562,'2. CONTRATACION DE PERSONAL'!G:G)+SUMIF('3. EQUIPO DE OFICINA'!G:G,PRESUPUESTO!B252:B562,'3. EQUIPO DE OFICINA'!F:F)+SUMIF('4. EQUIPO TECNOLÓGICOS'!G:G,PRESUPUESTO!B252:B562,'4. EQUIPO TECNOLÓGICOS'!F:F)+SUMIF('5. ACTIVIDADES ESPECIALES'!G:G,PRESUPUESTO!B252:B562,'5. ACTIVIDADES ESPECIALES'!F:F))</f>
        <v>0</v>
      </c>
    </row>
    <row r="255" spans="2:4" x14ac:dyDescent="0.25">
      <c r="B255" s="110">
        <v>46000</v>
      </c>
      <c r="C255" s="111" t="s">
        <v>330</v>
      </c>
      <c r="D255" s="112">
        <f>(SUMIF('1. TALLERES SEMINARIOS'!H:H,PRESUPUESTO!B253:B563,'1. TALLERES SEMINARIOS'!G:G)+SUMIF('2. CONTRATACION DE PERSONAL'!H:H,PRESUPUESTO!B253:B563,'2. CONTRATACION DE PERSONAL'!G:G)+SUMIF('3. EQUIPO DE OFICINA'!G:G,PRESUPUESTO!B253:B563,'3. EQUIPO DE OFICINA'!F:F)+SUMIF('4. EQUIPO TECNOLÓGICOS'!G:G,PRESUPUESTO!B253:B563,'4. EQUIPO TECNOLÓGICOS'!F:F)+SUMIF('5. ACTIVIDADES ESPECIALES'!G:G,PRESUPUESTO!B253:B563,'5. ACTIVIDADES ESPECIALES'!F:F))</f>
        <v>0</v>
      </c>
    </row>
    <row r="256" spans="2:4" x14ac:dyDescent="0.25">
      <c r="B256" s="107">
        <v>47000</v>
      </c>
      <c r="C256" s="108" t="s">
        <v>331</v>
      </c>
      <c r="D256" s="109">
        <f>SUM(D257)</f>
        <v>0</v>
      </c>
    </row>
    <row r="257" spans="2:4" x14ac:dyDescent="0.25">
      <c r="B257" s="110">
        <v>47100</v>
      </c>
      <c r="C257" s="111" t="s">
        <v>332</v>
      </c>
      <c r="D257" s="112">
        <f>(SUMIF('1. TALLERES SEMINARIOS'!H:H,PRESUPUESTO!B255:B565,'1. TALLERES SEMINARIOS'!G:G)+SUMIF('2. CONTRATACION DE PERSONAL'!H:H,PRESUPUESTO!B255:B565,'2. CONTRATACION DE PERSONAL'!G:G)+SUMIF('3. EQUIPO DE OFICINA'!G:G,PRESUPUESTO!B255:B565,'3. EQUIPO DE OFICINA'!F:F)+SUMIF('4. EQUIPO TECNOLÓGICOS'!G:G,PRESUPUESTO!B255:B565,'4. EQUIPO TECNOLÓGICOS'!F:F)+SUMIF('5. ACTIVIDADES ESPECIALES'!G:G,PRESUPUESTO!B255:B565,'5. ACTIVIDADES ESPECIALES'!F:F))</f>
        <v>0</v>
      </c>
    </row>
    <row r="258" spans="2:4" x14ac:dyDescent="0.25">
      <c r="B258" s="118">
        <v>50000</v>
      </c>
      <c r="C258" s="119" t="s">
        <v>333</v>
      </c>
      <c r="D258" s="120">
        <f>D259+D282+D287+D289+D296</f>
        <v>0</v>
      </c>
    </row>
    <row r="259" spans="2:4" x14ac:dyDescent="0.25">
      <c r="B259" s="107">
        <v>51000</v>
      </c>
      <c r="C259" s="108" t="s">
        <v>334</v>
      </c>
      <c r="D259" s="109">
        <f>SUM(D260:D281)</f>
        <v>0</v>
      </c>
    </row>
    <row r="260" spans="2:4" x14ac:dyDescent="0.25">
      <c r="B260" s="110">
        <v>51200</v>
      </c>
      <c r="C260" s="111" t="s">
        <v>335</v>
      </c>
      <c r="D260" s="112">
        <f>(SUMIF('1. TALLERES SEMINARIOS'!H:H,PRESUPUESTO!B259:B569,'1. TALLERES SEMINARIOS'!G:G)+SUMIF('2. CONTRATACION DE PERSONAL'!H:H,PRESUPUESTO!B259:B569,'2. CONTRATACION DE PERSONAL'!G:G)+SUMIF('3. EQUIPO DE OFICINA'!G:G,PRESUPUESTO!B259:B569,'3. EQUIPO DE OFICINA'!F:F)+SUMIF('4. EQUIPO TECNOLÓGICOS'!G:G,PRESUPUESTO!B259:B569,'4. EQUIPO TECNOLÓGICOS'!F:F)+SUMIF('5. ACTIVIDADES ESPECIALES'!G:G,PRESUPUESTO!B259:B569,'5. ACTIVIDADES ESPECIALES'!F:F))</f>
        <v>0</v>
      </c>
    </row>
    <row r="261" spans="2:4" x14ac:dyDescent="0.25">
      <c r="B261" s="110">
        <v>51210</v>
      </c>
      <c r="C261" s="111" t="s">
        <v>336</v>
      </c>
      <c r="D261" s="112">
        <f>(SUMIF('1. TALLERES SEMINARIOS'!H:H,PRESUPUESTO!B259:B570,'1. TALLERES SEMINARIOS'!G:G)+SUMIF('2. CONTRATACION DE PERSONAL'!H:H,PRESUPUESTO!B259:B570,'2. CONTRATACION DE PERSONAL'!G:G)+SUMIF('3. EQUIPO DE OFICINA'!G:G,PRESUPUESTO!B259:B570,'3. EQUIPO DE OFICINA'!F:F)+SUMIF('4. EQUIPO TECNOLÓGICOS'!G:G,PRESUPUESTO!B259:B570,'4. EQUIPO TECNOLÓGICOS'!F:F)+SUMIF('5. ACTIVIDADES ESPECIALES'!G:G,PRESUPUESTO!B259:B570,'5. ACTIVIDADES ESPECIALES'!F:F))</f>
        <v>0</v>
      </c>
    </row>
    <row r="262" spans="2:4" x14ac:dyDescent="0.25">
      <c r="B262" s="110">
        <v>51210.01</v>
      </c>
      <c r="C262" s="111" t="s">
        <v>337</v>
      </c>
      <c r="D262" s="112">
        <f>(SUMIF('1. TALLERES SEMINARIOS'!H:H,PRESUPUESTO!B260:B571,'1. TALLERES SEMINARIOS'!G:G)+SUMIF('2. CONTRATACION DE PERSONAL'!H:H,PRESUPUESTO!B260:B571,'2. CONTRATACION DE PERSONAL'!G:G)+SUMIF('3. EQUIPO DE OFICINA'!G:G,PRESUPUESTO!B260:B571,'3. EQUIPO DE OFICINA'!F:F)+SUMIF('4. EQUIPO TECNOLÓGICOS'!G:G,PRESUPUESTO!B260:B571,'4. EQUIPO TECNOLÓGICOS'!F:F)+SUMIF('5. ACTIVIDADES ESPECIALES'!G:G,PRESUPUESTO!B260:B571,'5. ACTIVIDADES ESPECIALES'!F:F))</f>
        <v>0</v>
      </c>
    </row>
    <row r="263" spans="2:4" x14ac:dyDescent="0.25">
      <c r="B263" s="110">
        <v>51210.02</v>
      </c>
      <c r="C263" s="111" t="s">
        <v>338</v>
      </c>
      <c r="D263" s="112">
        <f>(SUMIF('1. TALLERES SEMINARIOS'!H:H,PRESUPUESTO!B261:B572,'1. TALLERES SEMINARIOS'!G:G)+SUMIF('2. CONTRATACION DE PERSONAL'!H:H,PRESUPUESTO!B261:B572,'2. CONTRATACION DE PERSONAL'!G:G)+SUMIF('3. EQUIPO DE OFICINA'!G:G,PRESUPUESTO!B261:B572,'3. EQUIPO DE OFICINA'!F:F)+SUMIF('4. EQUIPO TECNOLÓGICOS'!G:G,PRESUPUESTO!B261:B572,'4. EQUIPO TECNOLÓGICOS'!F:F)+SUMIF('5. ACTIVIDADES ESPECIALES'!G:G,PRESUPUESTO!B261:B572,'5. ACTIVIDADES ESPECIALES'!F:F))</f>
        <v>0</v>
      </c>
    </row>
    <row r="264" spans="2:4" x14ac:dyDescent="0.25">
      <c r="B264" s="110">
        <v>51200.04</v>
      </c>
      <c r="C264" s="111" t="s">
        <v>339</v>
      </c>
      <c r="D264" s="112">
        <f>(SUMIF('1. TALLERES SEMINARIOS'!H:H,PRESUPUESTO!B262:B573,'1. TALLERES SEMINARIOS'!G:G)+SUMIF('2. CONTRATACION DE PERSONAL'!H:H,PRESUPUESTO!B262:B573,'2. CONTRATACION DE PERSONAL'!G:G)+SUMIF('3. EQUIPO DE OFICINA'!G:G,PRESUPUESTO!B262:B573,'3. EQUIPO DE OFICINA'!F:F)+SUMIF('4. EQUIPO TECNOLÓGICOS'!G:G,PRESUPUESTO!B262:B573,'4. EQUIPO TECNOLÓGICOS'!F:F)+SUMIF('5. ACTIVIDADES ESPECIALES'!G:G,PRESUPUESTO!B262:B573,'5. ACTIVIDADES ESPECIALES'!F:F))</f>
        <v>0</v>
      </c>
    </row>
    <row r="265" spans="2:4" x14ac:dyDescent="0.25">
      <c r="B265" s="110">
        <v>51200.05</v>
      </c>
      <c r="C265" s="111" t="s">
        <v>340</v>
      </c>
      <c r="D265" s="112">
        <f>(SUMIF('1. TALLERES SEMINARIOS'!H:H,PRESUPUESTO!B263:B574,'1. TALLERES SEMINARIOS'!G:G)+SUMIF('2. CONTRATACION DE PERSONAL'!H:H,PRESUPUESTO!B263:B574,'2. CONTRATACION DE PERSONAL'!G:G)+SUMIF('3. EQUIPO DE OFICINA'!G:G,PRESUPUESTO!B263:B574,'3. EQUIPO DE OFICINA'!F:F)+SUMIF('4. EQUIPO TECNOLÓGICOS'!G:G,PRESUPUESTO!B263:B574,'4. EQUIPO TECNOLÓGICOS'!F:F)+SUMIF('5. ACTIVIDADES ESPECIALES'!G:G,PRESUPUESTO!B263:B574,'5. ACTIVIDADES ESPECIALES'!F:F))</f>
        <v>0</v>
      </c>
    </row>
    <row r="266" spans="2:4" x14ac:dyDescent="0.25">
      <c r="B266" s="110">
        <v>51200.06</v>
      </c>
      <c r="C266" s="111" t="s">
        <v>341</v>
      </c>
      <c r="D266" s="112">
        <f>(SUMIF('1. TALLERES SEMINARIOS'!H:H,PRESUPUESTO!B264:B575,'1. TALLERES SEMINARIOS'!G:G)+SUMIF('2. CONTRATACION DE PERSONAL'!H:H,PRESUPUESTO!B264:B575,'2. CONTRATACION DE PERSONAL'!G:G)+SUMIF('3. EQUIPO DE OFICINA'!G:G,PRESUPUESTO!B264:B575,'3. EQUIPO DE OFICINA'!F:F)+SUMIF('4. EQUIPO TECNOLÓGICOS'!G:G,PRESUPUESTO!B264:B575,'4. EQUIPO TECNOLÓGICOS'!F:F)+SUMIF('5. ACTIVIDADES ESPECIALES'!G:G,PRESUPUESTO!B264:B575,'5. ACTIVIDADES ESPECIALES'!F:F))</f>
        <v>0</v>
      </c>
    </row>
    <row r="267" spans="2:4" x14ac:dyDescent="0.25">
      <c r="B267" s="110">
        <v>51200.07</v>
      </c>
      <c r="C267" s="111" t="s">
        <v>342</v>
      </c>
      <c r="D267" s="112">
        <f>(SUMIF('1. TALLERES SEMINARIOS'!H:H,PRESUPUESTO!B265:B576,'1. TALLERES SEMINARIOS'!G:G)+SUMIF('2. CONTRATACION DE PERSONAL'!H:H,PRESUPUESTO!B265:B576,'2. CONTRATACION DE PERSONAL'!G:G)+SUMIF('3. EQUIPO DE OFICINA'!G:G,PRESUPUESTO!B265:B576,'3. EQUIPO DE OFICINA'!F:F)+SUMIF('4. EQUIPO TECNOLÓGICOS'!G:G,PRESUPUESTO!B265:B576,'4. EQUIPO TECNOLÓGICOS'!F:F)+SUMIF('5. ACTIVIDADES ESPECIALES'!G:G,PRESUPUESTO!B265:B576,'5. ACTIVIDADES ESPECIALES'!F:F))</f>
        <v>0</v>
      </c>
    </row>
    <row r="268" spans="2:4" x14ac:dyDescent="0.25">
      <c r="B268" s="110">
        <v>51200.08</v>
      </c>
      <c r="C268" s="111" t="s">
        <v>343</v>
      </c>
      <c r="D268" s="112">
        <f>(SUMIF('1. TALLERES SEMINARIOS'!H:H,PRESUPUESTO!B266:B577,'1. TALLERES SEMINARIOS'!G:G)+SUMIF('2. CONTRATACION DE PERSONAL'!H:H,PRESUPUESTO!B266:B577,'2. CONTRATACION DE PERSONAL'!G:G)+SUMIF('3. EQUIPO DE OFICINA'!G:G,PRESUPUESTO!B266:B577,'3. EQUIPO DE OFICINA'!F:F)+SUMIF('4. EQUIPO TECNOLÓGICOS'!G:G,PRESUPUESTO!B266:B577,'4. EQUIPO TECNOLÓGICOS'!F:F)+SUMIF('5. ACTIVIDADES ESPECIALES'!G:G,PRESUPUESTO!B266:B577,'5. ACTIVIDADES ESPECIALES'!F:F))</f>
        <v>0</v>
      </c>
    </row>
    <row r="269" spans="2:4" x14ac:dyDescent="0.25">
      <c r="B269" s="110">
        <v>51200.09</v>
      </c>
      <c r="C269" s="111" t="s">
        <v>344</v>
      </c>
      <c r="D269" s="112">
        <f>(SUMIF('1. TALLERES SEMINARIOS'!H:H,PRESUPUESTO!B267:B578,'1. TALLERES SEMINARIOS'!G:G)+SUMIF('2. CONTRATACION DE PERSONAL'!H:H,PRESUPUESTO!B267:B578,'2. CONTRATACION DE PERSONAL'!G:G)+SUMIF('3. EQUIPO DE OFICINA'!G:G,PRESUPUESTO!B267:B578,'3. EQUIPO DE OFICINA'!F:F)+SUMIF('4. EQUIPO TECNOLÓGICOS'!G:G,PRESUPUESTO!B267:B578,'4. EQUIPO TECNOLÓGICOS'!F:F)+SUMIF('5. ACTIVIDADES ESPECIALES'!G:G,PRESUPUESTO!B267:B578,'5. ACTIVIDADES ESPECIALES'!F:F))</f>
        <v>0</v>
      </c>
    </row>
    <row r="270" spans="2:4" x14ac:dyDescent="0.25">
      <c r="B270" s="110">
        <v>51200.1</v>
      </c>
      <c r="C270" s="111" t="s">
        <v>345</v>
      </c>
      <c r="D270" s="112">
        <f>(SUMIF('1. TALLERES SEMINARIOS'!H:H,PRESUPUESTO!B268:B579,'1. TALLERES SEMINARIOS'!G:G)+SUMIF('2. CONTRATACION DE PERSONAL'!H:H,PRESUPUESTO!B268:B579,'2. CONTRATACION DE PERSONAL'!G:G)+SUMIF('3. EQUIPO DE OFICINA'!G:G,PRESUPUESTO!B268:B579,'3. EQUIPO DE OFICINA'!F:F)+SUMIF('4. EQUIPO TECNOLÓGICOS'!G:G,PRESUPUESTO!B268:B579,'4. EQUIPO TECNOLÓGICOS'!F:F)+SUMIF('5. ACTIVIDADES ESPECIALES'!G:G,PRESUPUESTO!B268:B579,'5. ACTIVIDADES ESPECIALES'!F:F))</f>
        <v>0</v>
      </c>
    </row>
    <row r="271" spans="2:4" x14ac:dyDescent="0.25">
      <c r="B271" s="110">
        <v>51200.12</v>
      </c>
      <c r="C271" s="111" t="s">
        <v>346</v>
      </c>
      <c r="D271" s="112">
        <f>(SUMIF('1. TALLERES SEMINARIOS'!H:H,PRESUPUESTO!B269:B580,'1. TALLERES SEMINARIOS'!G:G)+SUMIF('2. CONTRATACION DE PERSONAL'!H:H,PRESUPUESTO!B269:B580,'2. CONTRATACION DE PERSONAL'!G:G)+SUMIF('3. EQUIPO DE OFICINA'!G:G,PRESUPUESTO!B269:B580,'3. EQUIPO DE OFICINA'!F:F)+SUMIF('4. EQUIPO TECNOLÓGICOS'!G:G,PRESUPUESTO!B269:B580,'4. EQUIPO TECNOLÓGICOS'!F:F)+SUMIF('5. ACTIVIDADES ESPECIALES'!G:G,PRESUPUESTO!B269:B580,'5. ACTIVIDADES ESPECIALES'!F:F))</f>
        <v>0</v>
      </c>
    </row>
    <row r="272" spans="2:4" x14ac:dyDescent="0.25">
      <c r="B272" s="110">
        <v>51200.13</v>
      </c>
      <c r="C272" s="111" t="s">
        <v>347</v>
      </c>
      <c r="D272" s="112">
        <f>(SUMIF('1. TALLERES SEMINARIOS'!H:H,PRESUPUESTO!B270:B581,'1. TALLERES SEMINARIOS'!G:G)+SUMIF('2. CONTRATACION DE PERSONAL'!H:H,PRESUPUESTO!B270:B581,'2. CONTRATACION DE PERSONAL'!G:G)+SUMIF('3. EQUIPO DE OFICINA'!G:G,PRESUPUESTO!B270:B581,'3. EQUIPO DE OFICINA'!F:F)+SUMIF('4. EQUIPO TECNOLÓGICOS'!G:G,PRESUPUESTO!B270:B581,'4. EQUIPO TECNOLÓGICOS'!F:F)+SUMIF('5. ACTIVIDADES ESPECIALES'!G:G,PRESUPUESTO!B270:B581,'5. ACTIVIDADES ESPECIALES'!F:F))</f>
        <v>0</v>
      </c>
    </row>
    <row r="273" spans="2:4" x14ac:dyDescent="0.25">
      <c r="B273" s="110">
        <v>51200.14</v>
      </c>
      <c r="C273" s="111" t="s">
        <v>348</v>
      </c>
      <c r="D273" s="112">
        <f>(SUMIF('1. TALLERES SEMINARIOS'!H:H,PRESUPUESTO!B271:B582,'1. TALLERES SEMINARIOS'!G:G)+SUMIF('2. CONTRATACION DE PERSONAL'!H:H,PRESUPUESTO!B271:B582,'2. CONTRATACION DE PERSONAL'!G:G)+SUMIF('3. EQUIPO DE OFICINA'!G:G,PRESUPUESTO!B271:B582,'3. EQUIPO DE OFICINA'!F:F)+SUMIF('4. EQUIPO TECNOLÓGICOS'!G:G,PRESUPUESTO!B271:B582,'4. EQUIPO TECNOLÓGICOS'!F:F)+SUMIF('5. ACTIVIDADES ESPECIALES'!G:G,PRESUPUESTO!B271:B582,'5. ACTIVIDADES ESPECIALES'!F:F))</f>
        <v>0</v>
      </c>
    </row>
    <row r="274" spans="2:4" x14ac:dyDescent="0.25">
      <c r="B274" s="110">
        <v>51220</v>
      </c>
      <c r="C274" s="111" t="s">
        <v>349</v>
      </c>
      <c r="D274" s="112">
        <f>(SUMIF('1. TALLERES SEMINARIOS'!H:H,PRESUPUESTO!B272:B583,'1. TALLERES SEMINARIOS'!G:G)+SUMIF('2. CONTRATACION DE PERSONAL'!H:H,PRESUPUESTO!B272:B583,'2. CONTRATACION DE PERSONAL'!G:G)+SUMIF('3. EQUIPO DE OFICINA'!G:G,PRESUPUESTO!B272:B583,'3. EQUIPO DE OFICINA'!F:F)+SUMIF('4. EQUIPO TECNOLÓGICOS'!G:G,PRESUPUESTO!B272:B583,'4. EQUIPO TECNOLÓGICOS'!F:F)+SUMIF('5. ACTIVIDADES ESPECIALES'!G:G,PRESUPUESTO!B272:B583,'5. ACTIVIDADES ESPECIALES'!F:F))</f>
        <v>0</v>
      </c>
    </row>
    <row r="275" spans="2:4" x14ac:dyDescent="0.25">
      <c r="B275" s="110">
        <v>51220.01</v>
      </c>
      <c r="C275" s="111" t="s">
        <v>350</v>
      </c>
      <c r="D275" s="112">
        <f>(SUMIF('1. TALLERES SEMINARIOS'!H:H,PRESUPUESTO!B273:B584,'1. TALLERES SEMINARIOS'!G:G)+SUMIF('2. CONTRATACION DE PERSONAL'!H:H,PRESUPUESTO!B273:B584,'2. CONTRATACION DE PERSONAL'!G:G)+SUMIF('3. EQUIPO DE OFICINA'!G:G,PRESUPUESTO!B273:B584,'3. EQUIPO DE OFICINA'!F:F)+SUMIF('4. EQUIPO TECNOLÓGICOS'!G:G,PRESUPUESTO!B273:B584,'4. EQUIPO TECNOLÓGICOS'!F:F)+SUMIF('5. ACTIVIDADES ESPECIALES'!G:G,PRESUPUESTO!B273:B584,'5. ACTIVIDADES ESPECIALES'!F:F))</f>
        <v>0</v>
      </c>
    </row>
    <row r="276" spans="2:4" x14ac:dyDescent="0.25">
      <c r="B276" s="110">
        <v>51220.02</v>
      </c>
      <c r="C276" s="111" t="s">
        <v>351</v>
      </c>
      <c r="D276" s="112">
        <f>(SUMIF('1. TALLERES SEMINARIOS'!H:H,PRESUPUESTO!B274:B585,'1. TALLERES SEMINARIOS'!G:G)+SUMIF('2. CONTRATACION DE PERSONAL'!H:H,PRESUPUESTO!B274:B585,'2. CONTRATACION DE PERSONAL'!G:G)+SUMIF('3. EQUIPO DE OFICINA'!G:G,PRESUPUESTO!B274:B585,'3. EQUIPO DE OFICINA'!F:F)+SUMIF('4. EQUIPO TECNOLÓGICOS'!G:G,PRESUPUESTO!B274:B585,'4. EQUIPO TECNOLÓGICOS'!F:F)+SUMIF('5. ACTIVIDADES ESPECIALES'!G:G,PRESUPUESTO!B274:B585,'5. ACTIVIDADES ESPECIALES'!F:F))</f>
        <v>0</v>
      </c>
    </row>
    <row r="277" spans="2:4" x14ac:dyDescent="0.25">
      <c r="B277" s="110">
        <v>51220.03</v>
      </c>
      <c r="C277" s="111" t="s">
        <v>352</v>
      </c>
      <c r="D277" s="112">
        <f>(SUMIF('1. TALLERES SEMINARIOS'!H:H,PRESUPUESTO!B275:B586,'1. TALLERES SEMINARIOS'!G:G)+SUMIF('2. CONTRATACION DE PERSONAL'!H:H,PRESUPUESTO!B275:B586,'2. CONTRATACION DE PERSONAL'!G:G)+SUMIF('3. EQUIPO DE OFICINA'!G:G,PRESUPUESTO!B275:B586,'3. EQUIPO DE OFICINA'!F:F)+SUMIF('4. EQUIPO TECNOLÓGICOS'!G:G,PRESUPUESTO!B275:B586,'4. EQUIPO TECNOLÓGICOS'!F:F)+SUMIF('5. ACTIVIDADES ESPECIALES'!G:G,PRESUPUESTO!B275:B586,'5. ACTIVIDADES ESPECIALES'!F:F))</f>
        <v>0</v>
      </c>
    </row>
    <row r="278" spans="2:4" x14ac:dyDescent="0.25">
      <c r="B278" s="110">
        <v>51220.04</v>
      </c>
      <c r="C278" s="111" t="s">
        <v>353</v>
      </c>
      <c r="D278" s="112">
        <f>(SUMIF('1. TALLERES SEMINARIOS'!H:H,PRESUPUESTO!B276:B587,'1. TALLERES SEMINARIOS'!G:G)+SUMIF('2. CONTRATACION DE PERSONAL'!H:H,PRESUPUESTO!B276:B587,'2. CONTRATACION DE PERSONAL'!G:G)+SUMIF('3. EQUIPO DE OFICINA'!G:G,PRESUPUESTO!B276:B587,'3. EQUIPO DE OFICINA'!F:F)+SUMIF('4. EQUIPO TECNOLÓGICOS'!G:G,PRESUPUESTO!B276:B587,'4. EQUIPO TECNOLÓGICOS'!F:F)+SUMIF('5. ACTIVIDADES ESPECIALES'!G:G,PRESUPUESTO!B276:B587,'5. ACTIVIDADES ESPECIALES'!F:F))</f>
        <v>0</v>
      </c>
    </row>
    <row r="279" spans="2:4" x14ac:dyDescent="0.25">
      <c r="B279" s="110">
        <v>51220.05</v>
      </c>
      <c r="C279" s="111" t="s">
        <v>354</v>
      </c>
      <c r="D279" s="112">
        <f>(SUMIF('1. TALLERES SEMINARIOS'!H:H,PRESUPUESTO!B277:B588,'1. TALLERES SEMINARIOS'!G:G)+SUMIF('2. CONTRATACION DE PERSONAL'!H:H,PRESUPUESTO!B277:B588,'2. CONTRATACION DE PERSONAL'!G:G)+SUMIF('3. EQUIPO DE OFICINA'!G:G,PRESUPUESTO!B277:B588,'3. EQUIPO DE OFICINA'!F:F)+SUMIF('4. EQUIPO TECNOLÓGICOS'!G:G,PRESUPUESTO!B277:B588,'4. EQUIPO TECNOLÓGICOS'!F:F)+SUMIF('5. ACTIVIDADES ESPECIALES'!G:G,PRESUPUESTO!B277:B588,'5. ACTIVIDADES ESPECIALES'!F:F))</f>
        <v>0</v>
      </c>
    </row>
    <row r="280" spans="2:4" x14ac:dyDescent="0.25">
      <c r="B280" s="110">
        <v>51220.06</v>
      </c>
      <c r="C280" s="111" t="s">
        <v>355</v>
      </c>
      <c r="D280" s="112">
        <f>(SUMIF('1. TALLERES SEMINARIOS'!H:H,PRESUPUESTO!B278:B589,'1. TALLERES SEMINARIOS'!G:G)+SUMIF('2. CONTRATACION DE PERSONAL'!H:H,PRESUPUESTO!B278:B589,'2. CONTRATACION DE PERSONAL'!G:G)+SUMIF('3. EQUIPO DE OFICINA'!G:G,PRESUPUESTO!B278:B589,'3. EQUIPO DE OFICINA'!F:F)+SUMIF('4. EQUIPO TECNOLÓGICOS'!G:G,PRESUPUESTO!B278:B589,'4. EQUIPO TECNOLÓGICOS'!F:F)+SUMIF('5. ACTIVIDADES ESPECIALES'!G:G,PRESUPUESTO!B278:B589,'5. ACTIVIDADES ESPECIALES'!F:F))</f>
        <v>0</v>
      </c>
    </row>
    <row r="281" spans="2:4" x14ac:dyDescent="0.25">
      <c r="B281" s="110">
        <v>51220.07</v>
      </c>
      <c r="C281" s="111" t="s">
        <v>356</v>
      </c>
      <c r="D281" s="112">
        <f>(SUMIF('1. TALLERES SEMINARIOS'!H:H,PRESUPUESTO!B279:B590,'1. TALLERES SEMINARIOS'!G:G)+SUMIF('2. CONTRATACION DE PERSONAL'!H:H,PRESUPUESTO!B279:B590,'2. CONTRATACION DE PERSONAL'!G:G)+SUMIF('3. EQUIPO DE OFICINA'!G:G,PRESUPUESTO!B279:B590,'3. EQUIPO DE OFICINA'!F:F)+SUMIF('4. EQUIPO TECNOLÓGICOS'!G:G,PRESUPUESTO!B279:B590,'4. EQUIPO TECNOLÓGICOS'!F:F)+SUMIF('5. ACTIVIDADES ESPECIALES'!G:G,PRESUPUESTO!B279:B590,'5. ACTIVIDADES ESPECIALES'!F:F))</f>
        <v>0</v>
      </c>
    </row>
    <row r="282" spans="2:4" x14ac:dyDescent="0.25">
      <c r="B282" s="107">
        <v>51300</v>
      </c>
      <c r="C282" s="108" t="s">
        <v>357</v>
      </c>
      <c r="D282" s="109">
        <f>SUM(D283:D286)</f>
        <v>0</v>
      </c>
    </row>
    <row r="283" spans="2:4" x14ac:dyDescent="0.25">
      <c r="B283" s="110">
        <v>51300.01</v>
      </c>
      <c r="C283" s="111" t="s">
        <v>358</v>
      </c>
      <c r="D283" s="112">
        <f>(SUMIF('1. TALLERES SEMINARIOS'!H:H,PRESUPUESTO!B281:B592,'1. TALLERES SEMINARIOS'!G:G)+SUMIF('2. CONTRATACION DE PERSONAL'!H:H,PRESUPUESTO!B281:B592,'2. CONTRATACION DE PERSONAL'!G:G)+SUMIF('3. EQUIPO DE OFICINA'!G:G,PRESUPUESTO!B281:B592,'3. EQUIPO DE OFICINA'!F:F)+SUMIF('4. EQUIPO TECNOLÓGICOS'!G:G,PRESUPUESTO!B281:B592,'4. EQUIPO TECNOLÓGICOS'!F:F)+SUMIF('5. ACTIVIDADES ESPECIALES'!G:G,PRESUPUESTO!B281:B592,'5. ACTIVIDADES ESPECIALES'!F:F))</f>
        <v>0</v>
      </c>
    </row>
    <row r="284" spans="2:4" x14ac:dyDescent="0.25">
      <c r="B284" s="110">
        <v>51300.02</v>
      </c>
      <c r="C284" s="111" t="s">
        <v>359</v>
      </c>
      <c r="D284" s="112">
        <f>(SUMIF('1. TALLERES SEMINARIOS'!H:H,PRESUPUESTO!B282:B593,'1. TALLERES SEMINARIOS'!G:G)+SUMIF('2. CONTRATACION DE PERSONAL'!H:H,PRESUPUESTO!B282:B593,'2. CONTRATACION DE PERSONAL'!G:G)+SUMIF('3. EQUIPO DE OFICINA'!G:G,PRESUPUESTO!B282:B593,'3. EQUIPO DE OFICINA'!F:F)+SUMIF('4. EQUIPO TECNOLÓGICOS'!G:G,PRESUPUESTO!B282:B593,'4. EQUIPO TECNOLÓGICOS'!F:F)+SUMIF('5. ACTIVIDADES ESPECIALES'!G:G,PRESUPUESTO!B282:B593,'5. ACTIVIDADES ESPECIALES'!F:F))</f>
        <v>0</v>
      </c>
    </row>
    <row r="285" spans="2:4" x14ac:dyDescent="0.25">
      <c r="B285" s="110">
        <v>51300.03</v>
      </c>
      <c r="C285" s="111" t="s">
        <v>360</v>
      </c>
      <c r="D285" s="112">
        <f>(SUMIF('1. TALLERES SEMINARIOS'!H:H,PRESUPUESTO!B283:B594,'1. TALLERES SEMINARIOS'!G:G)+SUMIF('2. CONTRATACION DE PERSONAL'!H:H,PRESUPUESTO!B283:B594,'2. CONTRATACION DE PERSONAL'!G:G)+SUMIF('3. EQUIPO DE OFICINA'!G:G,PRESUPUESTO!B283:B594,'3. EQUIPO DE OFICINA'!F:F)+SUMIF('4. EQUIPO TECNOLÓGICOS'!G:G,PRESUPUESTO!B283:B594,'4. EQUIPO TECNOLÓGICOS'!F:F)+SUMIF('5. ACTIVIDADES ESPECIALES'!G:G,PRESUPUESTO!B283:B594,'5. ACTIVIDADES ESPECIALES'!F:F))</f>
        <v>0</v>
      </c>
    </row>
    <row r="286" spans="2:4" x14ac:dyDescent="0.25">
      <c r="B286" s="110">
        <v>51300.04</v>
      </c>
      <c r="C286" s="111" t="s">
        <v>361</v>
      </c>
      <c r="D286" s="112">
        <f>(SUMIF('1. TALLERES SEMINARIOS'!H:H,PRESUPUESTO!B284:B595,'1. TALLERES SEMINARIOS'!G:G)+SUMIF('2. CONTRATACION DE PERSONAL'!H:H,PRESUPUESTO!B284:B595,'2. CONTRATACION DE PERSONAL'!G:G)+SUMIF('3. EQUIPO DE OFICINA'!G:G,PRESUPUESTO!B284:B595,'3. EQUIPO DE OFICINA'!F:F)+SUMIF('4. EQUIPO TECNOLÓGICOS'!G:G,PRESUPUESTO!B284:B595,'4. EQUIPO TECNOLÓGICOS'!F:F)+SUMIF('5. ACTIVIDADES ESPECIALES'!G:G,PRESUPUESTO!B284:B595,'5. ACTIVIDADES ESPECIALES'!F:F))</f>
        <v>0</v>
      </c>
    </row>
    <row r="287" spans="2:4" x14ac:dyDescent="0.25">
      <c r="B287" s="107">
        <v>51400</v>
      </c>
      <c r="C287" s="108" t="s">
        <v>362</v>
      </c>
      <c r="D287" s="109">
        <f>SUM(D288)</f>
        <v>0</v>
      </c>
    </row>
    <row r="288" spans="2:4" x14ac:dyDescent="0.25">
      <c r="B288" s="110">
        <v>51410</v>
      </c>
      <c r="C288" s="111" t="s">
        <v>363</v>
      </c>
      <c r="D288" s="112">
        <f>(SUMIF('1. TALLERES SEMINARIOS'!H:H,PRESUPUESTO!B286:B597,'1. TALLERES SEMINARIOS'!G:G)+SUMIF('2. CONTRATACION DE PERSONAL'!H:H,PRESUPUESTO!B286:B597,'2. CONTRATACION DE PERSONAL'!G:G)+SUMIF('3. EQUIPO DE OFICINA'!G:G,PRESUPUESTO!B286:B597,'3. EQUIPO DE OFICINA'!F:F)+SUMIF('4. EQUIPO TECNOLÓGICOS'!G:G,PRESUPUESTO!B286:B597,'4. EQUIPO TECNOLÓGICOS'!F:F)+SUMIF('5. ACTIVIDADES ESPECIALES'!G:G,PRESUPUESTO!B286:B597,'5. ACTIVIDADES ESPECIALES'!F:F))</f>
        <v>0</v>
      </c>
    </row>
    <row r="289" spans="2:4" x14ac:dyDescent="0.25">
      <c r="B289" s="107">
        <v>52000</v>
      </c>
      <c r="C289" s="108" t="s">
        <v>364</v>
      </c>
      <c r="D289" s="109">
        <f>SUM(D290:D295)</f>
        <v>0</v>
      </c>
    </row>
    <row r="290" spans="2:4" x14ac:dyDescent="0.25">
      <c r="B290" s="110">
        <v>52100</v>
      </c>
      <c r="C290" s="111" t="s">
        <v>365</v>
      </c>
      <c r="D290" s="112">
        <f>(SUMIF('1. TALLERES SEMINARIOS'!H:H,PRESUPUESTO!B288:B599,'1. TALLERES SEMINARIOS'!G:G)+SUMIF('2. CONTRATACION DE PERSONAL'!H:H,PRESUPUESTO!B288:B599,'2. CONTRATACION DE PERSONAL'!G:G)+SUMIF('3. EQUIPO DE OFICINA'!G:G,PRESUPUESTO!B288:B599,'3. EQUIPO DE OFICINA'!F:F)+SUMIF('4. EQUIPO TECNOLÓGICOS'!G:G,PRESUPUESTO!B288:B599,'4. EQUIPO TECNOLÓGICOS'!F:F)+SUMIF('5. ACTIVIDADES ESPECIALES'!G:G,PRESUPUESTO!B288:B599,'5. ACTIVIDADES ESPECIALES'!F:F))</f>
        <v>0</v>
      </c>
    </row>
    <row r="291" spans="2:4" x14ac:dyDescent="0.25">
      <c r="B291" s="110">
        <v>52110</v>
      </c>
      <c r="C291" s="111" t="s">
        <v>366</v>
      </c>
      <c r="D291" s="112">
        <f>(SUMIF('1. TALLERES SEMINARIOS'!H:H,PRESUPUESTO!B289:B600,'1. TALLERES SEMINARIOS'!G:G)+SUMIF('2. CONTRATACION DE PERSONAL'!H:H,PRESUPUESTO!B289:B600,'2. CONTRATACION DE PERSONAL'!G:G)+SUMIF('3. EQUIPO DE OFICINA'!G:G,PRESUPUESTO!B289:B600,'3. EQUIPO DE OFICINA'!F:F)+SUMIF('4. EQUIPO TECNOLÓGICOS'!G:G,PRESUPUESTO!B289:B600,'4. EQUIPO TECNOLÓGICOS'!F:F)+SUMIF('5. ACTIVIDADES ESPECIALES'!G:G,PRESUPUESTO!B289:B600,'5. ACTIVIDADES ESPECIALES'!F:F))</f>
        <v>0</v>
      </c>
    </row>
    <row r="292" spans="2:4" x14ac:dyDescent="0.25">
      <c r="B292" s="110">
        <v>52120</v>
      </c>
      <c r="C292" s="111" t="s">
        <v>367</v>
      </c>
      <c r="D292" s="112">
        <f>(SUMIF('1. TALLERES SEMINARIOS'!H:H,PRESUPUESTO!B290:B601,'1. TALLERES SEMINARIOS'!G:G)+SUMIF('2. CONTRATACION DE PERSONAL'!H:H,PRESUPUESTO!B290:B601,'2. CONTRATACION DE PERSONAL'!G:G)+SUMIF('3. EQUIPO DE OFICINA'!G:G,PRESUPUESTO!B290:B601,'3. EQUIPO DE OFICINA'!F:F)+SUMIF('4. EQUIPO TECNOLÓGICOS'!G:G,PRESUPUESTO!B290:B601,'4. EQUIPO TECNOLÓGICOS'!F:F)+SUMIF('5. ACTIVIDADES ESPECIALES'!G:G,PRESUPUESTO!B290:B601,'5. ACTIVIDADES ESPECIALES'!F:F))</f>
        <v>0</v>
      </c>
    </row>
    <row r="293" spans="2:4" x14ac:dyDescent="0.25">
      <c r="B293" s="110">
        <v>53000</v>
      </c>
      <c r="C293" s="111" t="s">
        <v>368</v>
      </c>
      <c r="D293" s="112">
        <f>(SUMIF('1. TALLERES SEMINARIOS'!H:H,PRESUPUESTO!B291:B602,'1. TALLERES SEMINARIOS'!G:G)+SUMIF('2. CONTRATACION DE PERSONAL'!H:H,PRESUPUESTO!B291:B602,'2. CONTRATACION DE PERSONAL'!G:G)+SUMIF('3. EQUIPO DE OFICINA'!G:G,PRESUPUESTO!B291:B602,'3. EQUIPO DE OFICINA'!F:F)+SUMIF('4. EQUIPO TECNOLÓGICOS'!G:G,PRESUPUESTO!B291:B602,'4. EQUIPO TECNOLÓGICOS'!F:F)+SUMIF('5. ACTIVIDADES ESPECIALES'!G:G,PRESUPUESTO!B291:B602,'5. ACTIVIDADES ESPECIALES'!F:F))</f>
        <v>0</v>
      </c>
    </row>
    <row r="294" spans="2:4" x14ac:dyDescent="0.25">
      <c r="B294" s="110">
        <v>54000</v>
      </c>
      <c r="C294" s="111" t="s">
        <v>369</v>
      </c>
      <c r="D294" s="112">
        <f>(SUMIF('1. TALLERES SEMINARIOS'!H:H,PRESUPUESTO!B292:B603,'1. TALLERES SEMINARIOS'!G:G)+SUMIF('2. CONTRATACION DE PERSONAL'!H:H,PRESUPUESTO!B292:B603,'2. CONTRATACION DE PERSONAL'!G:G)+SUMIF('3. EQUIPO DE OFICINA'!G:G,PRESUPUESTO!B292:B603,'3. EQUIPO DE OFICINA'!F:F)+SUMIF('4. EQUIPO TECNOLÓGICOS'!G:G,PRESUPUESTO!B292:B603,'4. EQUIPO TECNOLÓGICOS'!F:F)+SUMIF('5. ACTIVIDADES ESPECIALES'!G:G,PRESUPUESTO!B292:B603,'5. ACTIVIDADES ESPECIALES'!F:F))</f>
        <v>0</v>
      </c>
    </row>
    <row r="295" spans="2:4" x14ac:dyDescent="0.25">
      <c r="B295" s="110">
        <v>55000</v>
      </c>
      <c r="C295" s="111" t="s">
        <v>370</v>
      </c>
      <c r="D295" s="112">
        <f>(SUMIF('1. TALLERES SEMINARIOS'!H:H,PRESUPUESTO!B293:B604,'1. TALLERES SEMINARIOS'!G:G)+SUMIF('2. CONTRATACION DE PERSONAL'!H:H,PRESUPUESTO!B293:B604,'2. CONTRATACION DE PERSONAL'!G:G)+SUMIF('3. EQUIPO DE OFICINA'!G:G,PRESUPUESTO!B293:B604,'3. EQUIPO DE OFICINA'!F:F)+SUMIF('4. EQUIPO TECNOLÓGICOS'!G:G,PRESUPUESTO!B293:B604,'4. EQUIPO TECNOLÓGICOS'!F:F)+SUMIF('5. ACTIVIDADES ESPECIALES'!G:G,PRESUPUESTO!B293:B604,'5. ACTIVIDADES ESPECIALES'!F:F))</f>
        <v>0</v>
      </c>
    </row>
    <row r="296" spans="2:4" x14ac:dyDescent="0.25">
      <c r="B296" s="107">
        <v>56000</v>
      </c>
      <c r="C296" s="108" t="s">
        <v>371</v>
      </c>
      <c r="D296" s="109">
        <f>SUM(D297:D304)</f>
        <v>0</v>
      </c>
    </row>
    <row r="297" spans="2:4" x14ac:dyDescent="0.25">
      <c r="B297" s="110">
        <v>56100</v>
      </c>
      <c r="C297" s="111" t="s">
        <v>372</v>
      </c>
      <c r="D297" s="112">
        <f>(SUMIF('1. TALLERES SEMINARIOS'!H:H,PRESUPUESTO!B295:B606,'1. TALLERES SEMINARIOS'!G:G)+SUMIF('2. CONTRATACION DE PERSONAL'!H:H,PRESUPUESTO!B295:B606,'2. CONTRATACION DE PERSONAL'!G:G)+SUMIF('3. EQUIPO DE OFICINA'!G:G,PRESUPUESTO!B295:B606,'3. EQUIPO DE OFICINA'!F:F)+SUMIF('4. EQUIPO TECNOLÓGICOS'!G:G,PRESUPUESTO!B295:B606,'4. EQUIPO TECNOLÓGICOS'!F:F)+SUMIF('5. ACTIVIDADES ESPECIALES'!G:G,PRESUPUESTO!B295:B606,'5. ACTIVIDADES ESPECIALES'!F:F))</f>
        <v>0</v>
      </c>
    </row>
    <row r="298" spans="2:4" x14ac:dyDescent="0.25">
      <c r="B298" s="110">
        <v>56100.02</v>
      </c>
      <c r="C298" s="111" t="s">
        <v>373</v>
      </c>
      <c r="D298" s="112">
        <f>(SUMIF('1. TALLERES SEMINARIOS'!H:H,PRESUPUESTO!B296:B607,'1. TALLERES SEMINARIOS'!G:G)+SUMIF('2. CONTRATACION DE PERSONAL'!H:H,PRESUPUESTO!B296:B607,'2. CONTRATACION DE PERSONAL'!G:G)+SUMIF('3. EQUIPO DE OFICINA'!G:G,PRESUPUESTO!B296:B607,'3. EQUIPO DE OFICINA'!F:F)+SUMIF('4. EQUIPO TECNOLÓGICOS'!G:G,PRESUPUESTO!B296:B607,'4. EQUIPO TECNOLÓGICOS'!F:F)+SUMIF('5. ACTIVIDADES ESPECIALES'!G:G,PRESUPUESTO!B296:B607,'5. ACTIVIDADES ESPECIALES'!F:F))</f>
        <v>0</v>
      </c>
    </row>
    <row r="299" spans="2:4" x14ac:dyDescent="0.25">
      <c r="B299" s="110">
        <v>56100.03</v>
      </c>
      <c r="C299" s="111" t="s">
        <v>374</v>
      </c>
      <c r="D299" s="112">
        <f>(SUMIF('1. TALLERES SEMINARIOS'!H:H,PRESUPUESTO!B297:B608,'1. TALLERES SEMINARIOS'!G:G)+SUMIF('2. CONTRATACION DE PERSONAL'!H:H,PRESUPUESTO!B297:B608,'2. CONTRATACION DE PERSONAL'!G:G)+SUMIF('3. EQUIPO DE OFICINA'!G:G,PRESUPUESTO!B297:B608,'3. EQUIPO DE OFICINA'!F:F)+SUMIF('4. EQUIPO TECNOLÓGICOS'!G:G,PRESUPUESTO!B297:B608,'4. EQUIPO TECNOLÓGICOS'!F:F)+SUMIF('5. ACTIVIDADES ESPECIALES'!G:G,PRESUPUESTO!B297:B608,'5. ACTIVIDADES ESPECIALES'!F:F))</f>
        <v>0</v>
      </c>
    </row>
    <row r="300" spans="2:4" x14ac:dyDescent="0.25">
      <c r="B300" s="110">
        <v>56100.04</v>
      </c>
      <c r="C300" s="111" t="s">
        <v>375</v>
      </c>
      <c r="D300" s="112">
        <f>(SUMIF('1. TALLERES SEMINARIOS'!H:H,PRESUPUESTO!B298:B609,'1. TALLERES SEMINARIOS'!G:G)+SUMIF('2. CONTRATACION DE PERSONAL'!H:H,PRESUPUESTO!B298:B609,'2. CONTRATACION DE PERSONAL'!G:G)+SUMIF('3. EQUIPO DE OFICINA'!G:G,PRESUPUESTO!B298:B609,'3. EQUIPO DE OFICINA'!F:F)+SUMIF('4. EQUIPO TECNOLÓGICOS'!G:G,PRESUPUESTO!B298:B609,'4. EQUIPO TECNOLÓGICOS'!F:F)+SUMIF('5. ACTIVIDADES ESPECIALES'!G:G,PRESUPUESTO!B298:B609,'5. ACTIVIDADES ESPECIALES'!F:F))</f>
        <v>0</v>
      </c>
    </row>
    <row r="301" spans="2:4" x14ac:dyDescent="0.25">
      <c r="B301" s="110">
        <v>56100.05</v>
      </c>
      <c r="C301" s="111" t="s">
        <v>376</v>
      </c>
      <c r="D301" s="112">
        <f>(SUMIF('1. TALLERES SEMINARIOS'!H:H,PRESUPUESTO!B299:B610,'1. TALLERES SEMINARIOS'!G:G)+SUMIF('2. CONTRATACION DE PERSONAL'!H:H,PRESUPUESTO!B299:B610,'2. CONTRATACION DE PERSONAL'!G:G)+SUMIF('3. EQUIPO DE OFICINA'!G:G,PRESUPUESTO!B299:B610,'3. EQUIPO DE OFICINA'!F:F)+SUMIF('4. EQUIPO TECNOLÓGICOS'!G:G,PRESUPUESTO!B299:B610,'4. EQUIPO TECNOLÓGICOS'!F:F)+SUMIF('5. ACTIVIDADES ESPECIALES'!G:G,PRESUPUESTO!B299:B610,'5. ACTIVIDADES ESPECIALES'!F:F))</f>
        <v>0</v>
      </c>
    </row>
    <row r="302" spans="2:4" x14ac:dyDescent="0.25">
      <c r="B302" s="110">
        <v>56100.06</v>
      </c>
      <c r="C302" s="111" t="s">
        <v>377</v>
      </c>
      <c r="D302" s="112">
        <f>(SUMIF('1. TALLERES SEMINARIOS'!H:H,PRESUPUESTO!B300:B611,'1. TALLERES SEMINARIOS'!G:G)+SUMIF('2. CONTRATACION DE PERSONAL'!H:H,PRESUPUESTO!B300:B611,'2. CONTRATACION DE PERSONAL'!G:G)+SUMIF('3. EQUIPO DE OFICINA'!G:G,PRESUPUESTO!B300:B611,'3. EQUIPO DE OFICINA'!F:F)+SUMIF('4. EQUIPO TECNOLÓGICOS'!G:G,PRESUPUESTO!B300:B611,'4. EQUIPO TECNOLÓGICOS'!F:F)+SUMIF('5. ACTIVIDADES ESPECIALES'!G:G,PRESUPUESTO!B300:B611,'5. ACTIVIDADES ESPECIALES'!F:F))</f>
        <v>0</v>
      </c>
    </row>
    <row r="303" spans="2:4" x14ac:dyDescent="0.25">
      <c r="B303" s="110">
        <v>56100.07</v>
      </c>
      <c r="C303" s="111" t="s">
        <v>378</v>
      </c>
      <c r="D303" s="112">
        <f>(SUMIF('1. TALLERES SEMINARIOS'!H:H,PRESUPUESTO!B301:B612,'1. TALLERES SEMINARIOS'!G:G)+SUMIF('2. CONTRATACION DE PERSONAL'!H:H,PRESUPUESTO!B301:B612,'2. CONTRATACION DE PERSONAL'!G:G)+SUMIF('3. EQUIPO DE OFICINA'!G:G,PRESUPUESTO!B301:B612,'3. EQUIPO DE OFICINA'!F:F)+SUMIF('4. EQUIPO TECNOLÓGICOS'!G:G,PRESUPUESTO!B301:B612,'4. EQUIPO TECNOLÓGICOS'!F:F)+SUMIF('5. ACTIVIDADES ESPECIALES'!G:G,PRESUPUESTO!B301:B612,'5. ACTIVIDADES ESPECIALES'!F:F))</f>
        <v>0</v>
      </c>
    </row>
    <row r="304" spans="2:4" x14ac:dyDescent="0.25">
      <c r="B304" s="110">
        <v>56200</v>
      </c>
      <c r="C304" s="111" t="s">
        <v>379</v>
      </c>
      <c r="D304" s="112">
        <f>(SUMIF('1. TALLERES SEMINARIOS'!H:H,PRESUPUESTO!B302:B613,'1. TALLERES SEMINARIOS'!G:G)+SUMIF('2. CONTRATACION DE PERSONAL'!H:H,PRESUPUESTO!B302:B613,'2. CONTRATACION DE PERSONAL'!G:G)+SUMIF('3. EQUIPO DE OFICINA'!G:G,PRESUPUESTO!B302:B613,'3. EQUIPO DE OFICINA'!F:F)+SUMIF('4. EQUIPO TECNOLÓGICOS'!G:G,PRESUPUESTO!B302:B613,'4. EQUIPO TECNOLÓGICOS'!F:F)+SUMIF('5. ACTIVIDADES ESPECIALES'!G:G,PRESUPUESTO!B302:B613,'5. ACTIVIDADES ESPECIALES'!F:F))</f>
        <v>0</v>
      </c>
    </row>
    <row r="305" spans="2:4" x14ac:dyDescent="0.25">
      <c r="B305" s="118">
        <v>60000</v>
      </c>
      <c r="C305" s="119" t="s">
        <v>380</v>
      </c>
      <c r="D305" s="120">
        <f>D306</f>
        <v>0</v>
      </c>
    </row>
    <row r="306" spans="2:4" x14ac:dyDescent="0.25">
      <c r="B306" s="107">
        <v>61000</v>
      </c>
      <c r="C306" s="108" t="s">
        <v>381</v>
      </c>
      <c r="D306" s="109">
        <f>SUM(D307)</f>
        <v>0</v>
      </c>
    </row>
    <row r="307" spans="2:4" x14ac:dyDescent="0.25">
      <c r="B307" s="110">
        <v>61120</v>
      </c>
      <c r="C307" s="111" t="s">
        <v>382</v>
      </c>
      <c r="D307" s="112">
        <f>(SUMIF('1. TALLERES SEMINARIOS'!H:H,PRESUPUESTO!B306:B617,'1. TALLERES SEMINARIOS'!G:G)+SUMIF('2. CONTRATACION DE PERSONAL'!H:H,PRESUPUESTO!B306:B617,'2. CONTRATACION DE PERSONAL'!G:G)+SUMIF('3. EQUIPO DE OFICINA'!G:G,PRESUPUESTO!B306:B617,'3. EQUIPO DE OFICINA'!F:F)+SUMIF('4. EQUIPO TECNOLÓGICOS'!G:G,PRESUPUESTO!B306:B617,'4. EQUIPO TECNOLÓGICOS'!F:F)+SUMIF('5. ACTIVIDADES ESPECIALES'!G:G,PRESUPUESTO!B306:B617,'5. ACTIVIDADES ESPECIALES'!F:F))</f>
        <v>0</v>
      </c>
    </row>
    <row r="308" spans="2:4" x14ac:dyDescent="0.25">
      <c r="B308" s="107">
        <v>63000</v>
      </c>
      <c r="C308" s="108" t="s">
        <v>383</v>
      </c>
      <c r="D308" s="109">
        <f>SUM(D309)</f>
        <v>0</v>
      </c>
    </row>
    <row r="309" spans="2:4" x14ac:dyDescent="0.25">
      <c r="B309" s="110">
        <v>63130</v>
      </c>
      <c r="C309" s="111" t="s">
        <v>384</v>
      </c>
      <c r="D309" s="112">
        <f>(SUMIF('1. TALLERES SEMINARIOS'!H:H,PRESUPUESTO!B307:B619,'1. TALLERES SEMINARIOS'!G:G)+SUMIF('2. CONTRATACION DE PERSONAL'!H:H,PRESUPUESTO!B307:B619,'2. CONTRATACION DE PERSONAL'!G:G)+SUMIF('3. EQUIPO DE OFICINA'!G:G,PRESUPUESTO!B307:B619,'3. EQUIPO DE OFICINA'!F:F)+SUMIF('4. EQUIPO TECNOLÓGICOS'!G:G,PRESUPUESTO!B307:B619,'4. EQUIPO TECNOLÓGICOS'!F:F)+SUMIF('5. ACTIVIDADES ESPECIALES'!G:G,PRESUPUESTO!B307:B619,'5. ACTIVIDADES ESPECIALES'!F:F))</f>
        <v>0</v>
      </c>
    </row>
    <row r="310" spans="2:4" x14ac:dyDescent="0.25">
      <c r="B310" s="118">
        <v>70000</v>
      </c>
      <c r="C310" s="119" t="s">
        <v>385</v>
      </c>
      <c r="D310" s="120">
        <f>D311</f>
        <v>0</v>
      </c>
    </row>
    <row r="311" spans="2:4" x14ac:dyDescent="0.25">
      <c r="B311" s="107">
        <v>71000</v>
      </c>
      <c r="C311" s="108" t="s">
        <v>386</v>
      </c>
      <c r="D311" s="109">
        <f>SUM(D312:D313)</f>
        <v>0</v>
      </c>
    </row>
    <row r="312" spans="2:4" x14ac:dyDescent="0.25">
      <c r="B312" s="110">
        <v>71200</v>
      </c>
      <c r="C312" s="111" t="s">
        <v>387</v>
      </c>
      <c r="D312" s="112">
        <f>(SUMIF('1. TALLERES SEMINARIOS'!H:H,PRESUPUESTO!B310:B622,'1. TALLERES SEMINARIOS'!G:G)+SUMIF('2. CONTRATACION DE PERSONAL'!H:H,PRESUPUESTO!B310:B622,'2. CONTRATACION DE PERSONAL'!G:G)+SUMIF('3. EQUIPO DE OFICINA'!G:G,PRESUPUESTO!B310:B622,'3. EQUIPO DE OFICINA'!F:F)+SUMIF('4. EQUIPO TECNOLÓGICOS'!G:G,PRESUPUESTO!B310:B622,'4. EQUIPO TECNOLÓGICOS'!F:F)+SUMIF('5. ACTIVIDADES ESPECIALES'!G:G,PRESUPUESTO!B310:B622,'5. ACTIVIDADES ESPECIALES'!F:F))</f>
        <v>0</v>
      </c>
    </row>
    <row r="313" spans="2:4" ht="15.75" thickBot="1" x14ac:dyDescent="0.3">
      <c r="B313" s="113">
        <v>71220</v>
      </c>
      <c r="C313" s="114" t="s">
        <v>388</v>
      </c>
      <c r="D313" s="115">
        <f>(SUMIF('1. TALLERES SEMINARIOS'!H:H,PRESUPUESTO!B311:B623,'1. TALLERES SEMINARIOS'!G:G)+SUMIF('2. CONTRATACION DE PERSONAL'!H:H,PRESUPUESTO!B311:B623,'2. CONTRATACION DE PERSONAL'!G:G)+SUMIF('3. EQUIPO DE OFICINA'!G:G,PRESUPUESTO!B311:B623,'3. EQUIPO DE OFICINA'!F:F)+SUMIF('4. EQUIPO TECNOLÓGICOS'!G:G,PRESUPUESTO!B311:B623,'4. EQUIPO TECNOLÓGICOS'!F:F)+SUMIF('5. ACTIVIDADES ESPECIALES'!G:G,PRESUPUESTO!B311:B623,'5. ACTIVIDADES ESPECIALES'!F:F))</f>
        <v>0</v>
      </c>
    </row>
    <row r="314" spans="2:4" ht="20.25" customHeight="1" thickBot="1" x14ac:dyDescent="0.3">
      <c r="B314" s="259" t="s">
        <v>400</v>
      </c>
      <c r="C314" s="260"/>
      <c r="D314" s="123">
        <f>D310+D305+D258+D220+D140+D67+D8</f>
        <v>4051069.3499999996</v>
      </c>
    </row>
  </sheetData>
  <mergeCells count="5">
    <mergeCell ref="B4:D4"/>
    <mergeCell ref="B3:D3"/>
    <mergeCell ref="B2:D2"/>
    <mergeCell ref="B5:D5"/>
    <mergeCell ref="B314:C314"/>
  </mergeCells>
  <pageMargins left="0.7" right="0.7" top="0.75" bottom="0.75" header="0.3" footer="0.3"/>
  <pageSetup orientation="portrait" horizontalDpi="300" verticalDpi="300" r:id="rId1"/>
  <ignoredErrors>
    <ignoredError sqref="D307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showGridLines="0" zoomScaleNormal="100" zoomScaleSheetLayoutView="90" zoomScalePageLayoutView="90" workbookViewId="0">
      <pane ySplit="5" topLeftCell="A7" activePane="bottomLeft" state="frozen"/>
      <selection pane="bottomLeft" activeCell="A7" sqref="A7:A10"/>
    </sheetView>
  </sheetViews>
  <sheetFormatPr baseColWidth="10" defaultColWidth="12.5703125" defaultRowHeight="12" x14ac:dyDescent="0.25"/>
  <cols>
    <col min="1" max="2" width="21.7109375" style="125" customWidth="1"/>
    <col min="3" max="5" width="27.42578125" style="125" customWidth="1"/>
    <col min="6" max="6" width="15.28515625" style="125" customWidth="1"/>
    <col min="7" max="7" width="12.5703125" style="125"/>
    <col min="8" max="8" width="15.28515625" style="125" customWidth="1"/>
    <col min="9" max="13" width="12.5703125" style="125"/>
    <col min="14" max="14" width="15.28515625" style="125" customWidth="1"/>
    <col min="15" max="17" width="12.5703125" style="125"/>
    <col min="18" max="21" width="14.140625" style="125" customWidth="1"/>
    <col min="22" max="22" width="17" style="125" customWidth="1"/>
    <col min="23" max="16384" width="12.5703125" style="125"/>
  </cols>
  <sheetData>
    <row r="1" spans="1:22" s="124" customFormat="1" ht="18.75" x14ac:dyDescent="0.25">
      <c r="A1" s="266" t="s">
        <v>401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</row>
    <row r="2" spans="1:22" s="124" customFormat="1" ht="23.25" customHeight="1" x14ac:dyDescent="0.25">
      <c r="A2" s="267" t="s">
        <v>414</v>
      </c>
      <c r="B2" s="267"/>
      <c r="C2" s="267"/>
      <c r="D2" s="267"/>
      <c r="E2" s="267"/>
      <c r="F2" s="267"/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7"/>
      <c r="U2" s="267"/>
      <c r="V2" s="267"/>
    </row>
    <row r="3" spans="1:22" s="165" customFormat="1" ht="23.25" customHeight="1" x14ac:dyDescent="0.25">
      <c r="A3" s="264" t="s">
        <v>414</v>
      </c>
      <c r="B3" s="269" t="s">
        <v>470</v>
      </c>
      <c r="C3" s="261" t="s">
        <v>402</v>
      </c>
      <c r="D3" s="261" t="s">
        <v>403</v>
      </c>
      <c r="E3" s="261" t="s">
        <v>404</v>
      </c>
      <c r="F3" s="264" t="s">
        <v>420</v>
      </c>
      <c r="G3" s="264"/>
      <c r="H3" s="264"/>
      <c r="I3" s="264"/>
      <c r="J3" s="264"/>
      <c r="K3" s="264"/>
      <c r="L3" s="264"/>
      <c r="M3" s="264"/>
      <c r="N3" s="261" t="s">
        <v>421</v>
      </c>
      <c r="O3" s="261"/>
      <c r="P3" s="264" t="s">
        <v>422</v>
      </c>
      <c r="Q3" s="264"/>
      <c r="R3" s="264" t="s">
        <v>423</v>
      </c>
      <c r="S3" s="264" t="s">
        <v>424</v>
      </c>
      <c r="T3" s="269" t="s">
        <v>433</v>
      </c>
      <c r="U3" s="269" t="s">
        <v>432</v>
      </c>
      <c r="V3" s="268" t="s">
        <v>405</v>
      </c>
    </row>
    <row r="4" spans="1:22" s="165" customFormat="1" ht="15" customHeight="1" x14ac:dyDescent="0.25">
      <c r="A4" s="264"/>
      <c r="B4" s="270"/>
      <c r="C4" s="261"/>
      <c r="D4" s="261"/>
      <c r="E4" s="261"/>
      <c r="F4" s="264" t="s">
        <v>425</v>
      </c>
      <c r="G4" s="264"/>
      <c r="H4" s="264" t="s">
        <v>426</v>
      </c>
      <c r="I4" s="264"/>
      <c r="J4" s="264" t="s">
        <v>427</v>
      </c>
      <c r="K4" s="264"/>
      <c r="L4" s="264" t="s">
        <v>428</v>
      </c>
      <c r="M4" s="264"/>
      <c r="N4" s="261"/>
      <c r="O4" s="261"/>
      <c r="P4" s="264"/>
      <c r="Q4" s="264"/>
      <c r="R4" s="264"/>
      <c r="S4" s="264"/>
      <c r="T4" s="270"/>
      <c r="U4" s="270"/>
      <c r="V4" s="268"/>
    </row>
    <row r="5" spans="1:22" s="167" customFormat="1" ht="24" customHeight="1" x14ac:dyDescent="0.25">
      <c r="A5" s="264"/>
      <c r="B5" s="271"/>
      <c r="C5" s="261"/>
      <c r="D5" s="261"/>
      <c r="E5" s="261"/>
      <c r="F5" s="179" t="s">
        <v>429</v>
      </c>
      <c r="G5" s="179" t="s">
        <v>12</v>
      </c>
      <c r="H5" s="179" t="s">
        <v>429</v>
      </c>
      <c r="I5" s="179" t="s">
        <v>12</v>
      </c>
      <c r="J5" s="179" t="s">
        <v>429</v>
      </c>
      <c r="K5" s="179" t="s">
        <v>12</v>
      </c>
      <c r="L5" s="179" t="s">
        <v>429</v>
      </c>
      <c r="M5" s="179" t="s">
        <v>12</v>
      </c>
      <c r="N5" s="179" t="s">
        <v>429</v>
      </c>
      <c r="O5" s="179" t="s">
        <v>12</v>
      </c>
      <c r="P5" s="179" t="s">
        <v>430</v>
      </c>
      <c r="Q5" s="179" t="s">
        <v>394</v>
      </c>
      <c r="R5" s="264"/>
      <c r="S5" s="264"/>
      <c r="T5" s="271"/>
      <c r="U5" s="271"/>
      <c r="V5" s="268"/>
    </row>
    <row r="6" spans="1:22" ht="24" customHeight="1" x14ac:dyDescent="0.25">
      <c r="A6" s="262" t="s">
        <v>471</v>
      </c>
      <c r="B6" s="262"/>
      <c r="C6" s="262"/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</row>
    <row r="7" spans="1:22" ht="130.5" customHeight="1" x14ac:dyDescent="0.2">
      <c r="A7" s="263" t="s">
        <v>436</v>
      </c>
      <c r="B7" s="190" t="s">
        <v>437</v>
      </c>
      <c r="C7" s="186" t="s">
        <v>438</v>
      </c>
      <c r="D7" s="186" t="s">
        <v>439</v>
      </c>
      <c r="E7" s="191" t="s">
        <v>440</v>
      </c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80"/>
      <c r="Q7" s="180"/>
      <c r="R7" s="180"/>
      <c r="S7" s="180"/>
      <c r="T7" s="180"/>
      <c r="U7" s="180"/>
      <c r="V7" s="193"/>
    </row>
    <row r="8" spans="1:22" ht="130.5" customHeight="1" x14ac:dyDescent="0.2">
      <c r="A8" s="263"/>
      <c r="B8" s="263" t="s">
        <v>441</v>
      </c>
      <c r="C8" s="186" t="s">
        <v>442</v>
      </c>
      <c r="D8" s="186" t="s">
        <v>443</v>
      </c>
      <c r="E8" s="191" t="s">
        <v>444</v>
      </c>
      <c r="F8" s="177"/>
      <c r="G8" s="177"/>
      <c r="H8" s="177"/>
      <c r="I8" s="177"/>
      <c r="J8" s="177"/>
      <c r="K8" s="177"/>
      <c r="L8" s="177"/>
      <c r="M8" s="177"/>
      <c r="N8" s="177">
        <f t="shared" ref="N8:N14" si="0">F8+H8+J8+L8</f>
        <v>0</v>
      </c>
      <c r="O8" s="177">
        <f t="shared" ref="O8:O14" si="1">G8+I8+K8+M8</f>
        <v>0</v>
      </c>
      <c r="P8" s="180"/>
      <c r="Q8" s="180"/>
      <c r="R8" s="180"/>
      <c r="S8" s="180"/>
      <c r="T8" s="180"/>
      <c r="U8" s="180"/>
      <c r="V8" s="193"/>
    </row>
    <row r="9" spans="1:22" ht="130.5" customHeight="1" x14ac:dyDescent="0.2">
      <c r="A9" s="263"/>
      <c r="B9" s="263"/>
      <c r="C9" s="186" t="s">
        <v>445</v>
      </c>
      <c r="D9" s="186" t="s">
        <v>446</v>
      </c>
      <c r="E9" s="191" t="s">
        <v>447</v>
      </c>
      <c r="F9" s="177"/>
      <c r="G9" s="177"/>
      <c r="H9" s="177"/>
      <c r="I9" s="177"/>
      <c r="J9" s="177"/>
      <c r="K9" s="177"/>
      <c r="L9" s="177"/>
      <c r="M9" s="177"/>
      <c r="N9" s="177">
        <f t="shared" si="0"/>
        <v>0</v>
      </c>
      <c r="O9" s="177">
        <f t="shared" si="1"/>
        <v>0</v>
      </c>
      <c r="P9" s="180"/>
      <c r="Q9" s="180"/>
      <c r="R9" s="180"/>
      <c r="S9" s="180"/>
      <c r="T9" s="180"/>
      <c r="U9" s="180"/>
      <c r="V9" s="193"/>
    </row>
    <row r="10" spans="1:22" ht="130.5" customHeight="1" x14ac:dyDescent="0.2">
      <c r="A10" s="263"/>
      <c r="B10" s="263"/>
      <c r="C10" s="186" t="s">
        <v>448</v>
      </c>
      <c r="D10" s="186" t="s">
        <v>449</v>
      </c>
      <c r="E10" s="191" t="s">
        <v>450</v>
      </c>
      <c r="F10" s="177"/>
      <c r="G10" s="177"/>
      <c r="H10" s="177"/>
      <c r="I10" s="177"/>
      <c r="J10" s="177"/>
      <c r="K10" s="177"/>
      <c r="L10" s="177"/>
      <c r="M10" s="177"/>
      <c r="N10" s="177">
        <f t="shared" si="0"/>
        <v>0</v>
      </c>
      <c r="O10" s="177">
        <f t="shared" si="1"/>
        <v>0</v>
      </c>
      <c r="P10" s="180"/>
      <c r="Q10" s="180"/>
      <c r="R10" s="180"/>
      <c r="S10" s="180"/>
      <c r="T10" s="180"/>
      <c r="U10" s="180"/>
      <c r="V10" s="193"/>
    </row>
    <row r="11" spans="1:22" ht="130.5" customHeight="1" x14ac:dyDescent="0.2">
      <c r="A11" s="263" t="s">
        <v>436</v>
      </c>
      <c r="B11" s="263"/>
      <c r="C11" s="186" t="s">
        <v>451</v>
      </c>
      <c r="D11" s="186" t="s">
        <v>452</v>
      </c>
      <c r="E11" s="191" t="s">
        <v>453</v>
      </c>
      <c r="F11" s="177"/>
      <c r="G11" s="177"/>
      <c r="H11" s="177"/>
      <c r="I11" s="177"/>
      <c r="J11" s="177"/>
      <c r="K11" s="177"/>
      <c r="L11" s="177"/>
      <c r="M11" s="177"/>
      <c r="N11" s="177">
        <f t="shared" si="0"/>
        <v>0</v>
      </c>
      <c r="O11" s="177">
        <f t="shared" si="1"/>
        <v>0</v>
      </c>
      <c r="P11" s="180"/>
      <c r="Q11" s="180"/>
      <c r="R11" s="180"/>
      <c r="S11" s="180"/>
      <c r="T11" s="180"/>
      <c r="U11" s="180"/>
      <c r="V11" s="193"/>
    </row>
    <row r="12" spans="1:22" ht="130.5" customHeight="1" x14ac:dyDescent="0.2">
      <c r="A12" s="263"/>
      <c r="B12" s="263"/>
      <c r="C12" s="186" t="s">
        <v>454</v>
      </c>
      <c r="D12" s="186" t="s">
        <v>455</v>
      </c>
      <c r="E12" s="191" t="s">
        <v>456</v>
      </c>
      <c r="F12" s="177"/>
      <c r="G12" s="177"/>
      <c r="H12" s="177"/>
      <c r="I12" s="177"/>
      <c r="J12" s="177"/>
      <c r="K12" s="177"/>
      <c r="L12" s="177"/>
      <c r="M12" s="177"/>
      <c r="N12" s="177">
        <f t="shared" si="0"/>
        <v>0</v>
      </c>
      <c r="O12" s="177">
        <f t="shared" si="1"/>
        <v>0</v>
      </c>
      <c r="P12" s="180"/>
      <c r="Q12" s="180"/>
      <c r="R12" s="180"/>
      <c r="S12" s="180"/>
      <c r="T12" s="180"/>
      <c r="U12" s="180"/>
      <c r="V12" s="193"/>
    </row>
    <row r="13" spans="1:22" ht="130.5" customHeight="1" x14ac:dyDescent="0.2">
      <c r="A13" s="263"/>
      <c r="B13" s="263"/>
      <c r="C13" s="186" t="s">
        <v>457</v>
      </c>
      <c r="D13" s="186" t="s">
        <v>458</v>
      </c>
      <c r="E13" s="191" t="s">
        <v>459</v>
      </c>
      <c r="F13" s="177"/>
      <c r="G13" s="177"/>
      <c r="H13" s="177"/>
      <c r="I13" s="177"/>
      <c r="J13" s="177"/>
      <c r="K13" s="177"/>
      <c r="L13" s="177"/>
      <c r="M13" s="177"/>
      <c r="N13" s="177">
        <f t="shared" si="0"/>
        <v>0</v>
      </c>
      <c r="O13" s="177">
        <f t="shared" si="1"/>
        <v>0</v>
      </c>
      <c r="P13" s="180"/>
      <c r="Q13" s="180"/>
      <c r="R13" s="180"/>
      <c r="S13" s="180"/>
      <c r="T13" s="180"/>
      <c r="U13" s="180"/>
      <c r="V13" s="193"/>
    </row>
    <row r="14" spans="1:22" ht="130.5" customHeight="1" x14ac:dyDescent="0.2">
      <c r="A14" s="263"/>
      <c r="B14" s="263"/>
      <c r="C14" s="186" t="s">
        <v>460</v>
      </c>
      <c r="D14" s="186" t="s">
        <v>461</v>
      </c>
      <c r="E14" s="191" t="s">
        <v>462</v>
      </c>
      <c r="F14" s="177"/>
      <c r="G14" s="177"/>
      <c r="H14" s="177"/>
      <c r="I14" s="177"/>
      <c r="J14" s="177"/>
      <c r="K14" s="177"/>
      <c r="L14" s="177"/>
      <c r="M14" s="177"/>
      <c r="N14" s="177">
        <f t="shared" si="0"/>
        <v>0</v>
      </c>
      <c r="O14" s="177">
        <f t="shared" si="1"/>
        <v>0</v>
      </c>
      <c r="P14" s="180"/>
      <c r="Q14" s="180"/>
      <c r="R14" s="180"/>
      <c r="S14" s="180"/>
      <c r="T14" s="180"/>
      <c r="U14" s="180"/>
      <c r="V14" s="193"/>
    </row>
    <row r="15" spans="1:22" ht="84" customHeight="1" x14ac:dyDescent="0.2">
      <c r="A15" s="263"/>
      <c r="B15" s="263" t="s">
        <v>463</v>
      </c>
      <c r="C15" s="186" t="s">
        <v>464</v>
      </c>
      <c r="D15" s="186" t="s">
        <v>465</v>
      </c>
      <c r="E15" s="192" t="s">
        <v>466</v>
      </c>
      <c r="F15" s="177"/>
      <c r="G15" s="177"/>
      <c r="H15" s="177"/>
      <c r="I15" s="177"/>
      <c r="J15" s="177"/>
      <c r="K15" s="177"/>
      <c r="L15" s="177"/>
      <c r="M15" s="177"/>
      <c r="N15" s="177">
        <f>F15+H15+J15+L15</f>
        <v>0</v>
      </c>
      <c r="O15" s="177">
        <f t="shared" ref="O15:O16" si="2">G15+I15+K15+M15</f>
        <v>0</v>
      </c>
      <c r="P15" s="180"/>
      <c r="Q15" s="180"/>
      <c r="R15" s="180"/>
      <c r="S15" s="180"/>
      <c r="T15" s="180"/>
      <c r="U15" s="180"/>
      <c r="V15" s="193"/>
    </row>
    <row r="16" spans="1:22" ht="77.25" customHeight="1" x14ac:dyDescent="0.2">
      <c r="A16" s="263"/>
      <c r="B16" s="263"/>
      <c r="C16" s="186" t="s">
        <v>467</v>
      </c>
      <c r="D16" s="186" t="s">
        <v>468</v>
      </c>
      <c r="E16" s="186" t="s">
        <v>469</v>
      </c>
      <c r="F16" s="177"/>
      <c r="G16" s="177"/>
      <c r="H16" s="177"/>
      <c r="I16" s="177"/>
      <c r="J16" s="177"/>
      <c r="K16" s="177"/>
      <c r="L16" s="177"/>
      <c r="M16" s="177"/>
      <c r="N16" s="177">
        <f>F16+H16+J16+L16</f>
        <v>0</v>
      </c>
      <c r="O16" s="177">
        <f t="shared" si="2"/>
        <v>0</v>
      </c>
      <c r="P16" s="180"/>
      <c r="Q16" s="180"/>
      <c r="R16" s="180"/>
      <c r="S16" s="180"/>
      <c r="T16" s="180"/>
      <c r="U16" s="180"/>
      <c r="V16" s="193"/>
    </row>
    <row r="17" spans="1:22" ht="15" customHeight="1" x14ac:dyDescent="0.25">
      <c r="A17" s="265" t="s">
        <v>472</v>
      </c>
      <c r="B17" s="265"/>
      <c r="C17" s="265"/>
      <c r="D17" s="265"/>
      <c r="E17" s="265"/>
      <c r="F17" s="169">
        <f t="shared" ref="F17:M17" si="3">SUM(F7:F16)</f>
        <v>0</v>
      </c>
      <c r="G17" s="169">
        <f t="shared" si="3"/>
        <v>0</v>
      </c>
      <c r="H17" s="169">
        <f t="shared" si="3"/>
        <v>0</v>
      </c>
      <c r="I17" s="169">
        <f t="shared" si="3"/>
        <v>0</v>
      </c>
      <c r="J17" s="169">
        <f t="shared" si="3"/>
        <v>0</v>
      </c>
      <c r="K17" s="169">
        <f t="shared" si="3"/>
        <v>0</v>
      </c>
      <c r="L17" s="169">
        <f t="shared" si="3"/>
        <v>0</v>
      </c>
      <c r="M17" s="169">
        <f t="shared" si="3"/>
        <v>0</v>
      </c>
      <c r="N17" s="169">
        <f>F17+H17+J17+L17</f>
        <v>0</v>
      </c>
      <c r="O17" s="169">
        <f t="shared" ref="O17" si="4">G17+I17+K17+M17</f>
        <v>0</v>
      </c>
      <c r="P17" s="169"/>
      <c r="Q17" s="169"/>
      <c r="R17" s="169"/>
      <c r="S17" s="169"/>
      <c r="T17" s="169"/>
      <c r="U17" s="169"/>
      <c r="V17" s="168"/>
    </row>
    <row r="18" spans="1:22" ht="24" customHeight="1" x14ac:dyDescent="0.25">
      <c r="A18" s="262" t="s">
        <v>473</v>
      </c>
      <c r="B18" s="262"/>
      <c r="C18" s="262"/>
      <c r="D18" s="262"/>
      <c r="E18" s="262"/>
      <c r="F18" s="262"/>
      <c r="G18" s="262"/>
      <c r="H18" s="262"/>
      <c r="I18" s="262"/>
      <c r="J18" s="262"/>
      <c r="K18" s="262"/>
      <c r="L18" s="262"/>
      <c r="M18" s="262"/>
      <c r="N18" s="262"/>
      <c r="O18" s="262"/>
      <c r="P18" s="262"/>
      <c r="Q18" s="262"/>
      <c r="R18" s="262"/>
      <c r="S18" s="262"/>
      <c r="T18" s="262"/>
      <c r="U18" s="262"/>
      <c r="V18" s="262"/>
    </row>
    <row r="19" spans="1:22" ht="118.5" customHeight="1" x14ac:dyDescent="0.2">
      <c r="A19" s="273" t="s">
        <v>475</v>
      </c>
      <c r="B19" s="263" t="s">
        <v>476</v>
      </c>
      <c r="C19" s="186" t="s">
        <v>477</v>
      </c>
      <c r="D19" s="186" t="s">
        <v>478</v>
      </c>
      <c r="E19" s="186" t="s">
        <v>479</v>
      </c>
      <c r="F19" s="177"/>
      <c r="G19" s="177"/>
      <c r="H19" s="177"/>
      <c r="I19" s="177"/>
      <c r="J19" s="177"/>
      <c r="K19" s="177"/>
      <c r="L19" s="177"/>
      <c r="M19" s="177"/>
      <c r="N19" s="177">
        <f>F19+H19+J19+L19</f>
        <v>0</v>
      </c>
      <c r="O19" s="177">
        <f t="shared" ref="O19" si="5">G19+I19+K19+M19</f>
        <v>0</v>
      </c>
      <c r="P19" s="180"/>
      <c r="Q19" s="180"/>
      <c r="R19" s="180"/>
      <c r="S19" s="180"/>
      <c r="T19" s="180"/>
      <c r="U19" s="180"/>
      <c r="V19" s="193"/>
    </row>
    <row r="20" spans="1:22" ht="118.5" customHeight="1" x14ac:dyDescent="0.2">
      <c r="A20" s="273"/>
      <c r="B20" s="263"/>
      <c r="C20" s="186" t="s">
        <v>480</v>
      </c>
      <c r="D20" s="186" t="s">
        <v>481</v>
      </c>
      <c r="E20" s="186" t="s">
        <v>482</v>
      </c>
      <c r="F20" s="177"/>
      <c r="G20" s="177"/>
      <c r="H20" s="177"/>
      <c r="I20" s="177"/>
      <c r="J20" s="177"/>
      <c r="K20" s="177"/>
      <c r="L20" s="177"/>
      <c r="M20" s="177"/>
      <c r="N20" s="177">
        <f>F20+H20+J20+L20</f>
        <v>0</v>
      </c>
      <c r="O20" s="177">
        <f t="shared" ref="O20" si="6">G20+I20+K20+M20</f>
        <v>0</v>
      </c>
      <c r="P20" s="180"/>
      <c r="Q20" s="180"/>
      <c r="R20" s="180"/>
      <c r="S20" s="180"/>
      <c r="T20" s="180"/>
      <c r="U20" s="180"/>
      <c r="V20" s="193"/>
    </row>
    <row r="21" spans="1:22" ht="118.5" customHeight="1" x14ac:dyDescent="0.2">
      <c r="A21" s="273"/>
      <c r="B21" s="263" t="s">
        <v>483</v>
      </c>
      <c r="C21" s="186" t="s">
        <v>484</v>
      </c>
      <c r="D21" s="186" t="s">
        <v>485</v>
      </c>
      <c r="E21" s="186" t="s">
        <v>486</v>
      </c>
      <c r="F21" s="177"/>
      <c r="G21" s="177"/>
      <c r="H21" s="177"/>
      <c r="I21" s="177"/>
      <c r="J21" s="177"/>
      <c r="K21" s="177"/>
      <c r="L21" s="177"/>
      <c r="M21" s="177"/>
      <c r="N21" s="177">
        <f>F21+H21+J21+L21</f>
        <v>0</v>
      </c>
      <c r="O21" s="177">
        <f t="shared" ref="O21:O23" si="7">G21+I21+K21+M21</f>
        <v>0</v>
      </c>
      <c r="P21" s="180"/>
      <c r="Q21" s="180"/>
      <c r="R21" s="180"/>
      <c r="S21" s="180"/>
      <c r="T21" s="180"/>
      <c r="U21" s="180"/>
      <c r="V21" s="193"/>
    </row>
    <row r="22" spans="1:22" ht="118.5" customHeight="1" x14ac:dyDescent="0.2">
      <c r="A22" s="273"/>
      <c r="B22" s="263"/>
      <c r="C22" s="186" t="s">
        <v>487</v>
      </c>
      <c r="D22" s="186" t="s">
        <v>488</v>
      </c>
      <c r="E22" s="186" t="s">
        <v>489</v>
      </c>
      <c r="F22" s="177"/>
      <c r="G22" s="177"/>
      <c r="H22" s="177"/>
      <c r="I22" s="177"/>
      <c r="J22" s="177"/>
      <c r="K22" s="177"/>
      <c r="L22" s="177"/>
      <c r="M22" s="177"/>
      <c r="N22" s="177">
        <f>F22+H22+J22+L22</f>
        <v>0</v>
      </c>
      <c r="O22" s="177">
        <f t="shared" si="7"/>
        <v>0</v>
      </c>
      <c r="P22" s="180"/>
      <c r="Q22" s="180"/>
      <c r="R22" s="180"/>
      <c r="S22" s="180"/>
      <c r="T22" s="180"/>
      <c r="U22" s="180"/>
      <c r="V22" s="193"/>
    </row>
    <row r="23" spans="1:22" ht="15" x14ac:dyDescent="0.25">
      <c r="A23" s="265" t="s">
        <v>474</v>
      </c>
      <c r="B23" s="265"/>
      <c r="C23" s="265"/>
      <c r="D23" s="265"/>
      <c r="E23" s="265"/>
      <c r="F23" s="169">
        <f t="shared" ref="F23:M23" si="8">SUM(F19:F22)</f>
        <v>0</v>
      </c>
      <c r="G23" s="169">
        <f t="shared" si="8"/>
        <v>0</v>
      </c>
      <c r="H23" s="169">
        <f t="shared" si="8"/>
        <v>0</v>
      </c>
      <c r="I23" s="169">
        <f t="shared" si="8"/>
        <v>0</v>
      </c>
      <c r="J23" s="169">
        <f t="shared" si="8"/>
        <v>0</v>
      </c>
      <c r="K23" s="169">
        <f t="shared" si="8"/>
        <v>0</v>
      </c>
      <c r="L23" s="169">
        <f t="shared" si="8"/>
        <v>0</v>
      </c>
      <c r="M23" s="169">
        <f t="shared" si="8"/>
        <v>0</v>
      </c>
      <c r="N23" s="169">
        <f>F23+H23+J23+L23</f>
        <v>0</v>
      </c>
      <c r="O23" s="169">
        <f t="shared" si="7"/>
        <v>0</v>
      </c>
      <c r="P23" s="169"/>
      <c r="Q23" s="169"/>
      <c r="R23" s="169"/>
      <c r="S23" s="169"/>
      <c r="T23" s="169"/>
      <c r="U23" s="169"/>
      <c r="V23" s="169"/>
    </row>
    <row r="24" spans="1:22" ht="24" customHeight="1" x14ac:dyDescent="0.25">
      <c r="A24" s="262" t="s">
        <v>516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</row>
    <row r="25" spans="1:22" ht="83.25" customHeight="1" x14ac:dyDescent="0.2">
      <c r="A25" s="273" t="s">
        <v>490</v>
      </c>
      <c r="B25" s="273" t="s">
        <v>491</v>
      </c>
      <c r="C25" s="194" t="s">
        <v>492</v>
      </c>
      <c r="D25" s="194" t="s">
        <v>493</v>
      </c>
      <c r="E25" s="194" t="s">
        <v>494</v>
      </c>
      <c r="F25" s="177"/>
      <c r="G25" s="177"/>
      <c r="H25" s="177"/>
      <c r="I25" s="177"/>
      <c r="J25" s="177"/>
      <c r="K25" s="177"/>
      <c r="L25" s="177"/>
      <c r="M25" s="177"/>
      <c r="N25" s="177">
        <f>F25+H25+J25+L25</f>
        <v>0</v>
      </c>
      <c r="O25" s="177">
        <f t="shared" ref="O25" si="9">G25+I25+K25+M25</f>
        <v>0</v>
      </c>
      <c r="P25" s="180"/>
      <c r="Q25" s="180"/>
      <c r="R25" s="180"/>
      <c r="S25" s="180"/>
      <c r="T25" s="180"/>
      <c r="U25" s="180"/>
      <c r="V25" s="216"/>
    </row>
    <row r="26" spans="1:22" ht="79.5" customHeight="1" x14ac:dyDescent="0.2">
      <c r="A26" s="273"/>
      <c r="B26" s="273"/>
      <c r="C26" s="194" t="s">
        <v>495</v>
      </c>
      <c r="D26" s="194" t="s">
        <v>496</v>
      </c>
      <c r="E26" s="194" t="s">
        <v>497</v>
      </c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80"/>
      <c r="Q26" s="180"/>
      <c r="R26" s="180"/>
      <c r="S26" s="180"/>
      <c r="T26" s="180"/>
      <c r="U26" s="180"/>
      <c r="V26" s="216"/>
    </row>
    <row r="27" spans="1:22" ht="83.25" customHeight="1" x14ac:dyDescent="0.2">
      <c r="A27" s="273"/>
      <c r="B27" s="273"/>
      <c r="C27" s="194" t="s">
        <v>498</v>
      </c>
      <c r="D27" s="194" t="s">
        <v>499</v>
      </c>
      <c r="E27" s="194" t="s">
        <v>500</v>
      </c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80"/>
      <c r="Q27" s="180"/>
      <c r="R27" s="180"/>
      <c r="S27" s="180"/>
      <c r="T27" s="180"/>
      <c r="U27" s="180"/>
      <c r="V27" s="195"/>
    </row>
    <row r="28" spans="1:22" ht="84.75" customHeight="1" x14ac:dyDescent="0.2">
      <c r="A28" s="273"/>
      <c r="B28" s="273"/>
      <c r="C28" s="194" t="s">
        <v>501</v>
      </c>
      <c r="D28" s="194" t="s">
        <v>502</v>
      </c>
      <c r="E28" s="194" t="s">
        <v>503</v>
      </c>
      <c r="F28" s="177"/>
      <c r="G28" s="177"/>
      <c r="H28" s="177"/>
      <c r="I28" s="177"/>
      <c r="J28" s="177"/>
      <c r="K28" s="177"/>
      <c r="L28" s="177"/>
      <c r="M28" s="177"/>
      <c r="N28" s="177"/>
      <c r="O28" s="177"/>
      <c r="P28" s="180"/>
      <c r="Q28" s="180"/>
      <c r="R28" s="180"/>
      <c r="S28" s="180"/>
      <c r="T28" s="180"/>
      <c r="U28" s="180"/>
      <c r="V28" s="195"/>
    </row>
    <row r="29" spans="1:22" ht="125.25" customHeight="1" x14ac:dyDescent="0.2">
      <c r="A29" s="273" t="s">
        <v>515</v>
      </c>
      <c r="B29" s="273"/>
      <c r="C29" s="194" t="s">
        <v>504</v>
      </c>
      <c r="D29" s="194" t="s">
        <v>505</v>
      </c>
      <c r="E29" s="194" t="s">
        <v>506</v>
      </c>
      <c r="F29" s="177"/>
      <c r="G29" s="177"/>
      <c r="H29" s="177"/>
      <c r="I29" s="177"/>
      <c r="J29" s="177"/>
      <c r="K29" s="177"/>
      <c r="L29" s="177"/>
      <c r="M29" s="177"/>
      <c r="N29" s="177">
        <f>F29+H29+J29+L29</f>
        <v>0</v>
      </c>
      <c r="O29" s="177">
        <f t="shared" ref="O29:O31" si="10">G29+I29+K29+M29</f>
        <v>0</v>
      </c>
      <c r="P29" s="180"/>
      <c r="Q29" s="180"/>
      <c r="R29" s="180"/>
      <c r="S29" s="180"/>
      <c r="T29" s="180"/>
      <c r="U29" s="180"/>
      <c r="V29" s="195"/>
    </row>
    <row r="30" spans="1:22" ht="125.25" customHeight="1" x14ac:dyDescent="0.2">
      <c r="A30" s="273"/>
      <c r="B30" s="188" t="s">
        <v>507</v>
      </c>
      <c r="C30" s="194" t="s">
        <v>508</v>
      </c>
      <c r="D30" s="194" t="s">
        <v>509</v>
      </c>
      <c r="E30" s="194" t="s">
        <v>510</v>
      </c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80"/>
      <c r="Q30" s="180"/>
      <c r="R30" s="180"/>
      <c r="S30" s="180"/>
      <c r="T30" s="180"/>
      <c r="U30" s="180"/>
      <c r="V30" s="195"/>
    </row>
    <row r="31" spans="1:22" ht="70.5" customHeight="1" x14ac:dyDescent="0.2">
      <c r="A31" s="273"/>
      <c r="B31" s="188" t="s">
        <v>511</v>
      </c>
      <c r="C31" s="194" t="s">
        <v>512</v>
      </c>
      <c r="D31" s="194" t="s">
        <v>513</v>
      </c>
      <c r="E31" s="194" t="s">
        <v>514</v>
      </c>
      <c r="F31" s="177"/>
      <c r="G31" s="177"/>
      <c r="H31" s="177"/>
      <c r="I31" s="177"/>
      <c r="J31" s="177"/>
      <c r="K31" s="177"/>
      <c r="L31" s="177"/>
      <c r="M31" s="177"/>
      <c r="N31" s="177">
        <f>F31+H31+J31+L31</f>
        <v>0</v>
      </c>
      <c r="O31" s="177">
        <f t="shared" si="10"/>
        <v>0</v>
      </c>
      <c r="P31" s="180"/>
      <c r="Q31" s="180"/>
      <c r="R31" s="180"/>
      <c r="S31" s="180"/>
      <c r="T31" s="180"/>
      <c r="U31" s="180"/>
      <c r="V31" s="195"/>
    </row>
    <row r="32" spans="1:22" ht="15" customHeight="1" x14ac:dyDescent="0.2">
      <c r="A32" s="265" t="s">
        <v>517</v>
      </c>
      <c r="B32" s="265"/>
      <c r="C32" s="265"/>
      <c r="D32" s="265"/>
      <c r="E32" s="265"/>
      <c r="F32" s="181">
        <f>SUM(F25:F31)</f>
        <v>0</v>
      </c>
      <c r="G32" s="181">
        <f t="shared" ref="G32:L32" si="11">SUM(G25:G31)</f>
        <v>0</v>
      </c>
      <c r="H32" s="181">
        <f t="shared" si="11"/>
        <v>0</v>
      </c>
      <c r="I32" s="181">
        <f t="shared" si="11"/>
        <v>0</v>
      </c>
      <c r="J32" s="181">
        <f t="shared" si="11"/>
        <v>0</v>
      </c>
      <c r="K32" s="181">
        <f t="shared" si="11"/>
        <v>0</v>
      </c>
      <c r="L32" s="181">
        <f t="shared" si="11"/>
        <v>0</v>
      </c>
      <c r="M32" s="181">
        <f>SUM(M25:M31)</f>
        <v>0</v>
      </c>
      <c r="N32" s="181">
        <f>F32+H32+J32+L32</f>
        <v>0</v>
      </c>
      <c r="O32" s="181">
        <f t="shared" ref="O32" si="12">G32+I32+K32+M32</f>
        <v>0</v>
      </c>
      <c r="P32" s="169"/>
      <c r="Q32" s="169"/>
      <c r="R32" s="169"/>
      <c r="S32" s="169"/>
      <c r="T32" s="169"/>
      <c r="U32" s="169"/>
      <c r="V32" s="169"/>
    </row>
    <row r="33" spans="1:22" ht="24" customHeight="1" x14ac:dyDescent="0.25">
      <c r="A33" s="262" t="s">
        <v>538</v>
      </c>
      <c r="B33" s="262"/>
      <c r="C33" s="262"/>
      <c r="D33" s="262"/>
      <c r="E33" s="262"/>
      <c r="F33" s="262"/>
      <c r="G33" s="262"/>
      <c r="H33" s="262"/>
      <c r="I33" s="262"/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</row>
    <row r="34" spans="1:22" ht="95.25" customHeight="1" x14ac:dyDescent="0.2">
      <c r="A34" s="274" t="s">
        <v>518</v>
      </c>
      <c r="B34" s="196" t="s">
        <v>519</v>
      </c>
      <c r="C34" s="196" t="s">
        <v>520</v>
      </c>
      <c r="D34" s="196" t="s">
        <v>521</v>
      </c>
      <c r="E34" s="196" t="s">
        <v>522</v>
      </c>
      <c r="F34" s="197"/>
      <c r="G34" s="197"/>
      <c r="H34" s="197"/>
      <c r="I34" s="197"/>
      <c r="J34" s="197"/>
      <c r="K34" s="197"/>
      <c r="L34" s="197"/>
      <c r="M34" s="197"/>
      <c r="N34" s="197">
        <f t="shared" ref="N34:N38" si="13">F34+H34+J34+L34</f>
        <v>0</v>
      </c>
      <c r="O34" s="197">
        <f t="shared" ref="O34:O38" si="14">G34+I34+K34+M34</f>
        <v>0</v>
      </c>
      <c r="P34" s="198"/>
      <c r="Q34" s="198"/>
      <c r="R34" s="198"/>
      <c r="S34" s="198"/>
      <c r="T34" s="198"/>
      <c r="U34" s="198"/>
      <c r="V34" s="199"/>
    </row>
    <row r="35" spans="1:22" ht="95.25" customHeight="1" x14ac:dyDescent="0.2">
      <c r="A35" s="274"/>
      <c r="B35" s="196" t="s">
        <v>523</v>
      </c>
      <c r="C35" s="196" t="s">
        <v>524</v>
      </c>
      <c r="D35" s="196" t="s">
        <v>525</v>
      </c>
      <c r="E35" s="196" t="s">
        <v>526</v>
      </c>
      <c r="F35" s="197"/>
      <c r="G35" s="197"/>
      <c r="H35" s="197"/>
      <c r="I35" s="197"/>
      <c r="J35" s="197"/>
      <c r="K35" s="197"/>
      <c r="L35" s="197"/>
      <c r="M35" s="197"/>
      <c r="N35" s="197">
        <f t="shared" si="13"/>
        <v>0</v>
      </c>
      <c r="O35" s="197">
        <f t="shared" si="14"/>
        <v>0</v>
      </c>
      <c r="P35" s="198"/>
      <c r="Q35" s="198"/>
      <c r="R35" s="198"/>
      <c r="S35" s="198"/>
      <c r="T35" s="198"/>
      <c r="U35" s="198"/>
      <c r="V35" s="199"/>
    </row>
    <row r="36" spans="1:22" ht="95.25" customHeight="1" x14ac:dyDescent="0.2">
      <c r="A36" s="274"/>
      <c r="B36" s="196" t="s">
        <v>527</v>
      </c>
      <c r="C36" s="196" t="s">
        <v>528</v>
      </c>
      <c r="D36" s="196" t="s">
        <v>529</v>
      </c>
      <c r="E36" s="196" t="s">
        <v>530</v>
      </c>
      <c r="F36" s="197"/>
      <c r="G36" s="197"/>
      <c r="H36" s="197"/>
      <c r="I36" s="197"/>
      <c r="J36" s="197"/>
      <c r="K36" s="197"/>
      <c r="L36" s="197"/>
      <c r="M36" s="197"/>
      <c r="N36" s="197">
        <f t="shared" si="13"/>
        <v>0</v>
      </c>
      <c r="O36" s="197">
        <f t="shared" si="14"/>
        <v>0</v>
      </c>
      <c r="P36" s="198"/>
      <c r="Q36" s="198"/>
      <c r="R36" s="198"/>
      <c r="S36" s="198"/>
      <c r="T36" s="198"/>
      <c r="U36" s="198"/>
      <c r="V36" s="199"/>
    </row>
    <row r="37" spans="1:22" ht="95.25" customHeight="1" x14ac:dyDescent="0.2">
      <c r="A37" s="274"/>
      <c r="B37" s="196" t="s">
        <v>531</v>
      </c>
      <c r="C37" s="196" t="s">
        <v>532</v>
      </c>
      <c r="D37" s="196" t="s">
        <v>532</v>
      </c>
      <c r="E37" s="196" t="s">
        <v>533</v>
      </c>
      <c r="F37" s="197"/>
      <c r="G37" s="197"/>
      <c r="H37" s="197"/>
      <c r="I37" s="197"/>
      <c r="J37" s="197"/>
      <c r="K37" s="197"/>
      <c r="L37" s="197"/>
      <c r="M37" s="197"/>
      <c r="N37" s="197">
        <f t="shared" si="13"/>
        <v>0</v>
      </c>
      <c r="O37" s="197">
        <f t="shared" si="14"/>
        <v>0</v>
      </c>
      <c r="P37" s="198"/>
      <c r="Q37" s="198"/>
      <c r="R37" s="198"/>
      <c r="S37" s="198"/>
      <c r="T37" s="198"/>
      <c r="U37" s="198"/>
      <c r="V37" s="199"/>
    </row>
    <row r="38" spans="1:22" ht="95.25" customHeight="1" x14ac:dyDescent="0.2">
      <c r="A38" s="274"/>
      <c r="B38" s="196" t="s">
        <v>534</v>
      </c>
      <c r="C38" s="196" t="s">
        <v>535</v>
      </c>
      <c r="D38" s="196" t="s">
        <v>536</v>
      </c>
      <c r="E38" s="196" t="s">
        <v>537</v>
      </c>
      <c r="F38" s="197"/>
      <c r="G38" s="197"/>
      <c r="H38" s="197"/>
      <c r="I38" s="197"/>
      <c r="J38" s="197"/>
      <c r="K38" s="197"/>
      <c r="L38" s="197"/>
      <c r="M38" s="197"/>
      <c r="N38" s="197">
        <f t="shared" si="13"/>
        <v>0</v>
      </c>
      <c r="O38" s="197">
        <f t="shared" si="14"/>
        <v>0</v>
      </c>
      <c r="P38" s="198"/>
      <c r="Q38" s="198"/>
      <c r="R38" s="198"/>
      <c r="S38" s="198"/>
      <c r="T38" s="198"/>
      <c r="U38" s="198"/>
      <c r="V38" s="199"/>
    </row>
    <row r="39" spans="1:22" ht="15" customHeight="1" x14ac:dyDescent="0.2">
      <c r="A39" s="265" t="s">
        <v>539</v>
      </c>
      <c r="B39" s="265"/>
      <c r="C39" s="265"/>
      <c r="D39" s="265"/>
      <c r="E39" s="265"/>
      <c r="F39" s="181">
        <f>SUM(F34:F38)</f>
        <v>0</v>
      </c>
      <c r="G39" s="181">
        <f t="shared" ref="G39:M39" si="15">SUM(G34:G38)</f>
        <v>0</v>
      </c>
      <c r="H39" s="181">
        <f t="shared" si="15"/>
        <v>0</v>
      </c>
      <c r="I39" s="181">
        <f t="shared" si="15"/>
        <v>0</v>
      </c>
      <c r="J39" s="181">
        <f t="shared" si="15"/>
        <v>0</v>
      </c>
      <c r="K39" s="181">
        <f t="shared" si="15"/>
        <v>0</v>
      </c>
      <c r="L39" s="181">
        <f t="shared" si="15"/>
        <v>0</v>
      </c>
      <c r="M39" s="181">
        <f t="shared" si="15"/>
        <v>0</v>
      </c>
      <c r="N39" s="181">
        <f>F39+H39+J39+L39</f>
        <v>0</v>
      </c>
      <c r="O39" s="181">
        <f t="shared" ref="O39" si="16">G39+I39+K39+M39</f>
        <v>0</v>
      </c>
      <c r="P39" s="169"/>
      <c r="Q39" s="169"/>
      <c r="R39" s="169"/>
      <c r="S39" s="169"/>
      <c r="T39" s="169"/>
      <c r="U39" s="169"/>
      <c r="V39" s="169"/>
    </row>
    <row r="40" spans="1:22" ht="18.75" x14ac:dyDescent="0.25">
      <c r="A40" s="272" t="s">
        <v>415</v>
      </c>
      <c r="B40" s="272"/>
      <c r="C40" s="272"/>
      <c r="D40" s="272"/>
      <c r="E40" s="272"/>
      <c r="F40" s="182">
        <f t="shared" ref="F40:M40" si="17">F39+F32+F23+F17</f>
        <v>0</v>
      </c>
      <c r="G40" s="182">
        <f t="shared" si="17"/>
        <v>0</v>
      </c>
      <c r="H40" s="182">
        <f t="shared" si="17"/>
        <v>0</v>
      </c>
      <c r="I40" s="182">
        <f t="shared" si="17"/>
        <v>0</v>
      </c>
      <c r="J40" s="182">
        <f t="shared" si="17"/>
        <v>0</v>
      </c>
      <c r="K40" s="182">
        <f t="shared" si="17"/>
        <v>0</v>
      </c>
      <c r="L40" s="182">
        <f t="shared" si="17"/>
        <v>0</v>
      </c>
      <c r="M40" s="182">
        <f t="shared" si="17"/>
        <v>0</v>
      </c>
      <c r="N40" s="183">
        <f>F40+H40+J40+L40</f>
        <v>0</v>
      </c>
      <c r="O40" s="183">
        <f t="shared" ref="O40" si="18">G40+I40+K40+M40</f>
        <v>0</v>
      </c>
      <c r="P40" s="170"/>
      <c r="Q40" s="170"/>
      <c r="R40" s="170"/>
      <c r="S40" s="170"/>
      <c r="T40" s="170"/>
      <c r="U40" s="170"/>
      <c r="V40" s="170"/>
    </row>
  </sheetData>
  <mergeCells count="39">
    <mergeCell ref="A32:E32"/>
    <mergeCell ref="A17:E17"/>
    <mergeCell ref="A40:E40"/>
    <mergeCell ref="A19:A22"/>
    <mergeCell ref="A25:A28"/>
    <mergeCell ref="A29:A31"/>
    <mergeCell ref="B25:B29"/>
    <mergeCell ref="A34:A38"/>
    <mergeCell ref="A39:E39"/>
    <mergeCell ref="A33:V33"/>
    <mergeCell ref="A1:V1"/>
    <mergeCell ref="A2:V2"/>
    <mergeCell ref="D3:D5"/>
    <mergeCell ref="E3:E5"/>
    <mergeCell ref="F3:M3"/>
    <mergeCell ref="V3:V5"/>
    <mergeCell ref="P3:Q4"/>
    <mergeCell ref="R3:R5"/>
    <mergeCell ref="S3:S5"/>
    <mergeCell ref="U3:U5"/>
    <mergeCell ref="T3:T5"/>
    <mergeCell ref="B3:B5"/>
    <mergeCell ref="F4:G4"/>
    <mergeCell ref="J4:K4"/>
    <mergeCell ref="L4:M4"/>
    <mergeCell ref="A3:A5"/>
    <mergeCell ref="N3:O4"/>
    <mergeCell ref="A6:V6"/>
    <mergeCell ref="A18:V18"/>
    <mergeCell ref="A24:V24"/>
    <mergeCell ref="A7:A10"/>
    <mergeCell ref="B8:B14"/>
    <mergeCell ref="A11:A16"/>
    <mergeCell ref="B15:B16"/>
    <mergeCell ref="B21:B22"/>
    <mergeCell ref="B19:B20"/>
    <mergeCell ref="C3:C5"/>
    <mergeCell ref="H4:I4"/>
    <mergeCell ref="A23:E23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useFirstPageNumber="1" r:id="rId1"/>
  <headerFooter alignWithMargins="0">
    <oddFooter>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"/>
  <sheetViews>
    <sheetView showGridLines="0" zoomScale="90" zoomScaleNormal="90" workbookViewId="0">
      <pane ySplit="5" topLeftCell="A6" activePane="bottomLeft" state="frozen"/>
      <selection activeCell="B14" sqref="B14"/>
      <selection pane="bottomLeft" activeCell="A6" sqref="A6:A12"/>
    </sheetView>
  </sheetViews>
  <sheetFormatPr baseColWidth="10" defaultColWidth="12.5703125" defaultRowHeight="12" x14ac:dyDescent="0.2"/>
  <cols>
    <col min="1" max="2" width="21.7109375" style="127" customWidth="1"/>
    <col min="3" max="5" width="27.42578125" style="125" customWidth="1"/>
    <col min="6" max="6" width="15.28515625" style="125" customWidth="1"/>
    <col min="7" max="7" width="12.5703125" style="127"/>
    <col min="8" max="8" width="15.28515625" style="127" customWidth="1"/>
    <col min="9" max="9" width="12.5703125" style="127"/>
    <col min="10" max="10" width="15.28515625" style="127" customWidth="1"/>
    <col min="11" max="11" width="12.5703125" style="127"/>
    <col min="12" max="12" width="15.28515625" style="127" customWidth="1"/>
    <col min="13" max="13" width="12.5703125" style="127"/>
    <col min="14" max="14" width="15.28515625" style="127" customWidth="1"/>
    <col min="15" max="17" width="12.5703125" style="127"/>
    <col min="18" max="19" width="14.28515625" style="127" customWidth="1"/>
    <col min="20" max="21" width="14.28515625" style="125" customWidth="1"/>
    <col min="22" max="22" width="15.7109375" style="125" customWidth="1"/>
    <col min="23" max="16384" width="12.5703125" style="127"/>
  </cols>
  <sheetData>
    <row r="1" spans="1:22" s="126" customFormat="1" ht="18.75" x14ac:dyDescent="0.3">
      <c r="A1" s="276" t="s">
        <v>407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  <c r="Q1" s="276"/>
      <c r="R1" s="276"/>
      <c r="S1" s="276"/>
      <c r="T1" s="276"/>
      <c r="U1" s="276"/>
      <c r="V1" s="276"/>
    </row>
    <row r="2" spans="1:22" s="126" customFormat="1" ht="21" customHeight="1" x14ac:dyDescent="0.2">
      <c r="A2" s="277" t="s">
        <v>580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277"/>
    </row>
    <row r="3" spans="1:22" s="165" customFormat="1" ht="23.25" customHeight="1" x14ac:dyDescent="0.25">
      <c r="A3" s="264" t="s">
        <v>414</v>
      </c>
      <c r="B3" s="269" t="s">
        <v>470</v>
      </c>
      <c r="C3" s="261" t="s">
        <v>402</v>
      </c>
      <c r="D3" s="261" t="s">
        <v>403</v>
      </c>
      <c r="E3" s="261" t="s">
        <v>404</v>
      </c>
      <c r="F3" s="264" t="s">
        <v>420</v>
      </c>
      <c r="G3" s="264"/>
      <c r="H3" s="264"/>
      <c r="I3" s="264"/>
      <c r="J3" s="264"/>
      <c r="K3" s="264"/>
      <c r="L3" s="264"/>
      <c r="M3" s="264"/>
      <c r="N3" s="278" t="s">
        <v>421</v>
      </c>
      <c r="O3" s="279"/>
      <c r="P3" s="264" t="s">
        <v>422</v>
      </c>
      <c r="Q3" s="264"/>
      <c r="R3" s="264" t="s">
        <v>423</v>
      </c>
      <c r="S3" s="264" t="s">
        <v>424</v>
      </c>
      <c r="T3" s="269" t="s">
        <v>433</v>
      </c>
      <c r="U3" s="269" t="s">
        <v>432</v>
      </c>
      <c r="V3" s="261" t="s">
        <v>405</v>
      </c>
    </row>
    <row r="4" spans="1:22" s="165" customFormat="1" ht="15" customHeight="1" x14ac:dyDescent="0.25">
      <c r="A4" s="264"/>
      <c r="B4" s="270"/>
      <c r="C4" s="261"/>
      <c r="D4" s="261"/>
      <c r="E4" s="261"/>
      <c r="F4" s="264" t="s">
        <v>425</v>
      </c>
      <c r="G4" s="264"/>
      <c r="H4" s="264" t="s">
        <v>426</v>
      </c>
      <c r="I4" s="264"/>
      <c r="J4" s="264" t="s">
        <v>427</v>
      </c>
      <c r="K4" s="264"/>
      <c r="L4" s="264" t="s">
        <v>428</v>
      </c>
      <c r="M4" s="264"/>
      <c r="N4" s="280"/>
      <c r="O4" s="281"/>
      <c r="P4" s="264"/>
      <c r="Q4" s="264"/>
      <c r="R4" s="264"/>
      <c r="S4" s="264"/>
      <c r="T4" s="270"/>
      <c r="U4" s="270"/>
      <c r="V4" s="261"/>
    </row>
    <row r="5" spans="1:22" s="167" customFormat="1" ht="24" customHeight="1" x14ac:dyDescent="0.25">
      <c r="A5" s="264"/>
      <c r="B5" s="271"/>
      <c r="C5" s="261"/>
      <c r="D5" s="261"/>
      <c r="E5" s="261"/>
      <c r="F5" s="166" t="s">
        <v>429</v>
      </c>
      <c r="G5" s="166" t="s">
        <v>12</v>
      </c>
      <c r="H5" s="166" t="s">
        <v>429</v>
      </c>
      <c r="I5" s="166" t="s">
        <v>12</v>
      </c>
      <c r="J5" s="166" t="s">
        <v>429</v>
      </c>
      <c r="K5" s="166" t="s">
        <v>12</v>
      </c>
      <c r="L5" s="166" t="s">
        <v>429</v>
      </c>
      <c r="M5" s="166" t="s">
        <v>12</v>
      </c>
      <c r="N5" s="166" t="s">
        <v>429</v>
      </c>
      <c r="O5" s="166" t="s">
        <v>12</v>
      </c>
      <c r="P5" s="166" t="s">
        <v>430</v>
      </c>
      <c r="Q5" s="166" t="s">
        <v>394</v>
      </c>
      <c r="R5" s="264"/>
      <c r="S5" s="264"/>
      <c r="T5" s="271"/>
      <c r="U5" s="271"/>
      <c r="V5" s="261"/>
    </row>
    <row r="6" spans="1:22" ht="211.5" customHeight="1" x14ac:dyDescent="0.2">
      <c r="A6" s="263" t="s">
        <v>540</v>
      </c>
      <c r="B6" s="190" t="s">
        <v>541</v>
      </c>
      <c r="C6" s="202" t="s">
        <v>542</v>
      </c>
      <c r="D6" s="203" t="s">
        <v>543</v>
      </c>
      <c r="E6" s="204" t="s">
        <v>544</v>
      </c>
      <c r="F6" s="177"/>
      <c r="G6" s="177"/>
      <c r="H6" s="177"/>
      <c r="I6" s="177"/>
      <c r="J6" s="177"/>
      <c r="K6" s="177"/>
      <c r="L6" s="177"/>
      <c r="M6" s="177"/>
      <c r="N6" s="171">
        <f>F6+H6+J6+L6</f>
        <v>0</v>
      </c>
      <c r="O6" s="171">
        <f>G6+I6+K6+M6</f>
        <v>0</v>
      </c>
      <c r="P6" s="171"/>
      <c r="Q6" s="171"/>
      <c r="R6" s="171"/>
      <c r="S6" s="171"/>
      <c r="T6" s="180"/>
      <c r="U6" s="180"/>
      <c r="V6" s="205"/>
    </row>
    <row r="7" spans="1:22" ht="94.5" customHeight="1" x14ac:dyDescent="0.2">
      <c r="A7" s="263"/>
      <c r="B7" s="263" t="s">
        <v>545</v>
      </c>
      <c r="C7" s="202" t="s">
        <v>546</v>
      </c>
      <c r="D7" s="203" t="s">
        <v>547</v>
      </c>
      <c r="E7" s="204" t="s">
        <v>548</v>
      </c>
      <c r="F7" s="177"/>
      <c r="G7" s="177"/>
      <c r="H7" s="177"/>
      <c r="I7" s="177"/>
      <c r="J7" s="177"/>
      <c r="K7" s="177"/>
      <c r="L7" s="177"/>
      <c r="M7" s="177"/>
      <c r="N7" s="171">
        <f t="shared" ref="N7:N18" si="0">F7+H7+J7+L7</f>
        <v>0</v>
      </c>
      <c r="O7" s="171">
        <f t="shared" ref="O7:O18" si="1">G7+I7+K7+M7</f>
        <v>0</v>
      </c>
      <c r="P7" s="171"/>
      <c r="Q7" s="171"/>
      <c r="R7" s="171"/>
      <c r="S7" s="171"/>
      <c r="T7" s="180"/>
      <c r="U7" s="180"/>
      <c r="V7" s="205"/>
    </row>
    <row r="8" spans="1:22" ht="72.75" customHeight="1" x14ac:dyDescent="0.2">
      <c r="A8" s="263"/>
      <c r="B8" s="263"/>
      <c r="C8" s="202" t="s">
        <v>549</v>
      </c>
      <c r="D8" s="203"/>
      <c r="E8" s="204"/>
      <c r="F8" s="177"/>
      <c r="G8" s="177"/>
      <c r="H8" s="177"/>
      <c r="I8" s="177"/>
      <c r="J8" s="177"/>
      <c r="K8" s="177"/>
      <c r="L8" s="177"/>
      <c r="M8" s="177"/>
      <c r="N8" s="171">
        <f t="shared" si="0"/>
        <v>0</v>
      </c>
      <c r="O8" s="171">
        <f t="shared" si="1"/>
        <v>0</v>
      </c>
      <c r="P8" s="171"/>
      <c r="Q8" s="171"/>
      <c r="R8" s="171"/>
      <c r="S8" s="171"/>
      <c r="T8" s="180"/>
      <c r="U8" s="180"/>
      <c r="V8" s="205"/>
    </row>
    <row r="9" spans="1:22" ht="87.75" customHeight="1" x14ac:dyDescent="0.2">
      <c r="A9" s="263"/>
      <c r="B9" s="263"/>
      <c r="C9" s="202" t="s">
        <v>550</v>
      </c>
      <c r="D9" s="203"/>
      <c r="E9" s="204"/>
      <c r="F9" s="177"/>
      <c r="G9" s="177"/>
      <c r="H9" s="177"/>
      <c r="I9" s="177"/>
      <c r="J9" s="177"/>
      <c r="K9" s="177"/>
      <c r="L9" s="177"/>
      <c r="M9" s="177"/>
      <c r="N9" s="171">
        <f t="shared" si="0"/>
        <v>0</v>
      </c>
      <c r="O9" s="171">
        <f t="shared" si="1"/>
        <v>0</v>
      </c>
      <c r="P9" s="171"/>
      <c r="Q9" s="171"/>
      <c r="R9" s="171"/>
      <c r="S9" s="171"/>
      <c r="T9" s="180"/>
      <c r="U9" s="180"/>
      <c r="V9" s="205"/>
    </row>
    <row r="10" spans="1:22" ht="72.75" customHeight="1" x14ac:dyDescent="0.2">
      <c r="A10" s="263"/>
      <c r="B10" s="263"/>
      <c r="C10" s="202" t="s">
        <v>551</v>
      </c>
      <c r="D10" s="203"/>
      <c r="E10" s="204"/>
      <c r="F10" s="177"/>
      <c r="G10" s="177"/>
      <c r="H10" s="177"/>
      <c r="I10" s="177"/>
      <c r="J10" s="177"/>
      <c r="K10" s="177"/>
      <c r="L10" s="177"/>
      <c r="M10" s="177"/>
      <c r="N10" s="171">
        <f t="shared" si="0"/>
        <v>0</v>
      </c>
      <c r="O10" s="171">
        <f t="shared" si="1"/>
        <v>0</v>
      </c>
      <c r="P10" s="171"/>
      <c r="Q10" s="171"/>
      <c r="R10" s="171"/>
      <c r="S10" s="171"/>
      <c r="T10" s="180"/>
      <c r="U10" s="180"/>
      <c r="V10" s="205"/>
    </row>
    <row r="11" spans="1:22" ht="108.75" customHeight="1" x14ac:dyDescent="0.2">
      <c r="A11" s="263"/>
      <c r="B11" s="190" t="s">
        <v>552</v>
      </c>
      <c r="C11" s="202" t="s">
        <v>553</v>
      </c>
      <c r="D11" s="203" t="s">
        <v>554</v>
      </c>
      <c r="E11" s="204" t="s">
        <v>555</v>
      </c>
      <c r="F11" s="177"/>
      <c r="G11" s="177"/>
      <c r="H11" s="177"/>
      <c r="I11" s="177"/>
      <c r="J11" s="177"/>
      <c r="K11" s="177"/>
      <c r="L11" s="177"/>
      <c r="M11" s="177"/>
      <c r="N11" s="171">
        <f t="shared" si="0"/>
        <v>0</v>
      </c>
      <c r="O11" s="171">
        <f t="shared" si="1"/>
        <v>0</v>
      </c>
      <c r="P11" s="171"/>
      <c r="Q11" s="171"/>
      <c r="R11" s="171"/>
      <c r="S11" s="171"/>
      <c r="T11" s="180"/>
      <c r="U11" s="180"/>
      <c r="V11" s="205"/>
    </row>
    <row r="12" spans="1:22" ht="69.75" customHeight="1" x14ac:dyDescent="0.2">
      <c r="A12" s="263"/>
      <c r="B12" s="263" t="s">
        <v>556</v>
      </c>
      <c r="C12" s="202" t="s">
        <v>557</v>
      </c>
      <c r="D12" s="203" t="s">
        <v>558</v>
      </c>
      <c r="E12" s="204" t="s">
        <v>559</v>
      </c>
      <c r="F12" s="177"/>
      <c r="G12" s="177"/>
      <c r="H12" s="177"/>
      <c r="I12" s="177"/>
      <c r="J12" s="177"/>
      <c r="K12" s="177"/>
      <c r="L12" s="177"/>
      <c r="M12" s="177"/>
      <c r="N12" s="171">
        <f t="shared" si="0"/>
        <v>0</v>
      </c>
      <c r="O12" s="171">
        <f t="shared" si="1"/>
        <v>0</v>
      </c>
      <c r="P12" s="171"/>
      <c r="Q12" s="171"/>
      <c r="R12" s="171"/>
      <c r="S12" s="171"/>
      <c r="T12" s="180"/>
      <c r="U12" s="180"/>
      <c r="V12" s="205"/>
    </row>
    <row r="13" spans="1:22" ht="87.75" customHeight="1" x14ac:dyDescent="0.2">
      <c r="A13" s="263" t="s">
        <v>540</v>
      </c>
      <c r="B13" s="263"/>
      <c r="C13" s="202" t="s">
        <v>560</v>
      </c>
      <c r="D13" s="203" t="s">
        <v>561</v>
      </c>
      <c r="E13" s="204" t="s">
        <v>562</v>
      </c>
      <c r="F13" s="177"/>
      <c r="G13" s="177"/>
      <c r="H13" s="177"/>
      <c r="I13" s="177"/>
      <c r="J13" s="177"/>
      <c r="K13" s="177"/>
      <c r="L13" s="177"/>
      <c r="M13" s="177"/>
      <c r="N13" s="171">
        <f t="shared" si="0"/>
        <v>0</v>
      </c>
      <c r="O13" s="171">
        <f t="shared" si="1"/>
        <v>0</v>
      </c>
      <c r="P13" s="171"/>
      <c r="Q13" s="171"/>
      <c r="R13" s="171"/>
      <c r="S13" s="171"/>
      <c r="T13" s="180"/>
      <c r="U13" s="180"/>
      <c r="V13" s="205"/>
    </row>
    <row r="14" spans="1:22" ht="101.25" customHeight="1" x14ac:dyDescent="0.2">
      <c r="A14" s="263"/>
      <c r="B14" s="263"/>
      <c r="C14" s="202" t="s">
        <v>563</v>
      </c>
      <c r="D14" s="203" t="s">
        <v>564</v>
      </c>
      <c r="E14" s="204" t="s">
        <v>565</v>
      </c>
      <c r="F14" s="177"/>
      <c r="G14" s="177"/>
      <c r="H14" s="177"/>
      <c r="I14" s="177"/>
      <c r="J14" s="177"/>
      <c r="K14" s="177"/>
      <c r="L14" s="177"/>
      <c r="M14" s="177"/>
      <c r="N14" s="171">
        <f t="shared" si="0"/>
        <v>0</v>
      </c>
      <c r="O14" s="171">
        <f t="shared" si="1"/>
        <v>0</v>
      </c>
      <c r="P14" s="171"/>
      <c r="Q14" s="171"/>
      <c r="R14" s="171"/>
      <c r="S14" s="171"/>
      <c r="T14" s="180"/>
      <c r="U14" s="180"/>
      <c r="V14" s="205"/>
    </row>
    <row r="15" spans="1:22" ht="117.75" customHeight="1" x14ac:dyDescent="0.2">
      <c r="A15" s="263"/>
      <c r="B15" s="263"/>
      <c r="C15" s="201" t="s">
        <v>566</v>
      </c>
      <c r="D15" s="201" t="s">
        <v>567</v>
      </c>
      <c r="E15" s="201" t="s">
        <v>568</v>
      </c>
      <c r="F15" s="200"/>
      <c r="G15" s="200"/>
      <c r="H15" s="200"/>
      <c r="I15" s="200"/>
      <c r="J15" s="200"/>
      <c r="K15" s="200"/>
      <c r="L15" s="200"/>
      <c r="M15" s="200"/>
      <c r="N15" s="171">
        <f t="shared" si="0"/>
        <v>0</v>
      </c>
      <c r="O15" s="171">
        <f t="shared" si="1"/>
        <v>0</v>
      </c>
      <c r="P15" s="200"/>
      <c r="Q15" s="200"/>
      <c r="R15" s="200"/>
      <c r="S15" s="200"/>
      <c r="T15" s="200"/>
      <c r="U15" s="200"/>
      <c r="V15" s="206"/>
    </row>
    <row r="16" spans="1:22" ht="84" customHeight="1" x14ac:dyDescent="0.2">
      <c r="A16" s="263"/>
      <c r="B16" s="263" t="s">
        <v>569</v>
      </c>
      <c r="C16" s="202" t="s">
        <v>570</v>
      </c>
      <c r="D16" s="203" t="s">
        <v>571</v>
      </c>
      <c r="E16" s="203" t="s">
        <v>572</v>
      </c>
      <c r="F16" s="177"/>
      <c r="G16" s="177"/>
      <c r="H16" s="177"/>
      <c r="I16" s="177"/>
      <c r="J16" s="177"/>
      <c r="K16" s="177"/>
      <c r="L16" s="177"/>
      <c r="M16" s="177"/>
      <c r="N16" s="171">
        <f t="shared" si="0"/>
        <v>0</v>
      </c>
      <c r="O16" s="171">
        <f t="shared" si="1"/>
        <v>0</v>
      </c>
      <c r="P16" s="171"/>
      <c r="Q16" s="171"/>
      <c r="R16" s="171"/>
      <c r="S16" s="171"/>
      <c r="T16" s="180"/>
      <c r="U16" s="180"/>
      <c r="V16" s="205"/>
    </row>
    <row r="17" spans="1:22" ht="136.5" customHeight="1" x14ac:dyDescent="0.2">
      <c r="A17" s="263"/>
      <c r="B17" s="263"/>
      <c r="C17" s="202" t="s">
        <v>573</v>
      </c>
      <c r="D17" s="203" t="s">
        <v>574</v>
      </c>
      <c r="E17" s="203" t="s">
        <v>575</v>
      </c>
      <c r="F17" s="177"/>
      <c r="G17" s="177"/>
      <c r="H17" s="177"/>
      <c r="I17" s="177"/>
      <c r="J17" s="177"/>
      <c r="K17" s="177"/>
      <c r="L17" s="177"/>
      <c r="M17" s="177"/>
      <c r="N17" s="171">
        <f t="shared" si="0"/>
        <v>0</v>
      </c>
      <c r="O17" s="171">
        <f t="shared" si="1"/>
        <v>0</v>
      </c>
      <c r="P17" s="171"/>
      <c r="Q17" s="171"/>
      <c r="R17" s="171"/>
      <c r="S17" s="171"/>
      <c r="T17" s="180"/>
      <c r="U17" s="180"/>
      <c r="V17" s="205"/>
    </row>
    <row r="18" spans="1:22" ht="116.25" customHeight="1" x14ac:dyDescent="0.2">
      <c r="A18" s="263"/>
      <c r="B18" s="190" t="s">
        <v>576</v>
      </c>
      <c r="C18" s="202" t="s">
        <v>577</v>
      </c>
      <c r="D18" s="203" t="s">
        <v>578</v>
      </c>
      <c r="E18" s="203" t="s">
        <v>579</v>
      </c>
      <c r="F18" s="177"/>
      <c r="G18" s="177"/>
      <c r="H18" s="177"/>
      <c r="I18" s="177"/>
      <c r="J18" s="177"/>
      <c r="K18" s="177"/>
      <c r="L18" s="177"/>
      <c r="M18" s="177"/>
      <c r="N18" s="171">
        <f t="shared" si="0"/>
        <v>0</v>
      </c>
      <c r="O18" s="171">
        <f t="shared" si="1"/>
        <v>0</v>
      </c>
      <c r="P18" s="171"/>
      <c r="Q18" s="171"/>
      <c r="R18" s="171"/>
      <c r="S18" s="171"/>
      <c r="T18" s="180"/>
      <c r="U18" s="180"/>
      <c r="V18" s="205"/>
    </row>
    <row r="19" spans="1:22" ht="37.5" customHeight="1" x14ac:dyDescent="0.25">
      <c r="A19" s="275" t="s">
        <v>416</v>
      </c>
      <c r="B19" s="275"/>
      <c r="C19" s="275"/>
      <c r="D19" s="275"/>
      <c r="E19" s="275"/>
      <c r="F19" s="178">
        <f>SUM(F6:F18)</f>
        <v>0</v>
      </c>
      <c r="G19" s="178">
        <f t="shared" ref="G19:L19" si="2">SUM(G6:G18)</f>
        <v>0</v>
      </c>
      <c r="H19" s="178">
        <f t="shared" si="2"/>
        <v>0</v>
      </c>
      <c r="I19" s="178">
        <f t="shared" si="2"/>
        <v>0</v>
      </c>
      <c r="J19" s="178">
        <f t="shared" si="2"/>
        <v>0</v>
      </c>
      <c r="K19" s="178">
        <f t="shared" si="2"/>
        <v>0</v>
      </c>
      <c r="L19" s="178">
        <f t="shared" si="2"/>
        <v>0</v>
      </c>
      <c r="M19" s="178">
        <f>SUM(M6:M18)</f>
        <v>0</v>
      </c>
      <c r="N19" s="173">
        <f t="shared" ref="N19" si="3">F19+H19+J19+L19</f>
        <v>0</v>
      </c>
      <c r="O19" s="173">
        <f t="shared" ref="O19" si="4">G19+I19+K19+M19</f>
        <v>0</v>
      </c>
      <c r="P19" s="173"/>
      <c r="Q19" s="173"/>
      <c r="R19" s="173"/>
      <c r="S19" s="173"/>
      <c r="T19" s="173"/>
      <c r="U19" s="173"/>
      <c r="V19" s="173"/>
    </row>
  </sheetData>
  <mergeCells count="25">
    <mergeCell ref="H4:I4"/>
    <mergeCell ref="J4:K4"/>
    <mergeCell ref="L4:M4"/>
    <mergeCell ref="A1:V1"/>
    <mergeCell ref="A2:V2"/>
    <mergeCell ref="V3:V5"/>
    <mergeCell ref="F3:M3"/>
    <mergeCell ref="T3:T5"/>
    <mergeCell ref="U3:U5"/>
    <mergeCell ref="N3:O4"/>
    <mergeCell ref="P3:Q4"/>
    <mergeCell ref="R3:R5"/>
    <mergeCell ref="S3:S5"/>
    <mergeCell ref="F4:G4"/>
    <mergeCell ref="A19:E19"/>
    <mergeCell ref="A3:A5"/>
    <mergeCell ref="C3:C5"/>
    <mergeCell ref="D3:D5"/>
    <mergeCell ref="E3:E5"/>
    <mergeCell ref="B3:B5"/>
    <mergeCell ref="B16:B17"/>
    <mergeCell ref="B12:B15"/>
    <mergeCell ref="B7:B10"/>
    <mergeCell ref="A13:A18"/>
    <mergeCell ref="A6:A12"/>
  </mergeCells>
  <printOptions horizontalCentered="1"/>
  <pageMargins left="0.11811023622047245" right="0.11811023622047245" top="0.74803149606299213" bottom="0.74803149606299213" header="0" footer="0"/>
  <pageSetup firstPageNumber="11" orientation="landscape" useFirstPageNumber="1" r:id="rId1"/>
  <headerFooter alignWithMargins="0">
    <oddFooter>&amp;R&amp;P</oddFooter>
  </headerFooter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2</vt:i4>
      </vt:variant>
    </vt:vector>
  </HeadingPairs>
  <TitlesOfParts>
    <vt:vector size="16" baseType="lpstr">
      <vt:lpstr>CME VACIO</vt:lpstr>
      <vt:lpstr>1. TALLERES SEMINARIOS</vt:lpstr>
      <vt:lpstr>2. CONTRATACION DE PERSONAL</vt:lpstr>
      <vt:lpstr>3. EQUIPO DE OFICINA</vt:lpstr>
      <vt:lpstr>4. EQUIPO TECNOLÓGICOS</vt:lpstr>
      <vt:lpstr>5. ACTIVIDADES ESPECIALES</vt:lpstr>
      <vt:lpstr>PRESUPUESTO</vt:lpstr>
      <vt:lpstr>Docencia</vt:lpstr>
      <vt:lpstr>Investigación</vt:lpstr>
      <vt:lpstr>Vinculación Univ. Sociedad</vt:lpstr>
      <vt:lpstr>Gestión del Conocimiento</vt:lpstr>
      <vt:lpstr>Procesos Administrativos</vt:lpstr>
      <vt:lpstr>Sistema Nacional</vt:lpstr>
      <vt:lpstr>Gestión del Nivel de Educ-Sup</vt:lpstr>
      <vt:lpstr>'CME VACIO'!Área_de_impresión</vt:lpstr>
      <vt:lpstr>'CME VACIO'!Títulos_a_imprimir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Carías</dc:creator>
  <cp:lastModifiedBy>SEDI</cp:lastModifiedBy>
  <cp:lastPrinted>2013-10-15T20:51:40Z</cp:lastPrinted>
  <dcterms:created xsi:type="dcterms:W3CDTF">2010-05-02T01:28:32Z</dcterms:created>
  <dcterms:modified xsi:type="dcterms:W3CDTF">2014-09-04T16:57:57Z</dcterms:modified>
</cp:coreProperties>
</file>