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80" windowWidth="11880" windowHeight="3195" tabRatio="743" firstSheet="3" activeTab="3"/>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state="hidden" r:id="rId9"/>
    <sheet name="7. Infraestructura" sheetId="42" r:id="rId10"/>
    <sheet name="8. Venta de Servicios" sheetId="43" state="hidden" r:id="rId11"/>
    <sheet name="Desarrollo e Innov. Curricular" sheetId="28" state="hidden" r:id="rId12"/>
    <sheet name="Investigación" sheetId="21" r:id="rId13"/>
    <sheet name="Vinculación Univ. Sociedad" sheetId="22" r:id="rId14"/>
    <sheet name="Docencia y Profesorado Universi" sheetId="29" r:id="rId15"/>
    <sheet name="Estudiantes" sheetId="30" r:id="rId16"/>
    <sheet name="Gestion Administrativa" sheetId="24" r:id="rId17"/>
    <sheet name="Gestion Academica" sheetId="31" r:id="rId18"/>
    <sheet name="Graduados" sheetId="33" state="hidden" r:id="rId19"/>
    <sheet name="Gestión del Conocimiento" sheetId="23" state="hidden" r:id="rId20"/>
    <sheet name="NIVEL DE ES Y  SISTEMA NACIONAL" sheetId="44" state="hidden" r:id="rId21"/>
    <sheet name="Gobernabilidad" sheetId="34" state="hidden" r:id="rId22"/>
    <sheet name="Lo Esencial" sheetId="45" r:id="rId23"/>
  </sheets>
  <definedNames>
    <definedName name="_xlnm._FilterDatabase" localSheetId="3" hidden="1">'1. TALLERES SEMINARIOS'!$C$9:$C$140</definedName>
    <definedName name="_xlnm._FilterDatabase" localSheetId="7" hidden="1">'5. ACTIVIDADES ESPECIALES'!$C$8:$C$235</definedName>
    <definedName name="_xlnm._FilterDatabase" localSheetId="0" hidden="1">'CME VACIO'!$B$7:$AJ$18</definedName>
    <definedName name="_xlnm._FilterDatabase" localSheetId="2" hidden="1">Presupuesto!$B$11:$D$587</definedName>
    <definedName name="_FilterDatabase_1" localSheetId="3" hidden="1">'1. TALLERES SEMINARIOS'!$K$17:$K$26</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N27" i="45" l="1"/>
  <c r="M27" i="45"/>
  <c r="L27" i="45"/>
  <c r="K27" i="45"/>
  <c r="J27" i="45"/>
  <c r="I27" i="45"/>
  <c r="H27" i="45"/>
  <c r="G27" i="45"/>
  <c r="N18" i="22"/>
  <c r="M18" i="22"/>
  <c r="L18" i="22"/>
  <c r="K18" i="22"/>
  <c r="J18" i="22"/>
  <c r="I18" i="22"/>
  <c r="H18" i="22"/>
  <c r="G18" i="22"/>
  <c r="Q27" i="21"/>
  <c r="O27" i="21"/>
  <c r="N27" i="21"/>
  <c r="M27" i="21"/>
  <c r="L27" i="21"/>
  <c r="K27" i="21"/>
  <c r="J27" i="21"/>
  <c r="I27" i="21"/>
  <c r="H27" i="21"/>
  <c r="O18" i="22" l="1"/>
  <c r="N10" i="24"/>
  <c r="L10" i="24"/>
  <c r="J10" i="24"/>
  <c r="P10" i="24"/>
  <c r="L10" i="30"/>
  <c r="J10" i="30"/>
  <c r="P10" i="30"/>
  <c r="K8" i="21"/>
  <c r="K9" i="21"/>
  <c r="K10" i="21"/>
  <c r="D10" i="9" l="1"/>
  <c r="I182" i="12" l="1"/>
  <c r="E182" i="12"/>
  <c r="F182" i="12" s="1"/>
  <c r="I181" i="12"/>
  <c r="E181" i="12"/>
  <c r="F181" i="12" s="1"/>
  <c r="E178" i="12"/>
  <c r="F178" i="12" s="1"/>
  <c r="I178" i="12"/>
  <c r="E179" i="12"/>
  <c r="F179" i="12" s="1"/>
  <c r="I179" i="12"/>
  <c r="E180" i="12"/>
  <c r="F180" i="12" s="1"/>
  <c r="I180" i="12"/>
  <c r="E183" i="12"/>
  <c r="F183" i="12" s="1"/>
  <c r="I183" i="12"/>
  <c r="I234" i="12" l="1"/>
  <c r="F234" i="12"/>
  <c r="F162" i="12"/>
  <c r="D155" i="12" s="1"/>
  <c r="P10" i="45" s="1"/>
  <c r="I162" i="12"/>
  <c r="I176" i="12"/>
  <c r="F176" i="12"/>
  <c r="I233" i="12"/>
  <c r="I235" i="12"/>
  <c r="F235" i="12"/>
  <c r="F233" i="12"/>
  <c r="C230" i="12"/>
  <c r="I222" i="12"/>
  <c r="F222" i="12"/>
  <c r="I221" i="12"/>
  <c r="F221" i="12"/>
  <c r="C218" i="12"/>
  <c r="O20" i="45"/>
  <c r="O21" i="45"/>
  <c r="O19" i="45"/>
  <c r="I209" i="12"/>
  <c r="I208" i="12"/>
  <c r="E209" i="12"/>
  <c r="F209" i="12" s="1"/>
  <c r="F208" i="12"/>
  <c r="I207" i="12"/>
  <c r="F207" i="12"/>
  <c r="C204" i="12"/>
  <c r="O14" i="45"/>
  <c r="K139" i="7"/>
  <c r="J139" i="7"/>
  <c r="G139" i="7"/>
  <c r="K138" i="7"/>
  <c r="J138" i="7"/>
  <c r="G138" i="7"/>
  <c r="K137" i="7"/>
  <c r="J137" i="7"/>
  <c r="E137" i="7"/>
  <c r="G137" i="7" s="1"/>
  <c r="K136" i="7"/>
  <c r="J136" i="7"/>
  <c r="E136" i="7"/>
  <c r="G136" i="7" s="1"/>
  <c r="K135" i="7"/>
  <c r="J135" i="7"/>
  <c r="G135" i="7"/>
  <c r="K134" i="7"/>
  <c r="J134" i="7"/>
  <c r="G134" i="7"/>
  <c r="K133" i="7"/>
  <c r="J133" i="7"/>
  <c r="E133" i="7"/>
  <c r="G133" i="7" s="1"/>
  <c r="K132" i="7"/>
  <c r="J132" i="7"/>
  <c r="E132" i="7"/>
  <c r="G132" i="7" s="1"/>
  <c r="J131" i="7"/>
  <c r="G131" i="7"/>
  <c r="C128" i="7"/>
  <c r="O13" i="45"/>
  <c r="F193" i="12"/>
  <c r="D186" i="12" s="1"/>
  <c r="P11" i="45" s="1"/>
  <c r="F194" i="12"/>
  <c r="F195" i="12"/>
  <c r="I195" i="12"/>
  <c r="I194" i="12"/>
  <c r="I193" i="12"/>
  <c r="C190" i="12"/>
  <c r="O11" i="31"/>
  <c r="G97" i="7"/>
  <c r="J97" i="7"/>
  <c r="J105" i="7"/>
  <c r="G105" i="7"/>
  <c r="J104" i="7"/>
  <c r="G104" i="7"/>
  <c r="J103" i="7"/>
  <c r="G103" i="7"/>
  <c r="J102" i="7"/>
  <c r="G102" i="7"/>
  <c r="J101" i="7"/>
  <c r="G101" i="7"/>
  <c r="J100" i="7"/>
  <c r="G100" i="7"/>
  <c r="J99" i="7"/>
  <c r="E99" i="7"/>
  <c r="G99" i="7" s="1"/>
  <c r="J98" i="7"/>
  <c r="G98" i="7"/>
  <c r="O13" i="24"/>
  <c r="P12" i="24"/>
  <c r="O12" i="24"/>
  <c r="O10" i="24"/>
  <c r="F28" i="10"/>
  <c r="D21" i="10" s="1"/>
  <c r="O10" i="45"/>
  <c r="I163" i="12"/>
  <c r="F163" i="12"/>
  <c r="I177" i="12"/>
  <c r="F177" i="12"/>
  <c r="C173" i="12"/>
  <c r="I28" i="9"/>
  <c r="I27" i="9"/>
  <c r="I26" i="9"/>
  <c r="J26" i="9"/>
  <c r="J27" i="9"/>
  <c r="J28" i="9"/>
  <c r="I29" i="9"/>
  <c r="J29" i="9"/>
  <c r="I30" i="9"/>
  <c r="J30" i="9"/>
  <c r="F26" i="9"/>
  <c r="F27" i="9"/>
  <c r="F28" i="9"/>
  <c r="F29" i="9"/>
  <c r="F30" i="9"/>
  <c r="O10" i="30"/>
  <c r="J83" i="7"/>
  <c r="J87" i="7"/>
  <c r="F87" i="7"/>
  <c r="G87" i="7" s="1"/>
  <c r="J86" i="7"/>
  <c r="F86" i="7"/>
  <c r="G86" i="7" s="1"/>
  <c r="J85" i="7"/>
  <c r="F85" i="7"/>
  <c r="G85" i="7" s="1"/>
  <c r="J84" i="7"/>
  <c r="F84" i="7"/>
  <c r="G84" i="7" s="1"/>
  <c r="C159" i="12"/>
  <c r="O17" i="22"/>
  <c r="O15" i="22"/>
  <c r="J150" i="12"/>
  <c r="I150" i="12"/>
  <c r="F150" i="12"/>
  <c r="I149" i="12"/>
  <c r="F149" i="12"/>
  <c r="I148" i="12"/>
  <c r="E148" i="12"/>
  <c r="F148" i="12" s="1"/>
  <c r="I147" i="12"/>
  <c r="E147" i="12"/>
  <c r="F147" i="12" s="1"/>
  <c r="I146" i="12"/>
  <c r="F146" i="12"/>
  <c r="I145" i="12"/>
  <c r="F145" i="12"/>
  <c r="I144" i="12"/>
  <c r="F144" i="12"/>
  <c r="I143" i="12"/>
  <c r="F143" i="12"/>
  <c r="I142" i="12"/>
  <c r="F142" i="12"/>
  <c r="I141" i="12"/>
  <c r="F141" i="12"/>
  <c r="I140" i="12"/>
  <c r="F140" i="12"/>
  <c r="I139" i="12"/>
  <c r="F139" i="12"/>
  <c r="I138" i="12"/>
  <c r="F138" i="12"/>
  <c r="O16" i="22"/>
  <c r="K73" i="7"/>
  <c r="J73" i="7"/>
  <c r="F73" i="7"/>
  <c r="G73" i="7" s="1"/>
  <c r="K72" i="7"/>
  <c r="J72" i="7"/>
  <c r="G72" i="7"/>
  <c r="K71" i="7"/>
  <c r="J71" i="7"/>
  <c r="G71" i="7"/>
  <c r="K70" i="7"/>
  <c r="J70" i="7"/>
  <c r="E70" i="7"/>
  <c r="G70" i="7" s="1"/>
  <c r="K69" i="7"/>
  <c r="J69" i="7"/>
  <c r="E69" i="7"/>
  <c r="G69" i="7" s="1"/>
  <c r="K68" i="7"/>
  <c r="J68" i="7"/>
  <c r="G68" i="7"/>
  <c r="K67" i="7"/>
  <c r="J67" i="7"/>
  <c r="G67" i="7"/>
  <c r="K66" i="7"/>
  <c r="J66" i="7"/>
  <c r="E66" i="7"/>
  <c r="G66" i="7" s="1"/>
  <c r="K65" i="7"/>
  <c r="J65" i="7"/>
  <c r="E65" i="7"/>
  <c r="G65" i="7" s="1"/>
  <c r="J64" i="7"/>
  <c r="G64" i="7"/>
  <c r="O14" i="22"/>
  <c r="I127" i="12"/>
  <c r="F127" i="12"/>
  <c r="I126" i="12"/>
  <c r="F126" i="12"/>
  <c r="I125" i="12"/>
  <c r="F125" i="12"/>
  <c r="I124" i="12"/>
  <c r="F124" i="12"/>
  <c r="I123" i="12"/>
  <c r="F123" i="12"/>
  <c r="I122" i="12"/>
  <c r="F122" i="12"/>
  <c r="I121" i="12"/>
  <c r="F121" i="12"/>
  <c r="I120" i="12"/>
  <c r="F120" i="12"/>
  <c r="I119" i="12"/>
  <c r="F119" i="12"/>
  <c r="O13" i="22"/>
  <c r="K54" i="7"/>
  <c r="J54" i="7"/>
  <c r="F54" i="7"/>
  <c r="G54" i="7" s="1"/>
  <c r="K53" i="7"/>
  <c r="J53" i="7"/>
  <c r="F53" i="7"/>
  <c r="G53" i="7" s="1"/>
  <c r="K52" i="7"/>
  <c r="J52" i="7"/>
  <c r="F52" i="7"/>
  <c r="G52" i="7" s="1"/>
  <c r="K51" i="7"/>
  <c r="J51" i="7"/>
  <c r="F51" i="7"/>
  <c r="G51" i="7" s="1"/>
  <c r="K50" i="7"/>
  <c r="J50" i="7"/>
  <c r="F50" i="7"/>
  <c r="G50" i="7" s="1"/>
  <c r="K49" i="7"/>
  <c r="J49" i="7"/>
  <c r="G49" i="7"/>
  <c r="K48" i="7"/>
  <c r="J48" i="7"/>
  <c r="G48" i="7"/>
  <c r="K47" i="7"/>
  <c r="J47" i="7"/>
  <c r="E47" i="7"/>
  <c r="G47" i="7" s="1"/>
  <c r="K46" i="7"/>
  <c r="J46" i="7"/>
  <c r="E46" i="7"/>
  <c r="G46" i="7" s="1"/>
  <c r="K45" i="7"/>
  <c r="J45" i="7"/>
  <c r="G45" i="7"/>
  <c r="K44" i="7"/>
  <c r="J44" i="7"/>
  <c r="G44" i="7"/>
  <c r="K43" i="7"/>
  <c r="J43" i="7"/>
  <c r="E43" i="7"/>
  <c r="G43" i="7" s="1"/>
  <c r="K42" i="7"/>
  <c r="J42" i="7"/>
  <c r="E42" i="7"/>
  <c r="G42" i="7" s="1"/>
  <c r="J41" i="7"/>
  <c r="G41" i="7"/>
  <c r="I102" i="12"/>
  <c r="I100" i="12"/>
  <c r="I99" i="12"/>
  <c r="E100" i="12"/>
  <c r="F100" i="12" s="1"/>
  <c r="I105" i="12"/>
  <c r="I104" i="12"/>
  <c r="O6" i="29"/>
  <c r="J19" i="7"/>
  <c r="K19" i="7"/>
  <c r="J18" i="7"/>
  <c r="J21" i="7"/>
  <c r="J22" i="7"/>
  <c r="J23" i="7"/>
  <c r="J24" i="7"/>
  <c r="J25" i="7"/>
  <c r="J30" i="7"/>
  <c r="J29" i="7"/>
  <c r="J28" i="7"/>
  <c r="J27" i="7"/>
  <c r="J26" i="7"/>
  <c r="K30" i="7"/>
  <c r="F30" i="7"/>
  <c r="G30" i="7" s="1"/>
  <c r="E18" i="7"/>
  <c r="K29" i="7"/>
  <c r="F29" i="7"/>
  <c r="G29" i="7" s="1"/>
  <c r="K28" i="7"/>
  <c r="F28" i="7"/>
  <c r="G28" i="7" s="1"/>
  <c r="K27" i="7"/>
  <c r="F27" i="7"/>
  <c r="G27" i="7" s="1"/>
  <c r="I87" i="12"/>
  <c r="F87" i="12"/>
  <c r="I86" i="12"/>
  <c r="F86" i="12"/>
  <c r="I85" i="12"/>
  <c r="F85" i="12"/>
  <c r="I84" i="12"/>
  <c r="O13" i="29"/>
  <c r="O11" i="45"/>
  <c r="D131" i="12" l="1"/>
  <c r="P15" i="22" s="1"/>
  <c r="D226" i="12"/>
  <c r="P21" i="45" s="1"/>
  <c r="D169" i="12"/>
  <c r="P17" i="22" s="1"/>
  <c r="N17" i="22" s="1"/>
  <c r="H11" i="45"/>
  <c r="N11" i="45"/>
  <c r="L11" i="45"/>
  <c r="J11" i="45"/>
  <c r="N15" i="22"/>
  <c r="J15" i="22"/>
  <c r="L15" i="22"/>
  <c r="N10" i="45"/>
  <c r="L10" i="45"/>
  <c r="D200" i="12"/>
  <c r="P19" i="45" s="1"/>
  <c r="D90" i="7"/>
  <c r="P13" i="24" s="1"/>
  <c r="L13" i="24" s="1"/>
  <c r="D34" i="7"/>
  <c r="P13" i="22" s="1"/>
  <c r="D57" i="7"/>
  <c r="D124" i="7"/>
  <c r="P14" i="45" s="1"/>
  <c r="D214" i="12"/>
  <c r="P20" i="45" s="1"/>
  <c r="Q17" i="21"/>
  <c r="P17" i="21"/>
  <c r="P16" i="21"/>
  <c r="I72" i="12"/>
  <c r="F72" i="12"/>
  <c r="I71" i="12"/>
  <c r="E71" i="12"/>
  <c r="F71" i="12" s="1"/>
  <c r="I70" i="12"/>
  <c r="C14" i="8"/>
  <c r="N20" i="45" l="1"/>
  <c r="L20" i="45"/>
  <c r="J20" i="45"/>
  <c r="H20" i="45"/>
  <c r="J21" i="45"/>
  <c r="H21" i="45"/>
  <c r="L19" i="45"/>
  <c r="J19" i="45"/>
  <c r="H19" i="45"/>
  <c r="N13" i="22"/>
  <c r="J13" i="22"/>
  <c r="L13" i="22"/>
  <c r="H14" i="45"/>
  <c r="N14" i="45"/>
  <c r="L14" i="45"/>
  <c r="J14" i="45"/>
  <c r="O7" i="22"/>
  <c r="I33" i="12"/>
  <c r="E33" i="12"/>
  <c r="F33" i="12" s="1"/>
  <c r="I32" i="12"/>
  <c r="E32" i="12"/>
  <c r="F32" i="12" s="1"/>
  <c r="I31" i="12"/>
  <c r="E31" i="12"/>
  <c r="F31" i="12" s="1"/>
  <c r="I30" i="12"/>
  <c r="E30" i="12"/>
  <c r="F30" i="12" s="1"/>
  <c r="E29" i="12"/>
  <c r="F29" i="12" s="1"/>
  <c r="I28" i="12"/>
  <c r="E28" i="12"/>
  <c r="F28" i="12" s="1"/>
  <c r="F23" i="12"/>
  <c r="F24" i="12"/>
  <c r="F20" i="12"/>
  <c r="F21" i="12"/>
  <c r="F18" i="12" l="1"/>
  <c r="I18" i="12"/>
  <c r="F17" i="12"/>
  <c r="I17" i="12"/>
  <c r="F19" i="12"/>
  <c r="I19" i="12"/>
  <c r="I20" i="12"/>
  <c r="I21" i="12"/>
  <c r="F22" i="12"/>
  <c r="I22" i="12"/>
  <c r="I23" i="12"/>
  <c r="I24" i="12"/>
  <c r="F25" i="12"/>
  <c r="I25" i="12"/>
  <c r="F26" i="12"/>
  <c r="I26" i="12"/>
  <c r="F27" i="12"/>
  <c r="I27" i="12"/>
  <c r="I29" i="12"/>
  <c r="F34" i="12"/>
  <c r="I34" i="12"/>
  <c r="J34" i="12"/>
  <c r="J128" i="12" l="1"/>
  <c r="J107" i="12"/>
  <c r="J106" i="12"/>
  <c r="J105" i="12"/>
  <c r="J104" i="12"/>
  <c r="J103" i="12"/>
  <c r="J102" i="12"/>
  <c r="J101" i="12"/>
  <c r="J89" i="12"/>
  <c r="J88" i="12"/>
  <c r="C135" i="12"/>
  <c r="I128" i="12"/>
  <c r="F128" i="12"/>
  <c r="D112" i="12" s="1"/>
  <c r="P14" i="22" s="1"/>
  <c r="C116" i="12"/>
  <c r="I109" i="12"/>
  <c r="F109" i="12"/>
  <c r="I108" i="12"/>
  <c r="F108" i="12"/>
  <c r="I107" i="12"/>
  <c r="F107" i="12"/>
  <c r="I106" i="12"/>
  <c r="F106" i="12"/>
  <c r="F105" i="12"/>
  <c r="F104" i="12"/>
  <c r="I103" i="12"/>
  <c r="F103" i="12"/>
  <c r="F102" i="12"/>
  <c r="I101" i="12"/>
  <c r="F101" i="12"/>
  <c r="E99" i="12"/>
  <c r="F99" i="12" s="1"/>
  <c r="C96" i="12"/>
  <c r="I89" i="12"/>
  <c r="F89" i="12"/>
  <c r="I88" i="12"/>
  <c r="F88" i="12"/>
  <c r="F84" i="12"/>
  <c r="C81" i="12"/>
  <c r="J74" i="12"/>
  <c r="J73" i="12"/>
  <c r="J60" i="12"/>
  <c r="J59" i="12"/>
  <c r="I74" i="12"/>
  <c r="F74" i="12"/>
  <c r="I73" i="12"/>
  <c r="F73" i="12"/>
  <c r="E70" i="12"/>
  <c r="F70" i="12" s="1"/>
  <c r="C67" i="12"/>
  <c r="I60" i="12"/>
  <c r="F60" i="12"/>
  <c r="I59" i="12"/>
  <c r="F59" i="12"/>
  <c r="I58" i="12"/>
  <c r="F58" i="12"/>
  <c r="I57" i="12"/>
  <c r="F57" i="12"/>
  <c r="C54" i="12"/>
  <c r="J47" i="12"/>
  <c r="J46" i="12"/>
  <c r="I47" i="12"/>
  <c r="F47" i="12"/>
  <c r="I46" i="12"/>
  <c r="F46" i="12"/>
  <c r="I45" i="12"/>
  <c r="F45" i="12"/>
  <c r="C42" i="12"/>
  <c r="I28" i="10"/>
  <c r="C25" i="10"/>
  <c r="K66" i="8"/>
  <c r="K65" i="8"/>
  <c r="K64" i="8"/>
  <c r="K63" i="8"/>
  <c r="K62" i="8"/>
  <c r="K61" i="8"/>
  <c r="K60"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21" i="7"/>
  <c r="K120" i="7"/>
  <c r="K119" i="7"/>
  <c r="K118" i="7"/>
  <c r="K117" i="7"/>
  <c r="K116" i="7"/>
  <c r="J121" i="7"/>
  <c r="G121" i="7"/>
  <c r="J120" i="7"/>
  <c r="E120" i="7"/>
  <c r="G120" i="7" s="1"/>
  <c r="J119" i="7"/>
  <c r="G119" i="7"/>
  <c r="J118" i="7"/>
  <c r="G118" i="7"/>
  <c r="J117" i="7"/>
  <c r="E117" i="7"/>
  <c r="G117" i="7" s="1"/>
  <c r="J116" i="7"/>
  <c r="G116" i="7"/>
  <c r="J115" i="7"/>
  <c r="G115" i="7"/>
  <c r="C112" i="7"/>
  <c r="C94" i="7"/>
  <c r="G83" i="7"/>
  <c r="D77" i="7" s="1"/>
  <c r="Q14" i="21" s="1"/>
  <c r="C80" i="7"/>
  <c r="C61" i="7"/>
  <c r="C14" i="7"/>
  <c r="G17" i="7"/>
  <c r="J17" i="7"/>
  <c r="G18" i="7"/>
  <c r="K18" i="7"/>
  <c r="E19" i="7"/>
  <c r="G19" i="7" s="1"/>
  <c r="G20" i="7"/>
  <c r="J20" i="7"/>
  <c r="K20" i="7"/>
  <c r="G21" i="7"/>
  <c r="K21" i="7"/>
  <c r="E22" i="7"/>
  <c r="G22" i="7" s="1"/>
  <c r="K22" i="7"/>
  <c r="E23" i="7"/>
  <c r="G23" i="7" s="1"/>
  <c r="K23" i="7"/>
  <c r="G24" i="7"/>
  <c r="K24" i="7"/>
  <c r="G25" i="7"/>
  <c r="K25" i="7"/>
  <c r="F26" i="7"/>
  <c r="G26" i="7" s="1"/>
  <c r="K26" i="7"/>
  <c r="C38" i="7"/>
  <c r="D63" i="12" l="1"/>
  <c r="Q16" i="21" s="1"/>
  <c r="D92" i="12"/>
  <c r="P11" i="22" s="1"/>
  <c r="J14" i="22"/>
  <c r="L14" i="22"/>
  <c r="D77" i="12"/>
  <c r="P12" i="22" s="1"/>
  <c r="D108" i="7"/>
  <c r="P13" i="45" s="1"/>
  <c r="D10" i="7"/>
  <c r="P6" i="29" s="1"/>
  <c r="K14" i="21"/>
  <c r="O14" i="21"/>
  <c r="M14" i="21"/>
  <c r="D50" i="12"/>
  <c r="Q11" i="21" s="1"/>
  <c r="D38" i="12"/>
  <c r="Q7" i="21" s="1"/>
  <c r="I563" i="38"/>
  <c r="G563" i="38"/>
  <c r="I581" i="38"/>
  <c r="G581" i="38"/>
  <c r="AJ586" i="38"/>
  <c r="AI586" i="38"/>
  <c r="AH586" i="38"/>
  <c r="AF586" i="38"/>
  <c r="AE586" i="38"/>
  <c r="AD586" i="38"/>
  <c r="AB586" i="38"/>
  <c r="AA586" i="38"/>
  <c r="X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H355" i="38"/>
  <c r="AF355" i="38"/>
  <c r="AE355" i="38"/>
  <c r="AD355" i="38"/>
  <c r="AB355" i="38"/>
  <c r="AA355" i="38"/>
  <c r="Z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W344" i="38"/>
  <c r="V344" i="38"/>
  <c r="E344" i="38"/>
  <c r="D344" i="38"/>
  <c r="AJ343" i="38"/>
  <c r="AI343" i="38"/>
  <c r="AH343" i="38"/>
  <c r="AF343" i="38"/>
  <c r="AE343" i="38"/>
  <c r="AB343" i="38"/>
  <c r="AA343" i="38"/>
  <c r="Z343" i="38"/>
  <c r="X343" i="38"/>
  <c r="W343" i="38"/>
  <c r="V343" i="38"/>
  <c r="D343" i="38"/>
  <c r="AH342" i="38"/>
  <c r="AF342" i="38"/>
  <c r="AE342" i="38"/>
  <c r="AB342" i="38"/>
  <c r="AA342" i="38"/>
  <c r="Z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E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W325" i="38"/>
  <c r="E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B55" i="38"/>
  <c r="AA55" i="38"/>
  <c r="Z55" i="38"/>
  <c r="W55" i="38"/>
  <c r="E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W29" i="38"/>
  <c r="D29" i="38"/>
  <c r="AJ27" i="38"/>
  <c r="AI27" i="38"/>
  <c r="AH27" i="38"/>
  <c r="AF27" i="38"/>
  <c r="AE27" i="38"/>
  <c r="AD27" i="38"/>
  <c r="AB27" i="38"/>
  <c r="AA27" i="38"/>
  <c r="Z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M7" i="21" l="1"/>
  <c r="K7" i="21"/>
  <c r="O11" i="21"/>
  <c r="M11" i="21"/>
  <c r="N11" i="22"/>
  <c r="L11" i="22"/>
  <c r="J11" i="22"/>
  <c r="N12" i="22"/>
  <c r="L12" i="22"/>
  <c r="J12" i="22"/>
  <c r="K16" i="21"/>
  <c r="I16" i="21"/>
  <c r="O16" i="21"/>
  <c r="M16" i="21"/>
  <c r="H6" i="29"/>
  <c r="J6" i="29"/>
  <c r="N13" i="45"/>
  <c r="L13" i="45"/>
  <c r="D5" i="7"/>
  <c r="W563" i="38"/>
  <c r="AB563" i="38"/>
  <c r="AA581" i="38"/>
  <c r="AF581" i="38"/>
  <c r="X563" i="38"/>
  <c r="AI563" i="38"/>
  <c r="AH563" i="38"/>
  <c r="AB581" i="38"/>
  <c r="AH581" i="38"/>
  <c r="AE581" i="38"/>
  <c r="AJ581" i="38"/>
  <c r="D563" i="38"/>
  <c r="Z563" i="38"/>
  <c r="AE563" i="38"/>
  <c r="AJ563" i="38"/>
  <c r="F571" i="38"/>
  <c r="J571" i="38" s="1"/>
  <c r="F576" i="38"/>
  <c r="H576" i="38" s="1"/>
  <c r="F580" i="38"/>
  <c r="H580" i="38" s="1"/>
  <c r="X581" i="38"/>
  <c r="AD581" i="38"/>
  <c r="AI581" i="38"/>
  <c r="E563" i="38"/>
  <c r="V563" i="38"/>
  <c r="AA563" i="38"/>
  <c r="AF563"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X501" i="38" s="1"/>
  <c r="AG503" i="38"/>
  <c r="AI502" i="38"/>
  <c r="AI501" i="38" s="1"/>
  <c r="W502" i="38"/>
  <c r="W501" i="38" s="1"/>
  <c r="AB502" i="38"/>
  <c r="AB501" i="38" s="1"/>
  <c r="AK504" i="38"/>
  <c r="V502" i="38"/>
  <c r="V501" i="38" s="1"/>
  <c r="AA502" i="38"/>
  <c r="AA501" i="38" s="1"/>
  <c r="AF502" i="38"/>
  <c r="AF501" i="38" s="1"/>
  <c r="AC506" i="38"/>
  <c r="AG507" i="38"/>
  <c r="AK508" i="38"/>
  <c r="AE502" i="38"/>
  <c r="AE501" i="38" s="1"/>
  <c r="AJ502" i="38"/>
  <c r="AJ501" i="38" s="1"/>
  <c r="E502" i="38"/>
  <c r="E501" i="38" s="1"/>
  <c r="AC509" i="38"/>
  <c r="F510" i="38"/>
  <c r="H510" i="38" s="1"/>
  <c r="D502" i="38"/>
  <c r="D501" i="38" s="1"/>
  <c r="AH502" i="38"/>
  <c r="AH501" i="38" s="1"/>
  <c r="AC512" i="38"/>
  <c r="Y503" i="38"/>
  <c r="AC504" i="38"/>
  <c r="AC508" i="38"/>
  <c r="Y509" i="38"/>
  <c r="AK510" i="38"/>
  <c r="AD502" i="38"/>
  <c r="AD501" i="38" s="1"/>
  <c r="Y512" i="38"/>
  <c r="AK503" i="38"/>
  <c r="Y504" i="38"/>
  <c r="AK505" i="38"/>
  <c r="AG506" i="38"/>
  <c r="AK507" i="38"/>
  <c r="Y508" i="38"/>
  <c r="F509" i="38"/>
  <c r="J509" i="38" s="1"/>
  <c r="Z502" i="38"/>
  <c r="Z501" i="38" s="1"/>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Y383" i="38"/>
  <c r="F383" i="38"/>
  <c r="J383" i="38" s="1"/>
  <c r="Z378" i="38"/>
  <c r="AK382" i="38"/>
  <c r="Y382" i="38"/>
  <c r="AC381" i="38"/>
  <c r="AC363" i="38"/>
  <c r="Y364" i="38"/>
  <c r="Y365" i="38"/>
  <c r="Y366" i="38"/>
  <c r="F367" i="38"/>
  <c r="H367" i="38" s="1"/>
  <c r="Y370" i="38"/>
  <c r="F371" i="38"/>
  <c r="J371" i="38" s="1"/>
  <c r="AK371" i="38"/>
  <c r="AK373" i="38"/>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7" i="38"/>
  <c r="F348" i="38"/>
  <c r="J348" i="38" s="1"/>
  <c r="AC355" i="38"/>
  <c r="Y345" i="38"/>
  <c r="AC346" i="38"/>
  <c r="AG351" i="38"/>
  <c r="AC356" i="38"/>
  <c r="Y357" i="38"/>
  <c r="AG347" i="38"/>
  <c r="Y352" i="38"/>
  <c r="AG406" i="38"/>
  <c r="X404" i="38"/>
  <c r="AD404" i="38"/>
  <c r="AI404" i="38"/>
  <c r="AC343" i="38"/>
  <c r="Y347" i="38"/>
  <c r="AC347" i="38"/>
  <c r="AK348" i="38"/>
  <c r="AG349" i="38"/>
  <c r="AK350" i="38"/>
  <c r="Y351" i="38"/>
  <c r="F352" i="38"/>
  <c r="J352" i="38" s="1"/>
  <c r="AG353" i="38"/>
  <c r="AK354" i="38"/>
  <c r="F356" i="38"/>
  <c r="J356" i="38" s="1"/>
  <c r="Y373" i="38"/>
  <c r="AC342" i="38"/>
  <c r="Y343" i="38"/>
  <c r="AG344" i="38"/>
  <c r="AG345" i="38"/>
  <c r="AG346" i="38"/>
  <c r="AC349" i="38"/>
  <c r="AG350" i="38"/>
  <c r="AK351" i="38"/>
  <c r="AG371" i="38"/>
  <c r="AC344" i="38"/>
  <c r="F345" i="38"/>
  <c r="J345" i="38" s="1"/>
  <c r="AC345" i="38"/>
  <c r="AG348" i="38"/>
  <c r="AK352" i="38"/>
  <c r="Y356" i="38"/>
  <c r="Y359" i="38"/>
  <c r="AK363" i="38"/>
  <c r="AC371" i="38"/>
  <c r="Y346" i="38"/>
  <c r="AC348" i="38"/>
  <c r="F349" i="38"/>
  <c r="H349" i="38" s="1"/>
  <c r="Y349" i="38"/>
  <c r="AC350" i="38"/>
  <c r="AG352" i="38"/>
  <c r="AC353" i="38"/>
  <c r="AG354" i="38"/>
  <c r="AK356" i="38"/>
  <c r="AG357" i="38"/>
  <c r="AC359" i="38"/>
  <c r="AK360" i="38"/>
  <c r="AK361" i="38"/>
  <c r="AG374" i="38"/>
  <c r="AK375" i="38"/>
  <c r="AG358" i="38"/>
  <c r="AG362" i="38"/>
  <c r="AG375" i="38"/>
  <c r="F358" i="38"/>
  <c r="J358" i="38" s="1"/>
  <c r="AC358" i="38"/>
  <c r="AK359" i="38"/>
  <c r="F362" i="38"/>
  <c r="H362" i="38" s="1"/>
  <c r="AG363" i="38"/>
  <c r="AC368" i="38"/>
  <c r="F369" i="38"/>
  <c r="J369" i="38" s="1"/>
  <c r="AC369" i="38"/>
  <c r="F370" i="38"/>
  <c r="H370" i="38" s="1"/>
  <c r="AC370" i="38"/>
  <c r="Y371" i="38"/>
  <c r="AG372" i="38"/>
  <c r="AC373" i="38"/>
  <c r="AK344" i="38"/>
  <c r="AK345" i="38"/>
  <c r="AK346" i="38"/>
  <c r="Y348" i="38"/>
  <c r="AK349" i="38"/>
  <c r="Y350" i="38"/>
  <c r="F351" i="38"/>
  <c r="J351" i="38" s="1"/>
  <c r="AC352" i="38"/>
  <c r="F353" i="38"/>
  <c r="J353" i="38" s="1"/>
  <c r="Y353" i="38"/>
  <c r="F354" i="38"/>
  <c r="H354" i="38" s="1"/>
  <c r="AC354" i="38"/>
  <c r="AG356" i="38"/>
  <c r="AC357" i="38"/>
  <c r="F377" i="38"/>
  <c r="J377" i="38" s="1"/>
  <c r="AG360" i="38"/>
  <c r="AG361" i="38"/>
  <c r="AK364" i="38"/>
  <c r="AK365" i="38"/>
  <c r="Y368" i="38"/>
  <c r="Y369" i="38"/>
  <c r="AC372" i="38"/>
  <c r="F373" i="38"/>
  <c r="J373" i="38" s="1"/>
  <c r="AC375" i="38"/>
  <c r="Y376" i="38"/>
  <c r="AK377" i="38"/>
  <c r="Y358" i="38"/>
  <c r="F361" i="38"/>
  <c r="J361" i="38" s="1"/>
  <c r="AC361" i="38"/>
  <c r="AC362" i="38"/>
  <c r="AG364" i="38"/>
  <c r="AG365" i="38"/>
  <c r="AG366" i="38"/>
  <c r="AK368" i="38"/>
  <c r="AK369" i="38"/>
  <c r="AK370" i="38"/>
  <c r="Y372" i="38"/>
  <c r="AF404" i="38"/>
  <c r="V404" i="38"/>
  <c r="AK374" i="38"/>
  <c r="Y375" i="38"/>
  <c r="F376" i="38"/>
  <c r="J376" i="38" s="1"/>
  <c r="AG377" i="38"/>
  <c r="AK358"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AG397" i="38"/>
  <c r="F321" i="38"/>
  <c r="J321" i="38" s="1"/>
  <c r="AC397" i="38"/>
  <c r="F398" i="38"/>
  <c r="H398" i="38" s="1"/>
  <c r="AC398" i="38"/>
  <c r="Y397" i="38"/>
  <c r="Y398" i="38"/>
  <c r="AG320" i="38"/>
  <c r="AG323" i="38"/>
  <c r="AK324" i="38"/>
  <c r="AK318" i="38"/>
  <c r="Y319" i="38"/>
  <c r="F320" i="38"/>
  <c r="J320" i="38" s="1"/>
  <c r="AC320" i="38"/>
  <c r="AK322" i="38"/>
  <c r="Y318" i="38"/>
  <c r="F319" i="38"/>
  <c r="J319" i="38" s="1"/>
  <c r="AC319" i="38"/>
  <c r="AK321" i="38"/>
  <c r="F323" i="38"/>
  <c r="H323" i="38" s="1"/>
  <c r="AG324" i="38"/>
  <c r="F317" i="38"/>
  <c r="J317" i="38" s="1"/>
  <c r="AG322" i="38"/>
  <c r="AK320" i="38"/>
  <c r="Y324" i="38"/>
  <c r="AK325" i="38"/>
  <c r="AG326" i="38"/>
  <c r="Y317" i="38"/>
  <c r="F318" i="38"/>
  <c r="J318" i="38" s="1"/>
  <c r="AC318" i="38"/>
  <c r="AG319" i="38"/>
  <c r="Y321" i="38"/>
  <c r="Y322" i="38"/>
  <c r="F328" i="38"/>
  <c r="H328" i="38" s="1"/>
  <c r="F326" i="38"/>
  <c r="H326" i="38" s="1"/>
  <c r="AK317" i="38"/>
  <c r="AG321" i="38"/>
  <c r="AC327" i="38"/>
  <c r="AC324"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AG106" i="38"/>
  <c r="AK105" i="38"/>
  <c r="F106" i="38"/>
  <c r="H106" i="38" s="1"/>
  <c r="AC105" i="38"/>
  <c r="F108" i="38"/>
  <c r="J108" i="38" s="1"/>
  <c r="AG107" i="38"/>
  <c r="AK106" i="38"/>
  <c r="Y105" i="38"/>
  <c r="F56" i="38"/>
  <c r="H56" i="38" s="1"/>
  <c r="F107" i="38"/>
  <c r="J107" i="38" s="1"/>
  <c r="AC106" i="38"/>
  <c r="AG108" i="38"/>
  <c r="AK107" i="38"/>
  <c r="Y106" i="38"/>
  <c r="E98" i="38"/>
  <c r="E97" i="38" s="1"/>
  <c r="F109" i="38"/>
  <c r="J109" i="38" s="1"/>
  <c r="AC107" i="38"/>
  <c r="AK108" i="38"/>
  <c r="Y107" i="38"/>
  <c r="AG99" i="38"/>
  <c r="Y109" i="38"/>
  <c r="AC108" i="38"/>
  <c r="F99" i="38"/>
  <c r="J99" i="38" s="1"/>
  <c r="Y108" i="38"/>
  <c r="F54" i="38"/>
  <c r="J54" i="38" s="1"/>
  <c r="AC54" i="38"/>
  <c r="AK99" i="38"/>
  <c r="AC109" i="38"/>
  <c r="AC99" i="38"/>
  <c r="AK109" i="38"/>
  <c r="Y99" i="38"/>
  <c r="D98" i="38"/>
  <c r="AG109" i="38"/>
  <c r="AG54" i="38"/>
  <c r="Y54" i="38"/>
  <c r="AK54" i="38"/>
  <c r="AK55" i="38"/>
  <c r="AC55" i="38"/>
  <c r="F57" i="38"/>
  <c r="J57" i="38" s="1"/>
  <c r="AG56"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F561" i="38"/>
  <c r="AF560" i="38" s="1"/>
  <c r="AE561" i="38"/>
  <c r="AE560" i="38" s="1"/>
  <c r="AD561" i="38"/>
  <c r="AD560" i="38" s="1"/>
  <c r="AB561" i="38"/>
  <c r="AB560" i="38" s="1"/>
  <c r="AA561" i="38"/>
  <c r="AA560" i="38" s="1"/>
  <c r="Z561" i="38"/>
  <c r="Z560" i="38" s="1"/>
  <c r="X561" i="38"/>
  <c r="X560" i="38" s="1"/>
  <c r="W561" i="38"/>
  <c r="W560" i="38" s="1"/>
  <c r="V561" i="38"/>
  <c r="V560" i="38" s="1"/>
  <c r="E561" i="38"/>
  <c r="D561" i="38"/>
  <c r="D560" i="38" s="1"/>
  <c r="AJ547" i="38"/>
  <c r="AI547" i="38"/>
  <c r="AH547" i="38"/>
  <c r="AF547" i="38"/>
  <c r="AE547" i="38"/>
  <c r="AD547" i="38"/>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D519" i="38" s="1"/>
  <c r="AB520" i="38"/>
  <c r="AB519" i="38" s="1"/>
  <c r="AA520" i="38"/>
  <c r="Z520" i="38"/>
  <c r="Z519" i="38" s="1"/>
  <c r="X520" i="38"/>
  <c r="W520" i="38"/>
  <c r="W519" i="38" s="1"/>
  <c r="V520" i="38"/>
  <c r="V519" i="38" s="1"/>
  <c r="E520" i="38"/>
  <c r="D520" i="38"/>
  <c r="AJ451" i="38"/>
  <c r="AI451" i="38"/>
  <c r="AH451" i="38"/>
  <c r="AH450" i="38" s="1"/>
  <c r="AH449" i="38" s="1"/>
  <c r="AF451" i="38"/>
  <c r="AF450" i="38" s="1"/>
  <c r="AF449" i="38" s="1"/>
  <c r="AE451" i="38"/>
  <c r="AD451" i="38"/>
  <c r="AD450" i="38" s="1"/>
  <c r="AD449" i="38" s="1"/>
  <c r="AB451" i="38"/>
  <c r="AA451" i="38"/>
  <c r="AA450" i="38" s="1"/>
  <c r="AA449" i="38" s="1"/>
  <c r="Z451" i="38"/>
  <c r="Z450" i="38" s="1"/>
  <c r="Z449" i="38" s="1"/>
  <c r="X451" i="38"/>
  <c r="W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W316" i="38"/>
  <c r="V316" i="38"/>
  <c r="E316" i="38"/>
  <c r="D316" i="38"/>
  <c r="AJ271" i="38"/>
  <c r="AI271" i="38"/>
  <c r="AH271" i="38"/>
  <c r="AF271" i="38"/>
  <c r="AE271" i="38"/>
  <c r="AD271" i="38"/>
  <c r="AB271" i="38"/>
  <c r="AA271" i="38"/>
  <c r="Z271" i="38"/>
  <c r="X271" i="38"/>
  <c r="W271" i="38"/>
  <c r="V271" i="38"/>
  <c r="E271" i="38"/>
  <c r="D271" i="38"/>
  <c r="AJ247" i="38"/>
  <c r="AI247" i="38"/>
  <c r="AH247" i="38"/>
  <c r="AF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V196" i="38"/>
  <c r="E196" i="38"/>
  <c r="D196" i="38"/>
  <c r="AJ195" i="38"/>
  <c r="AI195" i="38"/>
  <c r="AH195" i="38"/>
  <c r="AF195" i="38"/>
  <c r="AE195" i="38"/>
  <c r="AD195" i="38"/>
  <c r="AB195" i="38"/>
  <c r="AA195" i="38"/>
  <c r="Z195" i="38"/>
  <c r="X195" i="38"/>
  <c r="W195" i="38"/>
  <c r="V195" i="38"/>
  <c r="E195" i="38"/>
  <c r="D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Z138" i="38"/>
  <c r="X138" i="38"/>
  <c r="W138" i="38"/>
  <c r="V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G501" i="38"/>
  <c r="I501" i="38"/>
  <c r="G519" i="38"/>
  <c r="I519" i="38"/>
  <c r="G546" i="38"/>
  <c r="I546" i="38"/>
  <c r="AD546" i="38"/>
  <c r="G560" i="38"/>
  <c r="I560" i="38"/>
  <c r="AH560" i="38"/>
  <c r="J206" i="38" l="1"/>
  <c r="J102" i="38"/>
  <c r="H105" i="38"/>
  <c r="J396" i="38"/>
  <c r="H374" i="38"/>
  <c r="J150" i="38"/>
  <c r="J20" i="38"/>
  <c r="H112" i="38"/>
  <c r="H381" i="38"/>
  <c r="J398" i="38"/>
  <c r="J410" i="38"/>
  <c r="J574" i="38"/>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AL382" i="38"/>
  <c r="H346" i="38"/>
  <c r="AL351" i="38"/>
  <c r="H369" i="38"/>
  <c r="J366" i="38"/>
  <c r="H359" i="38"/>
  <c r="AL373" i="38"/>
  <c r="H352" i="38"/>
  <c r="H353" i="38"/>
  <c r="AL363" i="38"/>
  <c r="AL374" i="38"/>
  <c r="AL366" i="38"/>
  <c r="AL364" i="38"/>
  <c r="AL357" i="38"/>
  <c r="AL350" i="38"/>
  <c r="AL372" i="38"/>
  <c r="AL359" i="38"/>
  <c r="H282" i="38"/>
  <c r="AL362" i="38"/>
  <c r="AL352" i="38"/>
  <c r="AL348" i="38"/>
  <c r="H314" i="38"/>
  <c r="H291" i="38"/>
  <c r="H348" i="38"/>
  <c r="H347" i="38"/>
  <c r="H361" i="38"/>
  <c r="H345" i="38"/>
  <c r="AL354" i="38"/>
  <c r="H376" i="38"/>
  <c r="AL365" i="38"/>
  <c r="AL345" i="38"/>
  <c r="AL347" i="38"/>
  <c r="AL377" i="38"/>
  <c r="AL371" i="38"/>
  <c r="AL356" i="38"/>
  <c r="H405" i="38"/>
  <c r="H365" i="38"/>
  <c r="J375" i="38"/>
  <c r="AL358" i="38"/>
  <c r="AL346" i="38"/>
  <c r="AL376" i="38"/>
  <c r="AL361"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H320" i="38"/>
  <c r="AL277" i="38"/>
  <c r="AL310" i="38"/>
  <c r="J281" i="38"/>
  <c r="H322" i="38"/>
  <c r="H307" i="38"/>
  <c r="AL274" i="38"/>
  <c r="AL282" i="38"/>
  <c r="AL285" i="38"/>
  <c r="AL327" i="38"/>
  <c r="AL318" i="38"/>
  <c r="AL319"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Z38" i="38"/>
  <c r="AE38" i="38"/>
  <c r="AJ38" i="38"/>
  <c r="H107" i="38"/>
  <c r="AL106" i="38"/>
  <c r="AL105" i="38"/>
  <c r="H67" i="38"/>
  <c r="H108" i="38"/>
  <c r="H99" i="38"/>
  <c r="AL107" i="38"/>
  <c r="AL101" i="38"/>
  <c r="E38" i="38"/>
  <c r="AA38" i="38"/>
  <c r="AF38" i="38"/>
  <c r="H109" i="38"/>
  <c r="AL108" i="38"/>
  <c r="H101" i="38"/>
  <c r="AL100" i="38"/>
  <c r="AL109"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AL33" i="38"/>
  <c r="J30" i="38"/>
  <c r="AL35" i="38"/>
  <c r="AL31" i="38"/>
  <c r="H33" i="38"/>
  <c r="AL30" i="38"/>
  <c r="W394" i="38"/>
  <c r="W393" i="38" s="1"/>
  <c r="W413" i="38"/>
  <c r="W412" i="38" s="1"/>
  <c r="H22" i="38"/>
  <c r="J25" i="38"/>
  <c r="H26"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AL22" i="38"/>
  <c r="X384" i="38"/>
  <c r="AF394" i="38"/>
  <c r="AF393" i="38" s="1"/>
  <c r="AA194" i="38"/>
  <c r="AF194" i="38"/>
  <c r="AE221" i="38"/>
  <c r="AE212" i="38" s="1"/>
  <c r="AA270" i="38"/>
  <c r="AD315" i="38"/>
  <c r="AA340" i="38"/>
  <c r="AD384" i="38"/>
  <c r="AA394" i="38"/>
  <c r="AA393" i="38" s="1"/>
  <c r="H23" i="38"/>
  <c r="AG213" i="38"/>
  <c r="AL19" i="38"/>
  <c r="AL20" i="38"/>
  <c r="E194" i="38"/>
  <c r="V194" i="38"/>
  <c r="V221" i="38"/>
  <c r="V212" i="38" s="1"/>
  <c r="AH230" i="38"/>
  <c r="AD246" i="38"/>
  <c r="Z315" i="38"/>
  <c r="AE394" i="38"/>
  <c r="AE393" i="38" s="1"/>
  <c r="H17" i="38"/>
  <c r="AA87" i="38"/>
  <c r="AA86" i="38" s="1"/>
  <c r="AI230" i="38"/>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Z137" i="38"/>
  <c r="AG166" i="38"/>
  <c r="F167" i="38"/>
  <c r="J167" i="38" s="1"/>
  <c r="X168" i="38"/>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X230" i="38"/>
  <c r="V246" i="38"/>
  <c r="Z246" i="38"/>
  <c r="AC271"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AK169" i="38"/>
  <c r="AB194" i="38"/>
  <c r="F196" i="38"/>
  <c r="J196" i="38" s="1"/>
  <c r="Y196"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Y28" i="38"/>
  <c r="F37" i="38"/>
  <c r="H37" i="38" s="1"/>
  <c r="AC42" i="38"/>
  <c r="AG53" i="38"/>
  <c r="AK88" i="38"/>
  <c r="AI87" i="38"/>
  <c r="AI86" i="38" s="1"/>
  <c r="AA153" i="38"/>
  <c r="E122" i="38"/>
  <c r="V87" i="38"/>
  <c r="V86" i="38" s="1"/>
  <c r="AK28" i="38"/>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V384" i="38"/>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D153" i="38"/>
  <c r="AH153" i="38"/>
  <c r="AD153" i="38"/>
  <c r="Z153" i="38"/>
  <c r="AJ137" i="38"/>
  <c r="Y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E153" i="38"/>
  <c r="Y560" i="38"/>
  <c r="AD545" i="38"/>
  <c r="AH518" i="38"/>
  <c r="F404" i="38"/>
  <c r="Y378" i="38"/>
  <c r="D270" i="38"/>
  <c r="D246" i="38"/>
  <c r="AK238" i="38"/>
  <c r="D546" i="38"/>
  <c r="D394" i="38"/>
  <c r="D384" i="38"/>
  <c r="Y238" i="38"/>
  <c r="AF13" i="38"/>
  <c r="F432" i="38"/>
  <c r="D137" i="38"/>
  <c r="AK502" i="38"/>
  <c r="AG502" i="38"/>
  <c r="AC502" i="38"/>
  <c r="Y502" i="38"/>
  <c r="D230" i="38"/>
  <c r="D168" i="38"/>
  <c r="F501" i="38"/>
  <c r="F439" i="38"/>
  <c r="D413" i="38"/>
  <c r="AC378" i="38"/>
  <c r="D337" i="38"/>
  <c r="G336" i="38"/>
  <c r="V330" i="38"/>
  <c r="Z545" i="38"/>
  <c r="AD518" i="38"/>
  <c r="V518" i="38"/>
  <c r="F435" i="38"/>
  <c r="AK424" i="38"/>
  <c r="AG424" i="38"/>
  <c r="AC424" i="38"/>
  <c r="Y424" i="38"/>
  <c r="AK408" i="38"/>
  <c r="AK404" i="38"/>
  <c r="AG404" i="38"/>
  <c r="AC404" i="38"/>
  <c r="Y404" i="38"/>
  <c r="AH330" i="38"/>
  <c r="G229" i="38"/>
  <c r="D194" i="38"/>
  <c r="D122" i="38"/>
  <c r="D76" i="38"/>
  <c r="I336" i="38"/>
  <c r="AC238" i="38"/>
  <c r="Z97" i="38"/>
  <c r="AC97" i="38" s="1"/>
  <c r="AC98" i="38"/>
  <c r="F197" i="38"/>
  <c r="AB13" i="38"/>
  <c r="Z330" i="38"/>
  <c r="E270" i="38"/>
  <c r="AG238" i="38"/>
  <c r="D221" i="38"/>
  <c r="V97" i="38"/>
  <c r="AK111" i="38"/>
  <c r="G110" i="38"/>
  <c r="I110" i="38"/>
  <c r="AG111" i="38"/>
  <c r="AD97" i="38"/>
  <c r="AG97" i="38" s="1"/>
  <c r="AG98" i="38"/>
  <c r="AI13" i="38"/>
  <c r="AD13" i="38"/>
  <c r="AG14" i="38"/>
  <c r="AH13" i="38"/>
  <c r="AK14" i="38"/>
  <c r="Z13" i="38"/>
  <c r="AC14" i="38"/>
  <c r="I12" i="38"/>
  <c r="F56" i="8"/>
  <c r="F53" i="8"/>
  <c r="G53" i="8" s="1"/>
  <c r="F50" i="8"/>
  <c r="F47" i="8"/>
  <c r="F44" i="8"/>
  <c r="F41" i="8"/>
  <c r="F38" i="8"/>
  <c r="F35" i="8"/>
  <c r="F32" i="8"/>
  <c r="F29" i="8"/>
  <c r="F26" i="8"/>
  <c r="F23" i="8"/>
  <c r="F20" i="8"/>
  <c r="F17" i="8"/>
  <c r="J55" i="8"/>
  <c r="J54" i="8"/>
  <c r="J53" i="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H423" i="38"/>
  <c r="J231" i="38"/>
  <c r="J83" i="38"/>
  <c r="AC270" i="38"/>
  <c r="H211" i="38"/>
  <c r="J37" i="38"/>
  <c r="F69" i="38"/>
  <c r="J69" i="38" s="1"/>
  <c r="J385" i="38"/>
  <c r="AK519" i="38"/>
  <c r="H196"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K384" i="38"/>
  <c r="F246" i="38"/>
  <c r="J246" i="38" s="1"/>
  <c r="J70" i="38"/>
  <c r="AL121" i="38"/>
  <c r="AH336" i="38"/>
  <c r="H431" i="38"/>
  <c r="J547" i="38"/>
  <c r="Y246" i="38"/>
  <c r="AC394" i="38"/>
  <c r="AI12" i="38"/>
  <c r="AF12" i="38"/>
  <c r="H167" i="38"/>
  <c r="Y194" i="38"/>
  <c r="H403" i="38"/>
  <c r="AG270" i="38"/>
  <c r="AC221" i="38"/>
  <c r="Y86" i="38"/>
  <c r="AA336" i="38"/>
  <c r="AL213" i="38"/>
  <c r="AJ229" i="38"/>
  <c r="AC168" i="38"/>
  <c r="AK168" i="38"/>
  <c r="AC450" i="38"/>
  <c r="H28" i="38"/>
  <c r="AK86" i="38"/>
  <c r="AB212" i="38"/>
  <c r="AC212" i="38" s="1"/>
  <c r="AL231" i="38"/>
  <c r="Y546" i="38"/>
  <c r="AG450" i="38"/>
  <c r="AG546" i="38"/>
  <c r="H169" i="38"/>
  <c r="AC315" i="38"/>
  <c r="AK449" i="38"/>
  <c r="AL403" i="38"/>
  <c r="AI229" i="38"/>
  <c r="AL228" i="38"/>
  <c r="AK76" i="38"/>
  <c r="Y76" i="38"/>
  <c r="AK450" i="38"/>
  <c r="AL195" i="38"/>
  <c r="AE12" i="38"/>
  <c r="AL392" i="38"/>
  <c r="AG137" i="38"/>
  <c r="AL263" i="38"/>
  <c r="AI110" i="38"/>
  <c r="AE336" i="38"/>
  <c r="AK122" i="38"/>
  <c r="AC528" i="38"/>
  <c r="AL528" i="38" s="1"/>
  <c r="AL123" i="38"/>
  <c r="AL197" i="38"/>
  <c r="AC86" i="38"/>
  <c r="AK63" i="38"/>
  <c r="AK230" i="38"/>
  <c r="Y221" i="38"/>
  <c r="H213" i="38"/>
  <c r="F384" i="38"/>
  <c r="J384" i="38" s="1"/>
  <c r="AK246" i="38"/>
  <c r="AE229" i="38"/>
  <c r="AK194" i="38"/>
  <c r="AC384" i="38"/>
  <c r="AC413" i="38"/>
  <c r="AA518" i="38"/>
  <c r="AC518" i="38" s="1"/>
  <c r="AG246" i="38"/>
  <c r="AG221" i="38"/>
  <c r="Y87" i="38"/>
  <c r="F194" i="38"/>
  <c r="J194" i="38" s="1"/>
  <c r="Y413" i="38"/>
  <c r="H96" i="38"/>
  <c r="AB110" i="38"/>
  <c r="W212" i="38"/>
  <c r="Y212" i="38" s="1"/>
  <c r="AK394" i="38"/>
  <c r="AL438" i="38"/>
  <c r="AK270" i="38"/>
  <c r="AA229" i="38"/>
  <c r="AL432" i="38"/>
  <c r="Y384" i="38"/>
  <c r="AL136" i="38"/>
  <c r="Y69" i="38"/>
  <c r="AK546" i="38"/>
  <c r="AL341" i="38"/>
  <c r="W229" i="38"/>
  <c r="AC63" i="38"/>
  <c r="AL385" i="38"/>
  <c r="AE110" i="38"/>
  <c r="AL154" i="38"/>
  <c r="Y449" i="38"/>
  <c r="Z229" i="38"/>
  <c r="Y63" i="38"/>
  <c r="AC194" i="38"/>
  <c r="AD229" i="38"/>
  <c r="AK221" i="38"/>
  <c r="AK315" i="38"/>
  <c r="AC87" i="38"/>
  <c r="J88" i="38"/>
  <c r="AL316" i="38"/>
  <c r="AL45" i="38"/>
  <c r="F87" i="38"/>
  <c r="J87" i="38" s="1"/>
  <c r="AK393" i="38"/>
  <c r="AG519" i="38"/>
  <c r="J502" i="38"/>
  <c r="Y230" i="38"/>
  <c r="Y450" i="38"/>
  <c r="H123" i="38"/>
  <c r="H220" i="38"/>
  <c r="J339" i="38"/>
  <c r="F86" i="38"/>
  <c r="J86" i="38" s="1"/>
  <c r="Y394" i="38"/>
  <c r="AG394" i="38"/>
  <c r="AG413" i="38"/>
  <c r="F153" i="38"/>
  <c r="H153" i="38" s="1"/>
  <c r="Y168" i="38"/>
  <c r="AI212" i="38"/>
  <c r="AK212" i="38" s="1"/>
  <c r="H392" i="38"/>
  <c r="H414" i="38"/>
  <c r="AI545" i="38"/>
  <c r="AK545" i="38" s="1"/>
  <c r="AG337" i="38"/>
  <c r="Z110" i="38"/>
  <c r="AK137" i="38"/>
  <c r="H341" i="38"/>
  <c r="AF336" i="38"/>
  <c r="AL411" i="38"/>
  <c r="AL339" i="38"/>
  <c r="AL203" i="38"/>
  <c r="AL167" i="38"/>
  <c r="AG69" i="38"/>
  <c r="AC69" i="38"/>
  <c r="AL271" i="38"/>
  <c r="AL414" i="38"/>
  <c r="AF229" i="38"/>
  <c r="AI412" i="38"/>
  <c r="AK153" i="38"/>
  <c r="AL65" i="38"/>
  <c r="Y270" i="38"/>
  <c r="AK413" i="38"/>
  <c r="AL439" i="38"/>
  <c r="AG86" i="38"/>
  <c r="AL68" i="38"/>
  <c r="AF110" i="38"/>
  <c r="AG168" i="38"/>
  <c r="AL395" i="38"/>
  <c r="AC246" i="38"/>
  <c r="AL169" i="38"/>
  <c r="AG153" i="38"/>
  <c r="X110" i="38"/>
  <c r="F122" i="38"/>
  <c r="J122" i="38" s="1"/>
  <c r="F378" i="38"/>
  <c r="J378" i="38" s="1"/>
  <c r="F168" i="38"/>
  <c r="J168" i="38" s="1"/>
  <c r="AD110" i="38"/>
  <c r="AH229" i="38"/>
  <c r="AB336" i="38"/>
  <c r="E412" i="38"/>
  <c r="AK38" i="38"/>
  <c r="AA12" i="38"/>
  <c r="H53" i="38"/>
  <c r="AL83" i="38"/>
  <c r="AG87" i="38"/>
  <c r="AL135" i="38"/>
  <c r="H136" i="38"/>
  <c r="H335" i="38"/>
  <c r="AJ412" i="38"/>
  <c r="AL451" i="38"/>
  <c r="AL547" i="38"/>
  <c r="AL431" i="38"/>
  <c r="AL211" i="38"/>
  <c r="AL196" i="38"/>
  <c r="AK69" i="38"/>
  <c r="AG76" i="38"/>
  <c r="J400" i="38"/>
  <c r="H400" i="38"/>
  <c r="AC230" i="38"/>
  <c r="Y519" i="38"/>
  <c r="AL53" i="38"/>
  <c r="AC76" i="38"/>
  <c r="AL204" i="38"/>
  <c r="J222" i="38"/>
  <c r="Y337" i="38"/>
  <c r="AL422" i="38"/>
  <c r="H451" i="38"/>
  <c r="H520" i="38"/>
  <c r="AL561" i="38"/>
  <c r="AK337" i="38"/>
  <c r="AL15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AB229" i="38"/>
  <c r="E229" i="38"/>
  <c r="AL247" i="38"/>
  <c r="H247" i="38"/>
  <c r="J247" i="38"/>
  <c r="H238" i="38"/>
  <c r="AG230" i="38"/>
  <c r="J228" i="38"/>
  <c r="H228" i="38"/>
  <c r="AL222" i="38"/>
  <c r="J203" i="38"/>
  <c r="H203" i="38"/>
  <c r="AJ110" i="38"/>
  <c r="W110" i="38"/>
  <c r="AH110" i="38"/>
  <c r="AC153" i="38"/>
  <c r="J152" i="38"/>
  <c r="H152" i="38"/>
  <c r="AC111" i="38"/>
  <c r="AL111" i="38" s="1"/>
  <c r="J121" i="38"/>
  <c r="H121" i="38"/>
  <c r="Y97" i="38"/>
  <c r="AL97" i="38" s="1"/>
  <c r="AK87" i="38"/>
  <c r="AB12" i="38"/>
  <c r="AL70" i="38"/>
  <c r="H42" i="38"/>
  <c r="J42" i="38"/>
  <c r="J197" i="38"/>
  <c r="H197" i="38"/>
  <c r="AL404" i="38"/>
  <c r="J435" i="38"/>
  <c r="H435" i="38"/>
  <c r="J432" i="38"/>
  <c r="H432" i="38"/>
  <c r="D518" i="38"/>
  <c r="F518" i="38" s="1"/>
  <c r="F519" i="38"/>
  <c r="D97" i="38"/>
  <c r="F97" i="38" s="1"/>
  <c r="F98" i="38"/>
  <c r="D412" i="38"/>
  <c r="F413" i="38"/>
  <c r="J439" i="38"/>
  <c r="H439" i="38"/>
  <c r="J501" i="38"/>
  <c r="H501" i="38"/>
  <c r="F270" i="38"/>
  <c r="AH12" i="38"/>
  <c r="D330" i="38"/>
  <c r="F330" i="38" s="1"/>
  <c r="F331" i="38"/>
  <c r="F230" i="38"/>
  <c r="D110" i="38"/>
  <c r="F111" i="38"/>
  <c r="D212" i="38"/>
  <c r="F221" i="38"/>
  <c r="AC13" i="38"/>
  <c r="Z12" i="38"/>
  <c r="AG13" i="38"/>
  <c r="AL424" i="38"/>
  <c r="F337" i="38"/>
  <c r="AL502" i="38"/>
  <c r="AL238" i="38"/>
  <c r="D393" i="38"/>
  <c r="F393" i="38" s="1"/>
  <c r="F394" i="38"/>
  <c r="D545" i="38"/>
  <c r="F546" i="38"/>
  <c r="J404" i="38"/>
  <c r="H404" i="38"/>
  <c r="J424" i="38"/>
  <c r="H424" i="38"/>
  <c r="F54" i="8"/>
  <c r="G54" i="8" s="1"/>
  <c r="F55" i="8"/>
  <c r="G55" i="8" s="1"/>
  <c r="J34" i="8"/>
  <c r="J33" i="8"/>
  <c r="J32" i="8"/>
  <c r="G32" i="8"/>
  <c r="J37" i="8"/>
  <c r="J36" i="8"/>
  <c r="J35" i="8"/>
  <c r="G35" i="8"/>
  <c r="J40" i="8"/>
  <c r="J39" i="8"/>
  <c r="J38" i="8"/>
  <c r="G38" i="8"/>
  <c r="J43" i="8"/>
  <c r="J42" i="8"/>
  <c r="J41" i="8"/>
  <c r="G41" i="8"/>
  <c r="J46" i="8"/>
  <c r="J45" i="8"/>
  <c r="J44" i="8"/>
  <c r="G44" i="8"/>
  <c r="J49" i="8"/>
  <c r="J48" i="8"/>
  <c r="J47" i="8"/>
  <c r="G47" i="8"/>
  <c r="J52" i="8"/>
  <c r="J51" i="8"/>
  <c r="J50" i="8"/>
  <c r="G50" i="8"/>
  <c r="J25" i="8"/>
  <c r="J24" i="8"/>
  <c r="J23" i="8"/>
  <c r="G23" i="8"/>
  <c r="G26" i="8"/>
  <c r="J26" i="8"/>
  <c r="J27" i="8"/>
  <c r="J28" i="8"/>
  <c r="J31" i="8"/>
  <c r="J30" i="8"/>
  <c r="J29" i="8"/>
  <c r="G29" i="8"/>
  <c r="J22" i="8"/>
  <c r="J21" i="8"/>
  <c r="J20" i="8"/>
  <c r="G20" i="8"/>
  <c r="F545" i="38" l="1"/>
  <c r="H545"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204" i="38"/>
  <c r="J76" i="38"/>
  <c r="AL450" i="38"/>
  <c r="H69" i="38"/>
  <c r="H168" i="38"/>
  <c r="J153" i="38"/>
  <c r="AK229" i="38"/>
  <c r="H378" i="38"/>
  <c r="AL221" i="38"/>
  <c r="AL449" i="38"/>
  <c r="H246" i="38"/>
  <c r="AL122" i="38"/>
  <c r="H87" i="38"/>
  <c r="AL270" i="38"/>
  <c r="AL546" i="38"/>
  <c r="H86" i="38"/>
  <c r="AL519" i="38"/>
  <c r="AG229" i="38"/>
  <c r="AL168" i="38"/>
  <c r="AL69" i="38"/>
  <c r="AL86" i="38"/>
  <c r="AK110" i="38"/>
  <c r="AG110" i="38"/>
  <c r="AL413" i="38"/>
  <c r="AL194" i="38"/>
  <c r="AL63" i="38"/>
  <c r="J450" i="38"/>
  <c r="H384" i="38"/>
  <c r="AL246" i="38"/>
  <c r="H194" i="38"/>
  <c r="AC229" i="38"/>
  <c r="AL384" i="38"/>
  <c r="AL394" i="38"/>
  <c r="AL393" i="38"/>
  <c r="AK412" i="38"/>
  <c r="AL412" i="38" s="1"/>
  <c r="AL212" i="38"/>
  <c r="H122" i="38"/>
  <c r="AL337" i="38"/>
  <c r="AL76" i="38"/>
  <c r="AL87" i="38"/>
  <c r="AL230" i="38"/>
  <c r="AL545" i="38"/>
  <c r="J560" i="38"/>
  <c r="F212" i="38"/>
  <c r="H212" i="38" s="1"/>
  <c r="F412" i="38"/>
  <c r="H412" i="38" s="1"/>
  <c r="AL518" i="38"/>
  <c r="AC12" i="38"/>
  <c r="H394" i="38"/>
  <c r="J394" i="38"/>
  <c r="J337" i="38"/>
  <c r="H337" i="38"/>
  <c r="H230" i="38"/>
  <c r="J230" i="38"/>
  <c r="H518" i="38"/>
  <c r="J518" i="38"/>
  <c r="H546" i="38"/>
  <c r="J546" i="38"/>
  <c r="J331" i="38"/>
  <c r="H331" i="38"/>
  <c r="J270" i="38"/>
  <c r="H270" i="38"/>
  <c r="H413" i="38"/>
  <c r="J413" i="38"/>
  <c r="J221" i="38"/>
  <c r="H221" i="38"/>
  <c r="H97" i="38"/>
  <c r="J97" i="38"/>
  <c r="H519" i="38"/>
  <c r="J519" i="38"/>
  <c r="H393" i="38"/>
  <c r="J393" i="38"/>
  <c r="J111" i="38"/>
  <c r="H111" i="38"/>
  <c r="H330" i="38"/>
  <c r="J330" i="38"/>
  <c r="J98" i="38"/>
  <c r="H98" i="38"/>
  <c r="F31" i="8"/>
  <c r="G31" i="8" s="1"/>
  <c r="F33" i="8"/>
  <c r="G33" i="8" s="1"/>
  <c r="F28" i="8"/>
  <c r="G28" i="8" s="1"/>
  <c r="F21" i="8"/>
  <c r="G21" i="8" s="1"/>
  <c r="J545" i="38" l="1"/>
  <c r="J412" i="38"/>
  <c r="J212" i="38"/>
  <c r="P18" i="28"/>
  <c r="P17" i="28"/>
  <c r="P16" i="28"/>
  <c r="P15" i="28"/>
  <c r="P14" i="28"/>
  <c r="P13" i="28"/>
  <c r="P11" i="28"/>
  <c r="P9" i="28"/>
  <c r="C14" i="9"/>
  <c r="C14" i="10"/>
  <c r="C14" i="12"/>
  <c r="C14" i="40"/>
  <c r="C13" i="42"/>
  <c r="C13"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14" i="44"/>
  <c r="M14" i="44"/>
  <c r="L14" i="44"/>
  <c r="K14" i="44"/>
  <c r="J14" i="44"/>
  <c r="I14" i="44"/>
  <c r="H14" i="44"/>
  <c r="P14" i="44" s="1"/>
  <c r="G14" i="44"/>
  <c r="O14" i="44" s="1"/>
  <c r="G31" i="23"/>
  <c r="H31" i="23"/>
  <c r="I31" i="23"/>
  <c r="J31" i="23"/>
  <c r="K31" i="23"/>
  <c r="L31" i="23"/>
  <c r="M31" i="23"/>
  <c r="N31" i="23"/>
  <c r="N11" i="33"/>
  <c r="M11" i="33"/>
  <c r="L11" i="33"/>
  <c r="K11" i="33"/>
  <c r="J11" i="33"/>
  <c r="I11" i="33"/>
  <c r="H11" i="33"/>
  <c r="G11" i="33"/>
  <c r="O11" i="33" s="1"/>
  <c r="N15" i="24"/>
  <c r="M15" i="24"/>
  <c r="L15" i="24"/>
  <c r="K15" i="24"/>
  <c r="J15" i="24"/>
  <c r="I15" i="24"/>
  <c r="H15" i="24"/>
  <c r="G15" i="24"/>
  <c r="N20" i="30"/>
  <c r="M20" i="30"/>
  <c r="L20" i="30"/>
  <c r="K20" i="30"/>
  <c r="J20" i="30"/>
  <c r="I20" i="30"/>
  <c r="H20" i="30"/>
  <c r="G20" i="30"/>
  <c r="O20" i="30" s="1"/>
  <c r="N14" i="29"/>
  <c r="M14" i="29"/>
  <c r="L14" i="29"/>
  <c r="K14" i="29"/>
  <c r="J14" i="29"/>
  <c r="I14" i="29"/>
  <c r="H14" i="29"/>
  <c r="G14" i="29"/>
  <c r="N19" i="28"/>
  <c r="M19" i="28"/>
  <c r="L19" i="28"/>
  <c r="K19" i="28"/>
  <c r="J19" i="28"/>
  <c r="I19" i="28"/>
  <c r="H19" i="28"/>
  <c r="G19" i="28"/>
  <c r="O27" i="45" l="1"/>
  <c r="P15" i="24"/>
  <c r="I8" i="27" s="1"/>
  <c r="O15" i="24"/>
  <c r="P20" i="30"/>
  <c r="I7" i="27" s="1"/>
  <c r="P14" i="29"/>
  <c r="I6" i="27" s="1"/>
  <c r="O14" i="29"/>
  <c r="P27" i="45"/>
  <c r="I13" i="27" s="1"/>
  <c r="P31" i="23"/>
  <c r="I11" i="27" s="1"/>
  <c r="O31" i="23"/>
  <c r="P11" i="33"/>
  <c r="I9" i="27" s="1"/>
  <c r="P19" i="28"/>
  <c r="I3" i="27" s="1"/>
  <c r="O19" i="28"/>
  <c r="P27" i="21"/>
  <c r="D73" i="27" l="1"/>
  <c r="G17" i="8"/>
  <c r="G59" i="8"/>
  <c r="G56" i="8"/>
  <c r="D47" i="27" s="1"/>
  <c r="G65" i="8"/>
  <c r="D50" i="27" s="1"/>
  <c r="G62" i="8"/>
  <c r="D49" i="27" l="1"/>
  <c r="D48" i="27"/>
  <c r="X55" i="38"/>
  <c r="X38" i="38" s="1"/>
  <c r="F60" i="8"/>
  <c r="F61" i="8"/>
  <c r="D14" i="38"/>
  <c r="V14" i="38"/>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18" i="42"/>
  <c r="F18" i="42"/>
  <c r="J18" i="42"/>
  <c r="I17" i="42"/>
  <c r="F17" i="4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AA138" i="38" l="1"/>
  <c r="E138" i="38"/>
  <c r="Q40" i="43"/>
  <c r="V32" i="38"/>
  <c r="Y32" i="38" s="1"/>
  <c r="AL32" i="38" s="1"/>
  <c r="D32" i="38"/>
  <c r="F32"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J25" i="9"/>
  <c r="J24" i="9"/>
  <c r="J23" i="9"/>
  <c r="J22" i="9"/>
  <c r="J21" i="9"/>
  <c r="J20" i="9"/>
  <c r="J19" i="9"/>
  <c r="J18" i="9"/>
  <c r="F138" i="38" l="1"/>
  <c r="E137" i="38"/>
  <c r="AA137" i="38"/>
  <c r="AC138" i="38"/>
  <c r="AL138" i="38" s="1"/>
  <c r="D5" i="43"/>
  <c r="C10" i="27" s="1"/>
  <c r="P10" i="28"/>
  <c r="P12" i="28"/>
  <c r="H32" i="38"/>
  <c r="J32" i="38"/>
  <c r="K67" i="8"/>
  <c r="K18" i="8"/>
  <c r="AA110" i="38" l="1"/>
  <c r="AC110" i="38" s="1"/>
  <c r="AC137" i="38"/>
  <c r="AL137" i="38" s="1"/>
  <c r="F137" i="38"/>
  <c r="E110" i="38"/>
  <c r="F110" i="38" s="1"/>
  <c r="J138" i="38"/>
  <c r="H138" i="38"/>
  <c r="I18" i="10"/>
  <c r="I17" i="10"/>
  <c r="I35" i="12"/>
  <c r="I17" i="9"/>
  <c r="I25" i="9"/>
  <c r="I24" i="9"/>
  <c r="I23" i="9"/>
  <c r="I22" i="9"/>
  <c r="I21" i="9"/>
  <c r="I20" i="9"/>
  <c r="I19" i="9"/>
  <c r="I18" i="9"/>
  <c r="J63" i="8"/>
  <c r="C80" i="27"/>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X27" i="38" s="1"/>
  <c r="C50" i="27"/>
  <c r="C49" i="27"/>
  <c r="C48" i="27"/>
  <c r="E582" i="38"/>
  <c r="E581" i="38" s="1"/>
  <c r="Z586" i="38"/>
  <c r="H110" i="38" l="1"/>
  <c r="J110" i="38"/>
  <c r="H137" i="38"/>
  <c r="J137" i="38"/>
  <c r="V582" i="38"/>
  <c r="D582" i="38"/>
  <c r="W586" i="38"/>
  <c r="Z581" i="38"/>
  <c r="AC586" i="38"/>
  <c r="C97" i="27"/>
  <c r="F58" i="8"/>
  <c r="G58" i="8" s="1"/>
  <c r="C51" i="27"/>
  <c r="C3" i="27"/>
  <c r="D581" i="38" l="1"/>
  <c r="F582" i="38"/>
  <c r="Y582" i="38"/>
  <c r="AL582" i="38" s="1"/>
  <c r="V581" i="38"/>
  <c r="W581" i="38"/>
  <c r="Y586" i="38"/>
  <c r="AL586" i="38" s="1"/>
  <c r="N10" i="34"/>
  <c r="M10" i="34"/>
  <c r="L10" i="34"/>
  <c r="K10" i="34"/>
  <c r="J10" i="34"/>
  <c r="I10" i="34"/>
  <c r="H10" i="34"/>
  <c r="G10" i="34"/>
  <c r="P9" i="34"/>
  <c r="O9" i="34"/>
  <c r="O7" i="34"/>
  <c r="N16" i="31"/>
  <c r="M16" i="31"/>
  <c r="L16" i="31"/>
  <c r="K16" i="31"/>
  <c r="J16" i="31"/>
  <c r="I16" i="31"/>
  <c r="H16" i="31"/>
  <c r="G16" i="31"/>
  <c r="P15" i="31"/>
  <c r="O15" i="31"/>
  <c r="P11" i="31"/>
  <c r="F35" i="12"/>
  <c r="D10" i="12" s="1"/>
  <c r="P7" i="22" s="1"/>
  <c r="F18" i="10"/>
  <c r="D325" i="38" s="1"/>
  <c r="D94" i="27"/>
  <c r="X320" i="38"/>
  <c r="Y320" i="38" s="1"/>
  <c r="AL320" i="38" s="1"/>
  <c r="F17" i="10"/>
  <c r="D89" i="27"/>
  <c r="D87" i="27"/>
  <c r="D86" i="27"/>
  <c r="V360" i="38"/>
  <c r="F25" i="9"/>
  <c r="F24" i="9"/>
  <c r="F23" i="9"/>
  <c r="D69" i="27" s="1"/>
  <c r="F22" i="9"/>
  <c r="D68" i="27" s="1"/>
  <c r="F21" i="9"/>
  <c r="F20" i="9"/>
  <c r="F19" i="9"/>
  <c r="F18" i="9"/>
  <c r="F17" i="9"/>
  <c r="F66" i="8"/>
  <c r="G66" i="8" s="1"/>
  <c r="G64" i="8"/>
  <c r="G63" i="8"/>
  <c r="V165" i="38" s="1"/>
  <c r="G61" i="8"/>
  <c r="AD55" i="38" s="1"/>
  <c r="T10" i="4"/>
  <c r="T31" i="4" s="1"/>
  <c r="H7" i="22" l="1"/>
  <c r="N7" i="22"/>
  <c r="L7" i="22"/>
  <c r="J7" i="22"/>
  <c r="F325" i="38"/>
  <c r="D315" i="38"/>
  <c r="AD343" i="38"/>
  <c r="AG343" i="38" s="1"/>
  <c r="AL343" i="38" s="1"/>
  <c r="E343" i="38"/>
  <c r="F343" i="38" s="1"/>
  <c r="Z360" i="38"/>
  <c r="D360" i="38"/>
  <c r="P10" i="34"/>
  <c r="I12" i="27" s="1"/>
  <c r="D67" i="27"/>
  <c r="Y165" i="38"/>
  <c r="AL165" i="38" s="1"/>
  <c r="V153" i="38"/>
  <c r="X355" i="38"/>
  <c r="Y355" i="38" s="1"/>
  <c r="D90" i="27"/>
  <c r="AI355" i="38"/>
  <c r="AK355" i="38" s="1"/>
  <c r="D91" i="27"/>
  <c r="AD379" i="38"/>
  <c r="AC360" i="38"/>
  <c r="Z340" i="38"/>
  <c r="D96" i="27"/>
  <c r="V325" i="38"/>
  <c r="V315" i="38" s="1"/>
  <c r="V229" i="38" s="1"/>
  <c r="AJ342" i="38"/>
  <c r="AJ340" i="38" s="1"/>
  <c r="AJ336" i="38" s="1"/>
  <c r="E342" i="38"/>
  <c r="D71" i="27"/>
  <c r="AD342" i="38"/>
  <c r="D72" i="27"/>
  <c r="V342" i="38"/>
  <c r="D64" i="27"/>
  <c r="W342" i="38"/>
  <c r="D65" i="27"/>
  <c r="X342" i="38"/>
  <c r="D70" i="27"/>
  <c r="AI342" i="38"/>
  <c r="D95" i="27"/>
  <c r="X325" i="38"/>
  <c r="D92" i="27"/>
  <c r="X360" i="38"/>
  <c r="D85" i="27"/>
  <c r="X344" i="38"/>
  <c r="D80" i="27"/>
  <c r="W360" i="38"/>
  <c r="W340" i="38" s="1"/>
  <c r="W336" i="38" s="1"/>
  <c r="AG55" i="38"/>
  <c r="AD38" i="38"/>
  <c r="O10" i="34"/>
  <c r="J582" i="38"/>
  <c r="H582" i="38"/>
  <c r="D63" i="27"/>
  <c r="AJ36" i="38"/>
  <c r="E36" i="38"/>
  <c r="F36" i="38" s="1"/>
  <c r="D66" i="27"/>
  <c r="X14" i="38"/>
  <c r="E14" i="38"/>
  <c r="F14" i="38" s="1"/>
  <c r="D83" i="27"/>
  <c r="V27" i="38"/>
  <c r="V21" i="38"/>
  <c r="D21" i="38"/>
  <c r="D13" i="38" s="1"/>
  <c r="P16" i="31"/>
  <c r="I10" i="27" s="1"/>
  <c r="D5" i="12"/>
  <c r="C7" i="27" s="1"/>
  <c r="G60" i="8"/>
  <c r="F67" i="8"/>
  <c r="G67" i="8" s="1"/>
  <c r="V29" i="38" s="1"/>
  <c r="D10" i="10"/>
  <c r="O16" i="31"/>
  <c r="J343" i="38" l="1"/>
  <c r="H343" i="38"/>
  <c r="F360" i="38"/>
  <c r="D340" i="38"/>
  <c r="D336" i="38" s="1"/>
  <c r="F315" i="38"/>
  <c r="D229" i="38"/>
  <c r="F229" i="38" s="1"/>
  <c r="V55" i="38"/>
  <c r="Y55" i="38" s="1"/>
  <c r="AL55" i="38" s="1"/>
  <c r="D55" i="38"/>
  <c r="J325" i="38"/>
  <c r="H325" i="38"/>
  <c r="V110" i="38"/>
  <c r="Y110" i="38" s="1"/>
  <c r="AL110" i="38" s="1"/>
  <c r="Y153" i="38"/>
  <c r="AL153" i="38" s="1"/>
  <c r="D5" i="10"/>
  <c r="C6" i="27" s="1"/>
  <c r="AL355" i="38"/>
  <c r="Z336" i="38"/>
  <c r="AC336" i="38" s="1"/>
  <c r="AC340" i="38"/>
  <c r="AG379" i="38"/>
  <c r="AL379" i="38" s="1"/>
  <c r="AD378" i="38"/>
  <c r="AG378" i="38" s="1"/>
  <c r="AL378" i="38" s="1"/>
  <c r="F342" i="38"/>
  <c r="E340" i="38"/>
  <c r="Y342" i="38"/>
  <c r="V340" i="38"/>
  <c r="V336" i="38" s="1"/>
  <c r="AK342" i="38"/>
  <c r="AI340" i="38"/>
  <c r="AG342" i="38"/>
  <c r="AD340" i="38"/>
  <c r="D97" i="27"/>
  <c r="Y325" i="38"/>
  <c r="AL325" i="38" s="1"/>
  <c r="X315" i="38"/>
  <c r="Y344" i="38"/>
  <c r="AL344" i="38" s="1"/>
  <c r="X340" i="38"/>
  <c r="X336" i="38" s="1"/>
  <c r="Y360" i="38"/>
  <c r="AL360" i="38" s="1"/>
  <c r="AG38" i="38"/>
  <c r="AD12" i="38"/>
  <c r="AG12" i="38" s="1"/>
  <c r="D74" i="27"/>
  <c r="H14" i="38"/>
  <c r="J14" i="38"/>
  <c r="Y14" i="38"/>
  <c r="AL14" i="38" s="1"/>
  <c r="J36" i="38"/>
  <c r="H36" i="38"/>
  <c r="AK36" i="38"/>
  <c r="AL36" i="38" s="1"/>
  <c r="AJ13" i="38"/>
  <c r="V13" i="38"/>
  <c r="V38" i="38" l="1"/>
  <c r="Y38" i="38" s="1"/>
  <c r="J360" i="38"/>
  <c r="H360" i="38"/>
  <c r="J229" i="38"/>
  <c r="H229" i="38"/>
  <c r="F55" i="38"/>
  <c r="D38" i="38"/>
  <c r="H315" i="38"/>
  <c r="J315" i="38"/>
  <c r="J342" i="38"/>
  <c r="H342" i="38"/>
  <c r="E336" i="38"/>
  <c r="F336" i="38" s="1"/>
  <c r="F340" i="38"/>
  <c r="AI336" i="38"/>
  <c r="AK336" i="38" s="1"/>
  <c r="AK340" i="38"/>
  <c r="AG340" i="38"/>
  <c r="AD336" i="38"/>
  <c r="AG336" i="38" s="1"/>
  <c r="AL342" i="38"/>
  <c r="Y315" i="38"/>
  <c r="AL315" i="38" s="1"/>
  <c r="X229" i="38"/>
  <c r="Y229" i="38" s="1"/>
  <c r="AL229" i="38" s="1"/>
  <c r="Y336" i="38"/>
  <c r="Y340" i="38"/>
  <c r="V12" i="38"/>
  <c r="AL38" i="38"/>
  <c r="AJ12" i="38"/>
  <c r="AK12" i="38" s="1"/>
  <c r="AK13" i="38"/>
  <c r="F38" i="38" l="1"/>
  <c r="H38" i="38" s="1"/>
  <c r="D12" i="38"/>
  <c r="J55" i="38"/>
  <c r="J38" i="38" s="1"/>
  <c r="H55" i="38"/>
  <c r="J340" i="38"/>
  <c r="H340" i="38"/>
  <c r="H336" i="38"/>
  <c r="J336" i="38"/>
  <c r="AL336" i="38"/>
  <c r="AL340" i="38"/>
  <c r="D5" i="9"/>
  <c r="C5" i="27" s="1"/>
  <c r="C74" i="27"/>
  <c r="J35" i="12" l="1"/>
  <c r="S585" i="38" l="1"/>
  <c r="P584" i="38"/>
  <c r="M583" i="38"/>
  <c r="T580" i="38"/>
  <c r="Q579" i="38"/>
  <c r="S577" i="38"/>
  <c r="P576" i="38"/>
  <c r="M575" i="38"/>
  <c r="O573" i="38"/>
  <c r="L572" i="38"/>
  <c r="R570" i="38"/>
  <c r="K569" i="38"/>
  <c r="U567" i="38"/>
  <c r="N566" i="38"/>
  <c r="O584" i="38"/>
  <c r="L583" i="38"/>
  <c r="S580" i="38"/>
  <c r="P579" i="38"/>
  <c r="M578" i="38"/>
  <c r="O576" i="38"/>
  <c r="L575" i="38"/>
  <c r="R573" i="38"/>
  <c r="K572" i="38"/>
  <c r="U570" i="38"/>
  <c r="N569" i="38"/>
  <c r="T567" i="38"/>
  <c r="Q566" i="38"/>
  <c r="M585" i="38"/>
  <c r="O583" i="38"/>
  <c r="R580" i="38"/>
  <c r="K579" i="38"/>
  <c r="U577" i="38"/>
  <c r="N576" i="38"/>
  <c r="T574" i="38"/>
  <c r="Q573" i="38"/>
  <c r="S571" i="38"/>
  <c r="P570" i="38"/>
  <c r="M569" i="38"/>
  <c r="O567" i="38"/>
  <c r="L566" i="38"/>
  <c r="R564" i="38"/>
  <c r="K556" i="38"/>
  <c r="U554" i="38"/>
  <c r="P557" i="38"/>
  <c r="S558" i="38"/>
  <c r="Q552" i="38"/>
  <c r="S550" i="38"/>
  <c r="P549" i="38"/>
  <c r="R583" i="38"/>
  <c r="U576" i="38"/>
  <c r="S570" i="38"/>
  <c r="T565" i="38"/>
  <c r="Q556" i="38"/>
  <c r="P554" i="38"/>
  <c r="M558" i="38"/>
  <c r="R552" i="38"/>
  <c r="K551" i="38"/>
  <c r="K549" i="38"/>
  <c r="M553" i="38"/>
  <c r="N537" i="38"/>
  <c r="T535" i="38"/>
  <c r="Q534" i="38"/>
  <c r="S532" i="38"/>
  <c r="P531" i="38"/>
  <c r="M530" i="38"/>
  <c r="U541" i="38"/>
  <c r="N540" i="38"/>
  <c r="T529" i="38"/>
  <c r="Q543" i="38"/>
  <c r="N583" i="38"/>
  <c r="R575" i="38"/>
  <c r="O570" i="38"/>
  <c r="N565" i="38"/>
  <c r="P556" i="38"/>
  <c r="O554" i="38"/>
  <c r="T558" i="38"/>
  <c r="P552" i="38"/>
  <c r="R550" i="38"/>
  <c r="S548" i="38"/>
  <c r="R553" i="38"/>
  <c r="R536" i="38"/>
  <c r="K535" i="38"/>
  <c r="U533" i="38"/>
  <c r="N532" i="38"/>
  <c r="T530" i="38"/>
  <c r="O539" i="38"/>
  <c r="L541" i="38"/>
  <c r="R538" i="38"/>
  <c r="K529" i="38"/>
  <c r="U542" i="38"/>
  <c r="Q580" i="38"/>
  <c r="N575" i="38"/>
  <c r="P569" i="38"/>
  <c r="U564" i="38"/>
  <c r="N556" i="38"/>
  <c r="N554" i="38"/>
  <c r="U558" i="38"/>
  <c r="O552" i="38"/>
  <c r="L550" i="38"/>
  <c r="N548" i="38"/>
  <c r="T537" i="38"/>
  <c r="Q536" i="38"/>
  <c r="S534" i="38"/>
  <c r="P533" i="38"/>
  <c r="M532" i="38"/>
  <c r="O530" i="38"/>
  <c r="S541" i="38"/>
  <c r="P540" i="38"/>
  <c r="M538" i="38"/>
  <c r="O543" i="38"/>
  <c r="L542" i="38"/>
  <c r="L524" i="38"/>
  <c r="O525" i="38"/>
  <c r="M527" i="38"/>
  <c r="N523" i="38"/>
  <c r="T521" i="38"/>
  <c r="O441" i="38"/>
  <c r="L444" i="38"/>
  <c r="R442" i="38"/>
  <c r="K440" i="38"/>
  <c r="U445" i="38"/>
  <c r="N447" i="38"/>
  <c r="R437" i="38"/>
  <c r="M510" i="38"/>
  <c r="O508" i="38"/>
  <c r="L507" i="38"/>
  <c r="O578" i="38"/>
  <c r="O564" i="38"/>
  <c r="N552" i="38"/>
  <c r="Q548" i="38"/>
  <c r="R534" i="38"/>
  <c r="K540" i="38"/>
  <c r="S544" i="38"/>
  <c r="P525" i="38"/>
  <c r="N527" i="38"/>
  <c r="Q522" i="38"/>
  <c r="T441" i="38"/>
  <c r="S443" i="38"/>
  <c r="U440" i="38"/>
  <c r="T445" i="38"/>
  <c r="S436" i="38"/>
  <c r="R510" i="38"/>
  <c r="K509" i="38"/>
  <c r="K507" i="38"/>
  <c r="N505" i="38"/>
  <c r="T503" i="38"/>
  <c r="Q514" i="38"/>
  <c r="N579" i="38"/>
  <c r="L558" i="38"/>
  <c r="M535" i="38"/>
  <c r="U539" i="38"/>
  <c r="S542" i="38"/>
  <c r="S524" i="38"/>
  <c r="S526" i="38"/>
  <c r="L523" i="38"/>
  <c r="M521" i="38"/>
  <c r="O444" i="38"/>
  <c r="P442" i="38"/>
  <c r="Q446" i="38"/>
  <c r="Q447" i="38"/>
  <c r="U437" i="38"/>
  <c r="K510" i="38"/>
  <c r="M508" i="38"/>
  <c r="L506" i="38"/>
  <c r="R504" i="38"/>
  <c r="K503" i="38"/>
  <c r="U513" i="38"/>
  <c r="N512" i="38"/>
  <c r="M580" i="38"/>
  <c r="Q558" i="38"/>
  <c r="T536" i="38"/>
  <c r="Q539" i="38"/>
  <c r="N543" i="38"/>
  <c r="O524" i="38"/>
  <c r="O526" i="38"/>
  <c r="U523" i="38"/>
  <c r="N522" i="38"/>
  <c r="L441" i="38"/>
  <c r="K443" i="38"/>
  <c r="M440" i="38"/>
  <c r="L445" i="38"/>
  <c r="P436" i="38"/>
  <c r="T510" i="38"/>
  <c r="Q508" i="38"/>
  <c r="P506" i="38"/>
  <c r="L505" i="38"/>
  <c r="R503" i="38"/>
  <c r="K514" i="38"/>
  <c r="U512" i="38"/>
  <c r="N511" i="38"/>
  <c r="T515" i="38"/>
  <c r="Q517" i="38"/>
  <c r="L433" i="38"/>
  <c r="T426" i="38"/>
  <c r="Q425" i="38"/>
  <c r="S428" i="38"/>
  <c r="P430" i="38"/>
  <c r="M421" i="38"/>
  <c r="O417" i="38"/>
  <c r="L416" i="38"/>
  <c r="R476" i="38"/>
  <c r="K475" i="38"/>
  <c r="U473" i="38"/>
  <c r="N472" i="38"/>
  <c r="T470" i="38"/>
  <c r="Q469" i="38"/>
  <c r="S467" i="38"/>
  <c r="P466" i="38"/>
  <c r="M465" i="38"/>
  <c r="U535" i="38"/>
  <c r="P526" i="38"/>
  <c r="T443" i="38"/>
  <c r="P445" i="38"/>
  <c r="U508" i="38"/>
  <c r="M503" i="38"/>
  <c r="Q511" i="38"/>
  <c r="Q515" i="38"/>
  <c r="S433" i="38"/>
  <c r="Q426" i="38"/>
  <c r="Q429" i="38"/>
  <c r="R430" i="38"/>
  <c r="S418" i="38"/>
  <c r="S416" i="38"/>
  <c r="T476" i="38"/>
  <c r="U474" i="38"/>
  <c r="U472" i="38"/>
  <c r="N471" i="38"/>
  <c r="N469" i="38"/>
  <c r="P467" i="38"/>
  <c r="O465" i="38"/>
  <c r="T463" i="38"/>
  <c r="Q462" i="38"/>
  <c r="S460" i="38"/>
  <c r="P459" i="38"/>
  <c r="M458" i="38"/>
  <c r="O456" i="38"/>
  <c r="L455" i="38"/>
  <c r="R453" i="38"/>
  <c r="K452" i="38"/>
  <c r="U491" i="38"/>
  <c r="N490" i="38"/>
  <c r="P553" i="38"/>
  <c r="T544" i="38"/>
  <c r="M444" i="38"/>
  <c r="N446" i="38"/>
  <c r="L509" i="38"/>
  <c r="O505" i="38"/>
  <c r="P511" i="38"/>
  <c r="O515" i="38"/>
  <c r="M433" i="38"/>
  <c r="O426" i="38"/>
  <c r="P429" i="38"/>
  <c r="Q430" i="38"/>
  <c r="Q418" i="38"/>
  <c r="R416" i="38"/>
  <c r="S476" i="38"/>
  <c r="S474" i="38"/>
  <c r="T472" i="38"/>
  <c r="U470" i="38"/>
  <c r="U468" i="38"/>
  <c r="N467" i="38"/>
  <c r="N465" i="38"/>
  <c r="O463" i="38"/>
  <c r="L462" i="38"/>
  <c r="R460" i="38"/>
  <c r="K459" i="38"/>
  <c r="U457" i="38"/>
  <c r="N456" i="38"/>
  <c r="T454" i="38"/>
  <c r="Q453" i="38"/>
  <c r="S492" i="38"/>
  <c r="P491" i="38"/>
  <c r="M490" i="38"/>
  <c r="O488" i="38"/>
  <c r="L487" i="38"/>
  <c r="K537" i="38"/>
  <c r="O544" i="38"/>
  <c r="T436" i="38"/>
  <c r="U503" i="38"/>
  <c r="U511" i="38"/>
  <c r="S515" i="38"/>
  <c r="Q433" i="38"/>
  <c r="S426" i="38"/>
  <c r="T429" i="38"/>
  <c r="U430" i="38"/>
  <c r="U418" i="38"/>
  <c r="N417" i="38"/>
  <c r="N415" i="38"/>
  <c r="P475" i="38"/>
  <c r="O473" i="38"/>
  <c r="L471" i="38"/>
  <c r="K469" i="38"/>
  <c r="M467" i="38"/>
  <c r="L465" i="38"/>
  <c r="R463" i="38"/>
  <c r="K462" i="38"/>
  <c r="U460" i="38"/>
  <c r="N459" i="38"/>
  <c r="T457" i="38"/>
  <c r="Q456" i="38"/>
  <c r="S454" i="38"/>
  <c r="P453" i="38"/>
  <c r="M452" i="38"/>
  <c r="O491" i="38"/>
  <c r="L490" i="38"/>
  <c r="R488" i="38"/>
  <c r="K487" i="38"/>
  <c r="U485" i="38"/>
  <c r="N484" i="38"/>
  <c r="T482" i="38"/>
  <c r="Q481" i="38"/>
  <c r="S479" i="38"/>
  <c r="R554" i="38"/>
  <c r="K524" i="38"/>
  <c r="M522" i="38"/>
  <c r="L504" i="38"/>
  <c r="K513" i="38"/>
  <c r="L511" i="38"/>
  <c r="M515" i="38"/>
  <c r="O433" i="38"/>
  <c r="M426" i="38"/>
  <c r="M429" i="38"/>
  <c r="N430" i="38"/>
  <c r="O418" i="38"/>
  <c r="O585" i="38"/>
  <c r="L584" i="38"/>
  <c r="U582" i="38"/>
  <c r="P580" i="38"/>
  <c r="M579" i="38"/>
  <c r="O577" i="38"/>
  <c r="L576" i="38"/>
  <c r="R574" i="38"/>
  <c r="K573" i="38"/>
  <c r="U571" i="38"/>
  <c r="N570" i="38"/>
  <c r="T568" i="38"/>
  <c r="Q567" i="38"/>
  <c r="R585" i="38"/>
  <c r="K584" i="38"/>
  <c r="T582" i="38"/>
  <c r="O580" i="38"/>
  <c r="L579" i="38"/>
  <c r="R577" i="38"/>
  <c r="K576" i="38"/>
  <c r="U574" i="38"/>
  <c r="N573" i="38"/>
  <c r="T571" i="38"/>
  <c r="Q570" i="38"/>
  <c r="S568" i="38"/>
  <c r="P567" i="38"/>
  <c r="M566" i="38"/>
  <c r="R584" i="38"/>
  <c r="K583" i="38"/>
  <c r="N580" i="38"/>
  <c r="T578" i="38"/>
  <c r="Q577" i="38"/>
  <c r="S575" i="38"/>
  <c r="P574" i="38"/>
  <c r="M573" i="38"/>
  <c r="O571" i="38"/>
  <c r="L570" i="38"/>
  <c r="R568" i="38"/>
  <c r="K567" i="38"/>
  <c r="U565" i="38"/>
  <c r="N564" i="38"/>
  <c r="T555" i="38"/>
  <c r="Q554" i="38"/>
  <c r="T557" i="38"/>
  <c r="N559" i="38"/>
  <c r="M552" i="38"/>
  <c r="O550" i="38"/>
  <c r="L549" i="38"/>
  <c r="N582" i="38"/>
  <c r="L573" i="38"/>
  <c r="M568" i="38"/>
  <c r="O565" i="38"/>
  <c r="L556" i="38"/>
  <c r="K554" i="38"/>
  <c r="R558" i="38"/>
  <c r="L552" i="38"/>
  <c r="T550" i="38"/>
  <c r="T548" i="38"/>
  <c r="Q553" i="38"/>
  <c r="S536" i="38"/>
  <c r="P535" i="38"/>
  <c r="M534" i="38"/>
  <c r="O532" i="38"/>
  <c r="L531" i="38"/>
  <c r="T539" i="38"/>
  <c r="Q541" i="38"/>
  <c r="S538" i="38"/>
  <c r="P529" i="38"/>
  <c r="M543" i="38"/>
  <c r="U580" i="38"/>
  <c r="S574" i="38"/>
  <c r="T569" i="38"/>
  <c r="Q564" i="38"/>
  <c r="R555" i="38"/>
  <c r="K557" i="38"/>
  <c r="K559" i="38"/>
  <c r="K552" i="38"/>
  <c r="M550" i="38"/>
  <c r="O548" i="38"/>
  <c r="U537" i="38"/>
  <c r="N536" i="38"/>
  <c r="T534" i="38"/>
  <c r="Q533" i="38"/>
  <c r="S531" i="38"/>
  <c r="P530" i="38"/>
  <c r="K539" i="38"/>
  <c r="U540" i="38"/>
  <c r="N538" i="38"/>
  <c r="T543" i="38"/>
  <c r="Q542" i="38"/>
  <c r="R579" i="38"/>
  <c r="O574" i="38"/>
  <c r="U568" i="38"/>
  <c r="P564" i="38"/>
  <c r="Q555" i="38"/>
  <c r="M557" i="38"/>
  <c r="L559" i="38"/>
  <c r="S551" i="38"/>
  <c r="S549" i="38"/>
  <c r="K553" i="38"/>
  <c r="P537" i="38"/>
  <c r="M536" i="38"/>
  <c r="O534" i="38"/>
  <c r="L533" i="38"/>
  <c r="R531" i="38"/>
  <c r="K530" i="38"/>
  <c r="O541" i="38"/>
  <c r="L540" i="38"/>
  <c r="R529" i="38"/>
  <c r="K543" i="38"/>
  <c r="U544" i="38"/>
  <c r="P524" i="38"/>
  <c r="S525" i="38"/>
  <c r="Q527" i="38"/>
  <c r="S522" i="38"/>
  <c r="P521" i="38"/>
  <c r="K441" i="38"/>
  <c r="U443" i="38"/>
  <c r="N442" i="38"/>
  <c r="T446" i="38"/>
  <c r="Q445" i="38"/>
  <c r="U436" i="38"/>
  <c r="N437" i="38"/>
  <c r="R509" i="38"/>
  <c r="K508" i="38"/>
  <c r="U506" i="38"/>
  <c r="U572" i="38"/>
  <c r="M556" i="38"/>
  <c r="L551" i="38"/>
  <c r="T553" i="38"/>
  <c r="S533" i="38"/>
  <c r="P538" i="38"/>
  <c r="N544" i="38"/>
  <c r="U525" i="38"/>
  <c r="S527" i="38"/>
  <c r="L522" i="38"/>
  <c r="N441" i="38"/>
  <c r="N443" i="38"/>
  <c r="P440" i="38"/>
  <c r="O445" i="38"/>
  <c r="N436" i="38"/>
  <c r="L510" i="38"/>
  <c r="T508" i="38"/>
  <c r="S506" i="38"/>
  <c r="S504" i="38"/>
  <c r="P503" i="38"/>
  <c r="M514" i="38"/>
  <c r="P573" i="38"/>
  <c r="M559" i="38"/>
  <c r="N534" i="38"/>
  <c r="L538" i="38"/>
  <c r="R544" i="38"/>
  <c r="L525" i="38"/>
  <c r="O527" i="38"/>
  <c r="U522" i="38"/>
  <c r="R441" i="38"/>
  <c r="R443" i="38"/>
  <c r="K442" i="38"/>
  <c r="K446" i="38"/>
  <c r="L447" i="38"/>
  <c r="P437" i="38"/>
  <c r="T509" i="38"/>
  <c r="U507" i="38"/>
  <c r="U505" i="38"/>
  <c r="N504" i="38"/>
  <c r="T514" i="38"/>
  <c r="Q513" i="38"/>
  <c r="S511" i="38"/>
  <c r="K574" i="38"/>
  <c r="S559" i="38"/>
  <c r="K533" i="38"/>
  <c r="R541" i="38"/>
  <c r="O542" i="38"/>
  <c r="U524" i="38"/>
  <c r="T526" i="38"/>
  <c r="P523" i="38"/>
  <c r="Q521" i="38"/>
  <c r="S444" i="38"/>
  <c r="T442" i="38"/>
  <c r="U446" i="38"/>
  <c r="U447" i="38"/>
  <c r="K436" i="38"/>
  <c r="O510" i="38"/>
  <c r="L508" i="38"/>
  <c r="K506" i="38"/>
  <c r="U504" i="38"/>
  <c r="N503" i="38"/>
  <c r="T513" i="38"/>
  <c r="Q512" i="38"/>
  <c r="S516" i="38"/>
  <c r="P515" i="38"/>
  <c r="M517" i="38"/>
  <c r="S427" i="38"/>
  <c r="P426" i="38"/>
  <c r="M425" i="38"/>
  <c r="O428" i="38"/>
  <c r="L430" i="38"/>
  <c r="R418" i="38"/>
  <c r="K417" i="38"/>
  <c r="U415" i="38"/>
  <c r="N476" i="38"/>
  <c r="T474" i="38"/>
  <c r="Q473" i="38"/>
  <c r="S471" i="38"/>
  <c r="P470" i="38"/>
  <c r="M469" i="38"/>
  <c r="O467" i="38"/>
  <c r="L466" i="38"/>
  <c r="U555" i="38"/>
  <c r="O540" i="38"/>
  <c r="L527" i="38"/>
  <c r="S442" i="38"/>
  <c r="T447" i="38"/>
  <c r="R507" i="38"/>
  <c r="N514" i="38"/>
  <c r="K511" i="38"/>
  <c r="K515" i="38"/>
  <c r="N433" i="38"/>
  <c r="K426" i="38"/>
  <c r="L429" i="38"/>
  <c r="M430" i="38"/>
  <c r="M418" i="38"/>
  <c r="N416" i="38"/>
  <c r="O476" i="38"/>
  <c r="O474" i="38"/>
  <c r="P472" i="38"/>
  <c r="Q470" i="38"/>
  <c r="Q468" i="38"/>
  <c r="R466" i="38"/>
  <c r="S464" i="38"/>
  <c r="P463" i="38"/>
  <c r="M462" i="38"/>
  <c r="O460" i="38"/>
  <c r="L459" i="38"/>
  <c r="R457" i="38"/>
  <c r="K456" i="38"/>
  <c r="U454" i="38"/>
  <c r="N453" i="38"/>
  <c r="T492" i="38"/>
  <c r="Q491" i="38"/>
  <c r="T577" i="38"/>
  <c r="P536" i="38"/>
  <c r="U526" i="38"/>
  <c r="O443" i="38"/>
  <c r="K445" i="38"/>
  <c r="P508" i="38"/>
  <c r="T504" i="38"/>
  <c r="R516" i="38"/>
  <c r="R517" i="38"/>
  <c r="R427" i="38"/>
  <c r="R425" i="38"/>
  <c r="K429" i="38"/>
  <c r="K430" i="38"/>
  <c r="L418" i="38"/>
  <c r="M416" i="38"/>
  <c r="M476" i="38"/>
  <c r="N474" i="38"/>
  <c r="O472" i="38"/>
  <c r="O470" i="38"/>
  <c r="P468" i="38"/>
  <c r="Q466" i="38"/>
  <c r="R464" i="38"/>
  <c r="K463" i="38"/>
  <c r="U461" i="38"/>
  <c r="N460" i="38"/>
  <c r="T458" i="38"/>
  <c r="Q457" i="38"/>
  <c r="S455" i="38"/>
  <c r="P454" i="38"/>
  <c r="M453" i="38"/>
  <c r="O492" i="38"/>
  <c r="L491" i="38"/>
  <c r="R489" i="38"/>
  <c r="K488" i="38"/>
  <c r="L569" i="38"/>
  <c r="Q531" i="38"/>
  <c r="T523" i="38"/>
  <c r="S437" i="38"/>
  <c r="N513" i="38"/>
  <c r="M511" i="38"/>
  <c r="N515" i="38"/>
  <c r="K433" i="38"/>
  <c r="N426" i="38"/>
  <c r="O429" i="38"/>
  <c r="O430" i="38"/>
  <c r="P418" i="38"/>
  <c r="Q416" i="38"/>
  <c r="Q476" i="38"/>
  <c r="R474" i="38"/>
  <c r="S472" i="38"/>
  <c r="S470" i="38"/>
  <c r="T468" i="38"/>
  <c r="U466" i="38"/>
  <c r="U464" i="38"/>
  <c r="N463" i="38"/>
  <c r="T461" i="38"/>
  <c r="Q460" i="38"/>
  <c r="S458" i="38"/>
  <c r="P457" i="38"/>
  <c r="M456" i="38"/>
  <c r="O454" i="38"/>
  <c r="L453" i="38"/>
  <c r="R492" i="38"/>
  <c r="K491" i="38"/>
  <c r="U489" i="38"/>
  <c r="N488" i="38"/>
  <c r="T486" i="38"/>
  <c r="Q485" i="38"/>
  <c r="S483" i="38"/>
  <c r="P482" i="38"/>
  <c r="M481" i="38"/>
  <c r="O479" i="38"/>
  <c r="Q551" i="38"/>
  <c r="N525" i="38"/>
  <c r="O521" i="38"/>
  <c r="Q503" i="38"/>
  <c r="S512" i="38"/>
  <c r="U516" i="38"/>
  <c r="T517" i="38"/>
  <c r="U427" i="38"/>
  <c r="T425" i="38"/>
  <c r="Q428" i="38"/>
  <c r="P421" i="38"/>
  <c r="R417" i="38"/>
  <c r="R415" i="38"/>
  <c r="K476" i="38"/>
  <c r="K474" i="38"/>
  <c r="L472" i="38"/>
  <c r="K585" i="38"/>
  <c r="U583" i="38"/>
  <c r="Q582" i="38"/>
  <c r="L580" i="38"/>
  <c r="R578" i="38"/>
  <c r="K577" i="38"/>
  <c r="U575" i="38"/>
  <c r="N574" i="38"/>
  <c r="T572" i="38"/>
  <c r="Q571" i="38"/>
  <c r="S569" i="38"/>
  <c r="P568" i="38"/>
  <c r="M567" i="38"/>
  <c r="N585" i="38"/>
  <c r="T583" i="38"/>
  <c r="P582" i="38"/>
  <c r="K580" i="38"/>
  <c r="U578" i="38"/>
  <c r="N577" i="38"/>
  <c r="T575" i="38"/>
  <c r="Q574" i="38"/>
  <c r="S572" i="38"/>
  <c r="P571" i="38"/>
  <c r="M570" i="38"/>
  <c r="O568" i="38"/>
  <c r="L567" i="38"/>
  <c r="U585" i="38"/>
  <c r="N584" i="38"/>
  <c r="S582" i="38"/>
  <c r="S579" i="38"/>
  <c r="P578" i="38"/>
  <c r="M577" i="38"/>
  <c r="O575" i="38"/>
  <c r="L574" i="38"/>
  <c r="R572" i="38"/>
  <c r="K571" i="38"/>
  <c r="U569" i="38"/>
  <c r="N568" i="38"/>
  <c r="T566" i="38"/>
  <c r="Q565" i="38"/>
  <c r="S556" i="38"/>
  <c r="P555" i="38"/>
  <c r="M554" i="38"/>
  <c r="K558" i="38"/>
  <c r="R559" i="38"/>
  <c r="R551" i="38"/>
  <c r="K550" i="38"/>
  <c r="L585" i="38"/>
  <c r="K578" i="38"/>
  <c r="Q572" i="38"/>
  <c r="N567" i="38"/>
  <c r="S564" i="38"/>
  <c r="S555" i="38"/>
  <c r="O557" i="38"/>
  <c r="O559" i="38"/>
  <c r="U551" i="38"/>
  <c r="N550" i="38"/>
  <c r="P548" i="38"/>
  <c r="U553" i="38"/>
  <c r="O536" i="38"/>
  <c r="L535" i="38"/>
  <c r="R533" i="38"/>
  <c r="K532" i="38"/>
  <c r="U530" i="38"/>
  <c r="P539" i="38"/>
  <c r="M541" i="38"/>
  <c r="O538" i="38"/>
  <c r="L529" i="38"/>
  <c r="R542" i="38"/>
  <c r="L577" i="38"/>
  <c r="M572" i="38"/>
  <c r="K566" i="38"/>
  <c r="L564" i="38"/>
  <c r="M555" i="38"/>
  <c r="Q557" i="38"/>
  <c r="P559" i="38"/>
  <c r="T551" i="38"/>
  <c r="U549" i="38"/>
  <c r="K548" i="38"/>
  <c r="Q537" i="38"/>
  <c r="S535" i="38"/>
  <c r="P534" i="38"/>
  <c r="M533" i="38"/>
  <c r="O531" i="38"/>
  <c r="L530" i="38"/>
  <c r="T541" i="38"/>
  <c r="Q540" i="38"/>
  <c r="S529" i="38"/>
  <c r="P543" i="38"/>
  <c r="M542" i="38"/>
  <c r="S578" i="38"/>
  <c r="T573" i="38"/>
  <c r="R565" i="38"/>
  <c r="K564" i="38"/>
  <c r="K555" i="38"/>
  <c r="R557" i="38"/>
  <c r="Q559" i="38"/>
  <c r="M551" i="38"/>
  <c r="N549" i="38"/>
  <c r="O553" i="38"/>
  <c r="L537" i="38"/>
  <c r="R535" i="38"/>
  <c r="K534" i="38"/>
  <c r="U532" i="38"/>
  <c r="N531" i="38"/>
  <c r="R539" i="38"/>
  <c r="K541" i="38"/>
  <c r="U538" i="38"/>
  <c r="N529" i="38"/>
  <c r="T542" i="38"/>
  <c r="Q544" i="38"/>
  <c r="T524" i="38"/>
  <c r="N526" i="38"/>
  <c r="U527" i="38"/>
  <c r="O522" i="38"/>
  <c r="L521" i="38"/>
  <c r="T444" i="38"/>
  <c r="Q443" i="38"/>
  <c r="S440" i="38"/>
  <c r="P446" i="38"/>
  <c r="M445" i="38"/>
  <c r="Q436" i="38"/>
  <c r="U510" i="38"/>
  <c r="N509" i="38"/>
  <c r="T507" i="38"/>
  <c r="Q506" i="38"/>
  <c r="S566" i="38"/>
  <c r="O555" i="38"/>
  <c r="P550" i="38"/>
  <c r="L536" i="38"/>
  <c r="M531" i="38"/>
  <c r="U529" i="38"/>
  <c r="M524" i="38"/>
  <c r="L526" i="38"/>
  <c r="S523" i="38"/>
  <c r="S521" i="38"/>
  <c r="Q444" i="38"/>
  <c r="Q442" i="38"/>
  <c r="R446" i="38"/>
  <c r="S447" i="38"/>
  <c r="Q437" i="38"/>
  <c r="U509" i="38"/>
  <c r="N508" i="38"/>
  <c r="N506" i="38"/>
  <c r="O504" i="38"/>
  <c r="L503" i="38"/>
  <c r="U584" i="38"/>
  <c r="R567" i="38"/>
  <c r="M548" i="38"/>
  <c r="O533" i="38"/>
  <c r="Q529" i="38"/>
  <c r="L544" i="38"/>
  <c r="Q525" i="38"/>
  <c r="T527" i="38"/>
  <c r="P522" i="38"/>
  <c r="M441" i="38"/>
  <c r="L443" i="38"/>
  <c r="T440" i="38"/>
  <c r="S445" i="38"/>
  <c r="R436" i="38"/>
  <c r="K437" i="38"/>
  <c r="O509" i="38"/>
  <c r="O507" i="38"/>
  <c r="Q505" i="38"/>
  <c r="S503" i="38"/>
  <c r="P514" i="38"/>
  <c r="M513" i="38"/>
  <c r="O511" i="38"/>
  <c r="Q568" i="38"/>
  <c r="L553" i="38"/>
  <c r="P532" i="38"/>
  <c r="S540" i="38"/>
  <c r="P544" i="38"/>
  <c r="M525" i="38"/>
  <c r="K527" i="38"/>
  <c r="K523" i="38"/>
  <c r="K521" i="38"/>
  <c r="N444" i="38"/>
  <c r="O442" i="38"/>
  <c r="O446" i="38"/>
  <c r="P447" i="38"/>
  <c r="T437" i="38"/>
  <c r="S509" i="38"/>
  <c r="S507" i="38"/>
  <c r="T505" i="38"/>
  <c r="Q504" i="38"/>
  <c r="S514" i="38"/>
  <c r="P513" i="38"/>
  <c r="M512" i="38"/>
  <c r="O516" i="38"/>
  <c r="L515" i="38"/>
  <c r="T433" i="38"/>
  <c r="O427" i="38"/>
  <c r="L426" i="38"/>
  <c r="R429" i="38"/>
  <c r="K428" i="38"/>
  <c r="U421" i="38"/>
  <c r="N418" i="38"/>
  <c r="T416" i="38"/>
  <c r="Q415" i="38"/>
  <c r="S475" i="38"/>
  <c r="P474" i="38"/>
  <c r="M473" i="38"/>
  <c r="O471" i="38"/>
  <c r="L470" i="38"/>
  <c r="R468" i="38"/>
  <c r="K467" i="38"/>
  <c r="U465" i="38"/>
  <c r="S552" i="38"/>
  <c r="Q524" i="38"/>
  <c r="U441" i="38"/>
  <c r="Q440" i="38"/>
  <c r="S510" i="38"/>
  <c r="T506" i="38"/>
  <c r="R513" i="38"/>
  <c r="T516" i="38"/>
  <c r="S517" i="38"/>
  <c r="T427" i="38"/>
  <c r="S425" i="38"/>
  <c r="U428" i="38"/>
  <c r="T421" i="38"/>
  <c r="Q417" i="38"/>
  <c r="P415" i="38"/>
  <c r="R475" i="38"/>
  <c r="R473" i="38"/>
  <c r="K472" i="38"/>
  <c r="K470" i="38"/>
  <c r="L468" i="38"/>
  <c r="M466" i="38"/>
  <c r="O464" i="38"/>
  <c r="L463" i="38"/>
  <c r="R461" i="38"/>
  <c r="K460" i="38"/>
  <c r="U458" i="38"/>
  <c r="N457" i="38"/>
  <c r="T455" i="38"/>
  <c r="Q454" i="38"/>
  <c r="S452" i="38"/>
  <c r="P492" i="38"/>
  <c r="M491" i="38"/>
  <c r="R556" i="38"/>
  <c r="R530" i="38"/>
  <c r="R527" i="38"/>
  <c r="M442" i="38"/>
  <c r="O447" i="38"/>
  <c r="M507" i="38"/>
  <c r="O513" i="38"/>
  <c r="M516" i="38"/>
  <c r="L517" i="38"/>
  <c r="M427" i="38"/>
  <c r="L425" i="38"/>
  <c r="T428" i="38"/>
  <c r="S421" i="38"/>
  <c r="U417" i="38"/>
  <c r="T415" i="38"/>
  <c r="Q475" i="38"/>
  <c r="P473" i="38"/>
  <c r="R471" i="38"/>
  <c r="R469" i="38"/>
  <c r="K468" i="38"/>
  <c r="K466" i="38"/>
  <c r="N464" i="38"/>
  <c r="T462" i="38"/>
  <c r="Q461" i="38"/>
  <c r="S459" i="38"/>
  <c r="P458" i="38"/>
  <c r="M457" i="38"/>
  <c r="O455" i="38"/>
  <c r="L454" i="38"/>
  <c r="R452" i="38"/>
  <c r="K492" i="38"/>
  <c r="U490" i="38"/>
  <c r="N489" i="38"/>
  <c r="T487" i="38"/>
  <c r="T564" i="38"/>
  <c r="M539" i="38"/>
  <c r="R522" i="38"/>
  <c r="K505" i="38"/>
  <c r="T512" i="38"/>
  <c r="Q516" i="38"/>
  <c r="P517" i="38"/>
  <c r="Q427" i="38"/>
  <c r="P425" i="38"/>
  <c r="R428" i="38"/>
  <c r="R421" i="38"/>
  <c r="K418" i="38"/>
  <c r="K416" i="38"/>
  <c r="L476" i="38"/>
  <c r="M474" i="38"/>
  <c r="M472" i="38"/>
  <c r="N470" i="38"/>
  <c r="O468" i="38"/>
  <c r="O466" i="38"/>
  <c r="Q464" i="38"/>
  <c r="S462" i="38"/>
  <c r="P461" i="38"/>
  <c r="M460" i="38"/>
  <c r="O458" i="38"/>
  <c r="L457" i="38"/>
  <c r="R455" i="38"/>
  <c r="K454" i="38"/>
  <c r="U452" i="38"/>
  <c r="N492" i="38"/>
  <c r="T490" i="38"/>
  <c r="Q489" i="38"/>
  <c r="S487" i="38"/>
  <c r="P486" i="38"/>
  <c r="M485" i="38"/>
  <c r="O483" i="38"/>
  <c r="L482" i="38"/>
  <c r="R480" i="38"/>
  <c r="K479" i="38"/>
  <c r="L532" i="38"/>
  <c r="K526" i="38"/>
  <c r="O436" i="38"/>
  <c r="R514" i="38"/>
  <c r="K512" i="38"/>
  <c r="P516" i="38"/>
  <c r="O517" i="38"/>
  <c r="P427" i="38"/>
  <c r="O425" i="38"/>
  <c r="L428" i="38"/>
  <c r="K421" i="38"/>
  <c r="M417" i="38"/>
  <c r="L415" i="38"/>
  <c r="T475" i="38"/>
  <c r="S473" i="38"/>
  <c r="U471" i="38"/>
  <c r="T469" i="38"/>
  <c r="Q467" i="38"/>
  <c r="P465" i="38"/>
  <c r="L464" i="38"/>
  <c r="R462" i="38"/>
  <c r="K457" i="38"/>
  <c r="Q492" i="38"/>
  <c r="P488" i="38"/>
  <c r="R485" i="38"/>
  <c r="K484" i="38"/>
  <c r="K482" i="38"/>
  <c r="L480" i="38"/>
  <c r="O478" i="38"/>
  <c r="T584" i="38"/>
  <c r="Q583" i="38"/>
  <c r="M582" i="38"/>
  <c r="U579" i="38"/>
  <c r="N578" i="38"/>
  <c r="T576" i="38"/>
  <c r="Q575" i="38"/>
  <c r="S573" i="38"/>
  <c r="P572" i="38"/>
  <c r="M571" i="38"/>
  <c r="O569" i="38"/>
  <c r="L568" i="38"/>
  <c r="R566" i="38"/>
  <c r="S584" i="38"/>
  <c r="P583" i="38"/>
  <c r="L582" i="38"/>
  <c r="T579" i="38"/>
  <c r="Q578" i="38"/>
  <c r="S576" i="38"/>
  <c r="P575" i="38"/>
  <c r="M574" i="38"/>
  <c r="O572" i="38"/>
  <c r="L571" i="38"/>
  <c r="R569" i="38"/>
  <c r="K568" i="38"/>
  <c r="U566" i="38"/>
  <c r="Q585" i="38"/>
  <c r="S583" i="38"/>
  <c r="O582" i="38"/>
  <c r="O579" i="38"/>
  <c r="L578" i="38"/>
  <c r="R576" i="38"/>
  <c r="K575" i="38"/>
  <c r="U573" i="38"/>
  <c r="N572" i="38"/>
  <c r="T570" i="38"/>
  <c r="Q569" i="38"/>
  <c r="S567" i="38"/>
  <c r="P566" i="38"/>
  <c r="M565" i="38"/>
  <c r="O556" i="38"/>
  <c r="L555" i="38"/>
  <c r="L557" i="38"/>
  <c r="O558" i="38"/>
  <c r="U552" i="38"/>
  <c r="N551" i="38"/>
  <c r="T549" i="38"/>
  <c r="Q584" i="38"/>
  <c r="P577" i="38"/>
  <c r="R571" i="38"/>
  <c r="O566" i="38"/>
  <c r="M564" i="38"/>
  <c r="N555" i="38"/>
  <c r="U557" i="38"/>
  <c r="T559" i="38"/>
  <c r="P551" i="38"/>
  <c r="Q549" i="38"/>
  <c r="L548" i="38"/>
  <c r="R537" i="38"/>
  <c r="K536" i="38"/>
  <c r="U534" i="38"/>
  <c r="N533" i="38"/>
  <c r="T531" i="38"/>
  <c r="Q530" i="38"/>
  <c r="L539" i="38"/>
  <c r="R540" i="38"/>
  <c r="K538" i="38"/>
  <c r="U543" i="38"/>
  <c r="M584" i="38"/>
  <c r="Q576" i="38"/>
  <c r="N571" i="38"/>
  <c r="S565" i="38"/>
  <c r="U556" i="38"/>
  <c r="T554" i="38"/>
  <c r="N558" i="38"/>
  <c r="U559" i="38"/>
  <c r="O551" i="38"/>
  <c r="O549" i="38"/>
  <c r="N553" i="38"/>
  <c r="M537" i="38"/>
  <c r="O535" i="38"/>
  <c r="L534" i="38"/>
  <c r="R532" i="38"/>
  <c r="K531" i="38"/>
  <c r="S539" i="38"/>
  <c r="P541" i="38"/>
  <c r="M540" i="38"/>
  <c r="O529" i="38"/>
  <c r="L543" i="38"/>
  <c r="T585" i="38"/>
  <c r="M576" i="38"/>
  <c r="K570" i="38"/>
  <c r="L565" i="38"/>
  <c r="T556" i="38"/>
  <c r="S554" i="38"/>
  <c r="P558" i="38"/>
  <c r="T552" i="38"/>
  <c r="Q550" i="38"/>
  <c r="R548" i="38"/>
  <c r="S553" i="38"/>
  <c r="U536" i="38"/>
  <c r="N535" i="38"/>
  <c r="T533" i="38"/>
  <c r="Q532" i="38"/>
  <c r="S530" i="38"/>
  <c r="N539" i="38"/>
  <c r="T540" i="38"/>
  <c r="Q538" i="38"/>
  <c r="S543" i="38"/>
  <c r="P542" i="38"/>
  <c r="M544" i="38"/>
  <c r="K525" i="38"/>
  <c r="R526" i="38"/>
  <c r="R523" i="38"/>
  <c r="K522" i="38"/>
  <c r="S441" i="38"/>
  <c r="P444" i="38"/>
  <c r="M443" i="38"/>
  <c r="O440" i="38"/>
  <c r="L446" i="38"/>
  <c r="R447" i="38"/>
  <c r="M436" i="38"/>
  <c r="Q510" i="38"/>
  <c r="S508" i="38"/>
  <c r="P507" i="38"/>
  <c r="M506" i="38"/>
  <c r="K565" i="38"/>
  <c r="L554" i="38"/>
  <c r="M549" i="38"/>
  <c r="Q535" i="38"/>
  <c r="N530" i="38"/>
  <c r="K542" i="38"/>
  <c r="R524" i="38"/>
  <c r="Q526" i="38"/>
  <c r="M523" i="38"/>
  <c r="N521" i="38"/>
  <c r="K444" i="38"/>
  <c r="L442" i="38"/>
  <c r="M446" i="38"/>
  <c r="M447" i="38"/>
  <c r="L437" i="38"/>
  <c r="P509" i="38"/>
  <c r="Q507" i="38"/>
  <c r="R505" i="38"/>
  <c r="K504" i="38"/>
  <c r="U514" i="38"/>
  <c r="R582" i="38"/>
  <c r="N557" i="38"/>
  <c r="S537" i="38"/>
  <c r="T532" i="38"/>
  <c r="R543" i="38"/>
  <c r="N524" i="38"/>
  <c r="M526" i="38"/>
  <c r="Q523" i="38"/>
  <c r="R521" i="38"/>
  <c r="U444" i="38"/>
  <c r="U442" i="38"/>
  <c r="N440" i="38"/>
  <c r="N445" i="38"/>
  <c r="L436" i="38"/>
  <c r="P510" i="38"/>
  <c r="R508" i="38"/>
  <c r="R506" i="38"/>
  <c r="M505" i="38"/>
  <c r="O503" i="38"/>
  <c r="L514" i="38"/>
  <c r="R512" i="38"/>
  <c r="P585" i="38"/>
  <c r="S557" i="38"/>
  <c r="O537" i="38"/>
  <c r="U531" i="38"/>
  <c r="M529" i="38"/>
  <c r="K544" i="38"/>
  <c r="R525" i="38"/>
  <c r="P527" i="38"/>
  <c r="T522" i="38"/>
  <c r="Q441" i="38"/>
  <c r="P443" i="38"/>
  <c r="R440" i="38"/>
  <c r="R445" i="38"/>
  <c r="K447" i="38"/>
  <c r="O437" i="38"/>
  <c r="M509" i="38"/>
  <c r="N507" i="38"/>
  <c r="P505" i="38"/>
  <c r="M504" i="38"/>
  <c r="O514" i="38"/>
  <c r="L513" i="38"/>
  <c r="R511" i="38"/>
  <c r="K516" i="38"/>
  <c r="U517" i="38"/>
  <c r="P433" i="38"/>
  <c r="K427" i="38"/>
  <c r="U425" i="38"/>
  <c r="N429" i="38"/>
  <c r="T430" i="38"/>
  <c r="Q421" i="38"/>
  <c r="S417" i="38"/>
  <c r="P416" i="38"/>
  <c r="M415" i="38"/>
  <c r="O475" i="38"/>
  <c r="L474" i="38"/>
  <c r="R472" i="38"/>
  <c r="K471" i="38"/>
  <c r="U469" i="38"/>
  <c r="N468" i="38"/>
  <c r="T466" i="38"/>
  <c r="Q465" i="38"/>
  <c r="U548" i="38"/>
  <c r="T525" i="38"/>
  <c r="R444" i="38"/>
  <c r="S446" i="38"/>
  <c r="Q509" i="38"/>
  <c r="S505" i="38"/>
  <c r="P512" i="38"/>
  <c r="N516" i="38"/>
  <c r="N517" i="38"/>
  <c r="N427" i="38"/>
  <c r="N425" i="38"/>
  <c r="P428" i="38"/>
  <c r="O421" i="38"/>
  <c r="L417" i="38"/>
  <c r="K415" i="38"/>
  <c r="M475" i="38"/>
  <c r="L473" i="38"/>
  <c r="T471" i="38"/>
  <c r="S469" i="38"/>
  <c r="U467" i="38"/>
  <c r="T465" i="38"/>
  <c r="K464" i="38"/>
  <c r="U462" i="38"/>
  <c r="N461" i="38"/>
  <c r="T459" i="38"/>
  <c r="Q458" i="38"/>
  <c r="S456" i="38"/>
  <c r="P455" i="38"/>
  <c r="M454" i="38"/>
  <c r="O452" i="38"/>
  <c r="L492" i="38"/>
  <c r="R490" i="38"/>
  <c r="R549" i="38"/>
  <c r="N541" i="38"/>
  <c r="P441" i="38"/>
  <c r="L440" i="38"/>
  <c r="N510" i="38"/>
  <c r="O506" i="38"/>
  <c r="O512" i="38"/>
  <c r="U515" i="38"/>
  <c r="R433" i="38"/>
  <c r="U426" i="38"/>
  <c r="U429" i="38"/>
  <c r="N428" i="38"/>
  <c r="N421" i="38"/>
  <c r="P417" i="38"/>
  <c r="O415" i="38"/>
  <c r="L475" i="38"/>
  <c r="K473" i="38"/>
  <c r="M471" i="38"/>
  <c r="L469" i="38"/>
  <c r="T467" i="38"/>
  <c r="S465" i="38"/>
  <c r="S463" i="38"/>
  <c r="P462" i="38"/>
  <c r="M461" i="38"/>
  <c r="O459" i="38"/>
  <c r="L458" i="38"/>
  <c r="R456" i="38"/>
  <c r="K455" i="38"/>
  <c r="U453" i="38"/>
  <c r="N452" i="38"/>
  <c r="T491" i="38"/>
  <c r="Q490" i="38"/>
  <c r="S488" i="38"/>
  <c r="P487" i="38"/>
  <c r="U550" i="38"/>
  <c r="N542" i="38"/>
  <c r="U521" i="38"/>
  <c r="P504" i="38"/>
  <c r="L512" i="38"/>
  <c r="L516" i="38"/>
  <c r="K517" i="38"/>
  <c r="L427" i="38"/>
  <c r="K425" i="38"/>
  <c r="M428" i="38"/>
  <c r="L421" i="38"/>
  <c r="T417" i="38"/>
  <c r="S415" i="38"/>
  <c r="U475" i="38"/>
  <c r="T473" i="38"/>
  <c r="Q471" i="38"/>
  <c r="P469" i="38"/>
  <c r="R467" i="38"/>
  <c r="R465" i="38"/>
  <c r="M464" i="38"/>
  <c r="O462" i="38"/>
  <c r="L461" i="38"/>
  <c r="R459" i="38"/>
  <c r="K458" i="38"/>
  <c r="U456" i="38"/>
  <c r="N455" i="38"/>
  <c r="T453" i="38"/>
  <c r="Q452" i="38"/>
  <c r="S491" i="38"/>
  <c r="P490" i="38"/>
  <c r="M489" i="38"/>
  <c r="O487" i="38"/>
  <c r="L486" i="38"/>
  <c r="R484" i="38"/>
  <c r="K483" i="38"/>
  <c r="U481" i="38"/>
  <c r="N480" i="38"/>
  <c r="P565" i="38"/>
  <c r="S513" i="38"/>
  <c r="R426" i="38"/>
  <c r="U416" i="38"/>
  <c r="N475" i="38"/>
  <c r="P471" i="38"/>
  <c r="S468" i="38"/>
  <c r="N466" i="38"/>
  <c r="U463" i="38"/>
  <c r="O461" i="38"/>
  <c r="L452" i="38"/>
  <c r="N487" i="38"/>
  <c r="U484" i="38"/>
  <c r="Q482" i="38"/>
  <c r="U479" i="38"/>
  <c r="T477" i="38"/>
  <c r="Q500" i="38"/>
  <c r="S498" i="38"/>
  <c r="P497" i="38"/>
  <c r="M496" i="38"/>
  <c r="O494" i="38"/>
  <c r="L493" i="38"/>
  <c r="R419" i="38"/>
  <c r="K391" i="38"/>
  <c r="U388" i="38"/>
  <c r="N387" i="38"/>
  <c r="R380" i="38"/>
  <c r="K381" i="38"/>
  <c r="M382" i="38"/>
  <c r="P383" i="38"/>
  <c r="K357" i="38"/>
  <c r="U355" i="38"/>
  <c r="N354" i="38"/>
  <c r="T352" i="38"/>
  <c r="Q351" i="38"/>
  <c r="S349" i="38"/>
  <c r="P348" i="38"/>
  <c r="M347" i="38"/>
  <c r="O345" i="38"/>
  <c r="L344" i="38"/>
  <c r="R342" i="38"/>
  <c r="K373" i="38"/>
  <c r="U371" i="38"/>
  <c r="N370" i="38"/>
  <c r="T368" i="38"/>
  <c r="Q367" i="38"/>
  <c r="S365" i="38"/>
  <c r="P364" i="38"/>
  <c r="M363" i="38"/>
  <c r="P460" i="38"/>
  <c r="R454" i="38"/>
  <c r="O490" i="38"/>
  <c r="M488" i="38"/>
  <c r="N486" i="38"/>
  <c r="O484" i="38"/>
  <c r="O482" i="38"/>
  <c r="P480" i="38"/>
  <c r="R478" i="38"/>
  <c r="K477" i="38"/>
  <c r="U499" i="38"/>
  <c r="N498" i="38"/>
  <c r="T496" i="38"/>
  <c r="Q495" i="38"/>
  <c r="S493" i="38"/>
  <c r="P420" i="38"/>
  <c r="M419" i="38"/>
  <c r="O389" i="38"/>
  <c r="L388" i="38"/>
  <c r="R386" i="38"/>
  <c r="M380" i="38"/>
  <c r="O379" i="38"/>
  <c r="M383" i="38"/>
  <c r="N357" i="38"/>
  <c r="T355" i="38"/>
  <c r="Q354" i="38"/>
  <c r="S352" i="38"/>
  <c r="P351" i="38"/>
  <c r="M350" i="38"/>
  <c r="O348" i="38"/>
  <c r="L347" i="38"/>
  <c r="R345" i="38"/>
  <c r="K344" i="38"/>
  <c r="U342" i="38"/>
  <c r="N373" i="38"/>
  <c r="T371" i="38"/>
  <c r="Q370" i="38"/>
  <c r="S368" i="38"/>
  <c r="P367" i="38"/>
  <c r="M366" i="38"/>
  <c r="O364" i="38"/>
  <c r="L363" i="38"/>
  <c r="S457" i="38"/>
  <c r="T452" i="38"/>
  <c r="T488" i="38"/>
  <c r="M486" i="38"/>
  <c r="M484" i="38"/>
  <c r="N482" i="38"/>
  <c r="O480"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Q373" i="38"/>
  <c r="S371" i="38"/>
  <c r="P370" i="38"/>
  <c r="M369" i="38"/>
  <c r="O367" i="38"/>
  <c r="L366" i="38"/>
  <c r="R364" i="38"/>
  <c r="K363" i="38"/>
  <c r="S461" i="38"/>
  <c r="T456" i="38"/>
  <c r="P489" i="38"/>
  <c r="K486" i="38"/>
  <c r="L484" i="38"/>
  <c r="M482" i="38"/>
  <c r="M480"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N371" i="38"/>
  <c r="T369" i="38"/>
  <c r="Q368" i="38"/>
  <c r="S366" i="38"/>
  <c r="P365" i="38"/>
  <c r="M364" i="38"/>
  <c r="O362" i="38"/>
  <c r="L361" i="38"/>
  <c r="O361" i="38"/>
  <c r="O359" i="38"/>
  <c r="L358" i="38"/>
  <c r="R376" i="38"/>
  <c r="K375" i="38"/>
  <c r="S409" i="38"/>
  <c r="P410" i="38"/>
  <c r="K405" i="38"/>
  <c r="Q402" i="38"/>
  <c r="S399" i="38"/>
  <c r="P396" i="38"/>
  <c r="M398" i="38"/>
  <c r="O322" i="38"/>
  <c r="L321" i="38"/>
  <c r="R319" i="38"/>
  <c r="K318" i="38"/>
  <c r="U326" i="38"/>
  <c r="N325" i="38"/>
  <c r="T323" i="38"/>
  <c r="Q328" i="38"/>
  <c r="S329" i="38"/>
  <c r="P303" i="38"/>
  <c r="M302" i="38"/>
  <c r="O300" i="38"/>
  <c r="L299" i="38"/>
  <c r="R297" i="38"/>
  <c r="K296" i="38"/>
  <c r="U294" i="38"/>
  <c r="N293" i="38"/>
  <c r="T291" i="38"/>
  <c r="Q290" i="38"/>
  <c r="S288" i="38"/>
  <c r="P287" i="38"/>
  <c r="M286" i="38"/>
  <c r="O284" i="38"/>
  <c r="L283" i="38"/>
  <c r="R281" i="38"/>
  <c r="K280" i="38"/>
  <c r="U278" i="38"/>
  <c r="N277" i="38"/>
  <c r="T275" i="38"/>
  <c r="Q274" i="38"/>
  <c r="M362" i="38"/>
  <c r="M360" i="38"/>
  <c r="O358" i="38"/>
  <c r="L377" i="38"/>
  <c r="R375" i="38"/>
  <c r="K374" i="38"/>
  <c r="O410" i="38"/>
  <c r="K406" i="38"/>
  <c r="P402" i="38"/>
  <c r="M401" i="38"/>
  <c r="O396" i="38"/>
  <c r="L398" i="38"/>
  <c r="R322" i="38"/>
  <c r="K321" i="38"/>
  <c r="U319" i="38"/>
  <c r="N318" i="38"/>
  <c r="T326" i="38"/>
  <c r="Q325" i="38"/>
  <c r="S323" i="38"/>
  <c r="P328" i="38"/>
  <c r="M327" i="38"/>
  <c r="O303" i="38"/>
  <c r="L302" i="38"/>
  <c r="R300" i="38"/>
  <c r="K299" i="38"/>
  <c r="U297" i="38"/>
  <c r="N296" i="38"/>
  <c r="T294" i="38"/>
  <c r="Q293" i="38"/>
  <c r="S291" i="38"/>
  <c r="P290" i="38"/>
  <c r="M289" i="38"/>
  <c r="O287" i="38"/>
  <c r="L286" i="38"/>
  <c r="R284" i="38"/>
  <c r="K283" i="38"/>
  <c r="U281" i="38"/>
  <c r="N280" i="38"/>
  <c r="T278" i="38"/>
  <c r="Q277" i="38"/>
  <c r="S275" i="38"/>
  <c r="P274" i="38"/>
  <c r="M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K286" i="38"/>
  <c r="U284" i="38"/>
  <c r="N283" i="38"/>
  <c r="T281" i="38"/>
  <c r="Q280" i="38"/>
  <c r="S278" i="38"/>
  <c r="P277" i="38"/>
  <c r="M276" i="38"/>
  <c r="O274"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P296" i="38"/>
  <c r="M295" i="38"/>
  <c r="O293" i="38"/>
  <c r="L292" i="38"/>
  <c r="R290" i="38"/>
  <c r="K289" i="38"/>
  <c r="U287" i="38"/>
  <c r="N286" i="38"/>
  <c r="T284" i="38"/>
  <c r="Q283" i="38"/>
  <c r="S281" i="38"/>
  <c r="P280" i="38"/>
  <c r="M279" i="38"/>
  <c r="O277" i="38"/>
  <c r="T538" i="38"/>
  <c r="T511" i="38"/>
  <c r="S429" i="38"/>
  <c r="O416" i="38"/>
  <c r="Q474" i="38"/>
  <c r="R470" i="38"/>
  <c r="M468" i="38"/>
  <c r="K465" i="38"/>
  <c r="Q463" i="38"/>
  <c r="T460" i="38"/>
  <c r="R491" i="38"/>
  <c r="U486" i="38"/>
  <c r="P484" i="38"/>
  <c r="S481" i="38"/>
  <c r="P479" i="38"/>
  <c r="P477" i="38"/>
  <c r="M500" i="38"/>
  <c r="O498" i="38"/>
  <c r="L497" i="38"/>
  <c r="R495" i="38"/>
  <c r="K494" i="38"/>
  <c r="U420" i="38"/>
  <c r="N419" i="38"/>
  <c r="T389" i="38"/>
  <c r="Q388" i="38"/>
  <c r="S386" i="38"/>
  <c r="N380" i="38"/>
  <c r="T379" i="38"/>
  <c r="Q382" i="38"/>
  <c r="T383" i="38"/>
  <c r="T356" i="38"/>
  <c r="Q355" i="38"/>
  <c r="S353" i="38"/>
  <c r="P352" i="38"/>
  <c r="M351" i="38"/>
  <c r="O349" i="38"/>
  <c r="L348" i="38"/>
  <c r="R346" i="38"/>
  <c r="K345" i="38"/>
  <c r="U343" i="38"/>
  <c r="N342" i="38"/>
  <c r="T372" i="38"/>
  <c r="Q371" i="38"/>
  <c r="S369" i="38"/>
  <c r="P368" i="38"/>
  <c r="M367" i="38"/>
  <c r="O365" i="38"/>
  <c r="L364" i="38"/>
  <c r="R362" i="38"/>
  <c r="U459" i="38"/>
  <c r="S453" i="38"/>
  <c r="T489" i="38"/>
  <c r="U487" i="38"/>
  <c r="P485" i="38"/>
  <c r="R483" i="38"/>
  <c r="R481" i="38"/>
  <c r="K480"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N345" i="38"/>
  <c r="T343" i="38"/>
  <c r="Q342" i="38"/>
  <c r="S372" i="38"/>
  <c r="P371" i="38"/>
  <c r="M370" i="38"/>
  <c r="O368" i="38"/>
  <c r="L367" i="38"/>
  <c r="R365" i="38"/>
  <c r="K364" i="38"/>
  <c r="L460" i="38"/>
  <c r="M455" i="38"/>
  <c r="K490" i="38"/>
  <c r="L488" i="38"/>
  <c r="T485" i="38"/>
  <c r="Q483" i="38"/>
  <c r="P481" i="38"/>
  <c r="R479" i="38"/>
  <c r="M478" i="38"/>
  <c r="O500" i="38"/>
  <c r="L499" i="38"/>
  <c r="R497" i="38"/>
  <c r="K496" i="38"/>
  <c r="U494" i="38"/>
  <c r="N493" i="38"/>
  <c r="T419" i="38"/>
  <c r="Q391" i="38"/>
  <c r="S388" i="38"/>
  <c r="P387" i="38"/>
  <c r="M386" i="38"/>
  <c r="U381" i="38"/>
  <c r="N379" i="38"/>
  <c r="N383" i="38"/>
  <c r="M357" i="38"/>
  <c r="O355" i="38"/>
  <c r="L354" i="38"/>
  <c r="R352" i="38"/>
  <c r="K351" i="38"/>
  <c r="U349" i="38"/>
  <c r="N348" i="38"/>
  <c r="T346" i="38"/>
  <c r="Q345" i="38"/>
  <c r="S343" i="38"/>
  <c r="P342" i="38"/>
  <c r="M373" i="38"/>
  <c r="O371" i="38"/>
  <c r="L370" i="38"/>
  <c r="R368" i="38"/>
  <c r="K367" i="38"/>
  <c r="U365" i="38"/>
  <c r="N364" i="38"/>
  <c r="T362" i="38"/>
  <c r="M459" i="38"/>
  <c r="K453" i="38"/>
  <c r="Q488" i="38"/>
  <c r="S485" i="38"/>
  <c r="U483" i="38"/>
  <c r="T481" i="38"/>
  <c r="Q479" i="38"/>
  <c r="L478" i="38"/>
  <c r="R500" i="38"/>
  <c r="K499" i="38"/>
  <c r="U497" i="38"/>
  <c r="N496" i="38"/>
  <c r="T494" i="38"/>
  <c r="Q493" i="38"/>
  <c r="S419" i="38"/>
  <c r="P391" i="38"/>
  <c r="M389" i="38"/>
  <c r="O387" i="38"/>
  <c r="L386" i="38"/>
  <c r="T381" i="38"/>
  <c r="Q379" i="38"/>
  <c r="T382" i="38"/>
  <c r="T357" i="38"/>
  <c r="Q356" i="38"/>
  <c r="S354" i="38"/>
  <c r="P353" i="38"/>
  <c r="M352" i="38"/>
  <c r="O350" i="38"/>
  <c r="L349" i="38"/>
  <c r="R347" i="38"/>
  <c r="K346" i="38"/>
  <c r="U344" i="38"/>
  <c r="N343" i="38"/>
  <c r="T373" i="38"/>
  <c r="Q372" i="38"/>
  <c r="S370" i="38"/>
  <c r="P369" i="38"/>
  <c r="M368" i="38"/>
  <c r="O366" i="38"/>
  <c r="L365" i="38"/>
  <c r="R363" i="38"/>
  <c r="K362" i="38"/>
  <c r="U360"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R285" i="38"/>
  <c r="K284" i="38"/>
  <c r="U282" i="38"/>
  <c r="N281" i="38"/>
  <c r="T279" i="38"/>
  <c r="Q278" i="38"/>
  <c r="S276" i="38"/>
  <c r="P275" i="38"/>
  <c r="M274" i="38"/>
  <c r="S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R288" i="38"/>
  <c r="K287" i="38"/>
  <c r="U285" i="38"/>
  <c r="N284" i="38"/>
  <c r="T282" i="38"/>
  <c r="Q281" i="38"/>
  <c r="S279" i="38"/>
  <c r="P278" i="38"/>
  <c r="M277" i="38"/>
  <c r="O275" i="38"/>
  <c r="L274"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85" i="38"/>
  <c r="Q284" i="38"/>
  <c r="S282" i="38"/>
  <c r="P281" i="38"/>
  <c r="M280" i="38"/>
  <c r="O278" i="38"/>
  <c r="L277" i="38"/>
  <c r="R275" i="38"/>
  <c r="U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L296" i="38"/>
  <c r="R294" i="38"/>
  <c r="K293" i="38"/>
  <c r="U291" i="38"/>
  <c r="N290" i="38"/>
  <c r="T288" i="38"/>
  <c r="O523" i="38"/>
  <c r="R515" i="38"/>
  <c r="S430" i="38"/>
  <c r="U476" i="38"/>
  <c r="N473" i="38"/>
  <c r="M470" i="38"/>
  <c r="L467" i="38"/>
  <c r="T464" i="38"/>
  <c r="M463" i="38"/>
  <c r="P456" i="38"/>
  <c r="S490" i="38"/>
  <c r="O486" i="38"/>
  <c r="T483" i="38"/>
  <c r="N481" i="38"/>
  <c r="S478" i="38"/>
  <c r="L477" i="38"/>
  <c r="R499" i="38"/>
  <c r="K498" i="38"/>
  <c r="U496" i="38"/>
  <c r="N495" i="38"/>
  <c r="T493" i="38"/>
  <c r="Q420" i="38"/>
  <c r="S391" i="38"/>
  <c r="P389" i="38"/>
  <c r="M388" i="38"/>
  <c r="O386" i="38"/>
  <c r="S381" i="38"/>
  <c r="P379" i="38"/>
  <c r="U382" i="38"/>
  <c r="S357" i="38"/>
  <c r="P356" i="38"/>
  <c r="M355" i="38"/>
  <c r="O353" i="38"/>
  <c r="L352" i="38"/>
  <c r="R350" i="38"/>
  <c r="K349" i="38"/>
  <c r="U347" i="38"/>
  <c r="N346" i="38"/>
  <c r="T344" i="38"/>
  <c r="Q343" i="38"/>
  <c r="S373" i="38"/>
  <c r="P372" i="38"/>
  <c r="M371" i="38"/>
  <c r="O369" i="38"/>
  <c r="L368" i="38"/>
  <c r="R366" i="38"/>
  <c r="K365" i="38"/>
  <c r="U363" i="38"/>
  <c r="N362" i="38"/>
  <c r="L456" i="38"/>
  <c r="M492" i="38"/>
  <c r="L489" i="38"/>
  <c r="M487" i="38"/>
  <c r="K485" i="38"/>
  <c r="M483" i="38"/>
  <c r="L481" i="38"/>
  <c r="T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S344" i="38"/>
  <c r="P343" i="38"/>
  <c r="M342" i="38"/>
  <c r="O372" i="38"/>
  <c r="L371" i="38"/>
  <c r="R369" i="38"/>
  <c r="K368" i="38"/>
  <c r="U366" i="38"/>
  <c r="N365" i="38"/>
  <c r="T363" i="38"/>
  <c r="Q459" i="38"/>
  <c r="N454" i="38"/>
  <c r="S489" i="38"/>
  <c r="R487" i="38"/>
  <c r="O485" i="38"/>
  <c r="L483" i="38"/>
  <c r="K481" i="38"/>
  <c r="M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R372" i="38"/>
  <c r="K371" i="38"/>
  <c r="U369" i="38"/>
  <c r="N368" i="38"/>
  <c r="T366" i="38"/>
  <c r="Q365" i="38"/>
  <c r="S363" i="38"/>
  <c r="P362" i="38"/>
  <c r="N458" i="38"/>
  <c r="P452" i="38"/>
  <c r="Q487" i="38"/>
  <c r="N485" i="38"/>
  <c r="P483" i="38"/>
  <c r="O481" i="38"/>
  <c r="L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M372" i="38"/>
  <c r="O370" i="38"/>
  <c r="L369" i="38"/>
  <c r="R367" i="38"/>
  <c r="K366" i="38"/>
  <c r="U364" i="38"/>
  <c r="N363" i="38"/>
  <c r="T361" i="38"/>
  <c r="Q362"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U286" i="38"/>
  <c r="N285" i="38"/>
  <c r="T283" i="38"/>
  <c r="Q282" i="38"/>
  <c r="S280" i="38"/>
  <c r="P279" i="38"/>
  <c r="M278" i="38"/>
  <c r="O276" i="38"/>
  <c r="L275" i="38"/>
  <c r="R273" i="38"/>
  <c r="N361"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U289" i="38"/>
  <c r="N288" i="38"/>
  <c r="T286" i="38"/>
  <c r="Q285" i="38"/>
  <c r="S283" i="38"/>
  <c r="P282" i="38"/>
  <c r="M281" i="38"/>
  <c r="O279" i="38"/>
  <c r="L278" i="38"/>
  <c r="R276" i="38"/>
  <c r="K275" i="38"/>
  <c r="U273" i="38"/>
  <c r="P360" i="38"/>
  <c r="M359" i="38"/>
  <c r="O377" i="38"/>
  <c r="L376" i="38"/>
  <c r="R374" i="38"/>
  <c r="M409" i="38"/>
  <c r="Q405" i="38"/>
  <c r="T406" i="38"/>
  <c r="T401" i="38"/>
  <c r="Q399" i="38"/>
  <c r="S398" i="38"/>
  <c r="P397" i="38"/>
  <c r="M322" i="38"/>
  <c r="O320" i="38"/>
  <c r="L319" i="38"/>
  <c r="R317" i="38"/>
  <c r="K326" i="38"/>
  <c r="U324" i="38"/>
  <c r="N323" i="38"/>
  <c r="T327" i="38"/>
  <c r="Q329" i="38"/>
  <c r="S302" i="38"/>
  <c r="P301" i="38"/>
  <c r="M300" i="38"/>
  <c r="O298" i="38"/>
  <c r="L297" i="38"/>
  <c r="R295" i="38"/>
  <c r="K294" i="38"/>
  <c r="U292" i="38"/>
  <c r="N291" i="38"/>
  <c r="T289" i="38"/>
  <c r="Q288" i="38"/>
  <c r="S286" i="38"/>
  <c r="P285" i="38"/>
  <c r="M284" i="38"/>
  <c r="O282" i="38"/>
  <c r="L281" i="38"/>
  <c r="R279" i="38"/>
  <c r="K278" i="38"/>
  <c r="U276" i="38"/>
  <c r="N275" i="38"/>
  <c r="Q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U295" i="38"/>
  <c r="N294" i="38"/>
  <c r="T292" i="38"/>
  <c r="Q291" i="38"/>
  <c r="S289" i="38"/>
  <c r="P288" i="38"/>
  <c r="M287" i="38"/>
  <c r="O285" i="38"/>
  <c r="L284" i="38"/>
  <c r="R282" i="38"/>
  <c r="M437" i="38"/>
  <c r="U433" i="38"/>
  <c r="T418" i="38"/>
  <c r="P476" i="38"/>
  <c r="Q472" i="38"/>
  <c r="O469" i="38"/>
  <c r="S466" i="38"/>
  <c r="P464" i="38"/>
  <c r="N462" i="38"/>
  <c r="U455" i="38"/>
  <c r="O489" i="38"/>
  <c r="L485" i="38"/>
  <c r="N483" i="38"/>
  <c r="Q480" i="38"/>
  <c r="K478" i="38"/>
  <c r="U500" i="38"/>
  <c r="N499" i="38"/>
  <c r="T497" i="38"/>
  <c r="Q496" i="38"/>
  <c r="S494" i="38"/>
  <c r="P493" i="38"/>
  <c r="M420" i="38"/>
  <c r="O391" i="38"/>
  <c r="L389" i="38"/>
  <c r="R387" i="38"/>
  <c r="K386" i="38"/>
  <c r="O381" i="38"/>
  <c r="L379" i="38"/>
  <c r="L383" i="38"/>
  <c r="O357" i="38"/>
  <c r="L356" i="38"/>
  <c r="R354" i="38"/>
  <c r="K353" i="38"/>
  <c r="U351" i="38"/>
  <c r="N350" i="38"/>
  <c r="T348" i="38"/>
  <c r="Q347" i="38"/>
  <c r="S345" i="38"/>
  <c r="P344" i="38"/>
  <c r="M343" i="38"/>
  <c r="O373" i="38"/>
  <c r="L372" i="38"/>
  <c r="R370" i="38"/>
  <c r="K369" i="38"/>
  <c r="U367" i="38"/>
  <c r="N366" i="38"/>
  <c r="T364" i="38"/>
  <c r="Q363" i="38"/>
  <c r="K461" i="38"/>
  <c r="Q455" i="38"/>
  <c r="N491" i="38"/>
  <c r="U488" i="38"/>
  <c r="S486" i="38"/>
  <c r="T484" i="38"/>
  <c r="U482" i="38"/>
  <c r="U480" i="38"/>
  <c r="N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O344" i="38"/>
  <c r="L343" i="38"/>
  <c r="R373" i="38"/>
  <c r="K372" i="38"/>
  <c r="U370" i="38"/>
  <c r="N369" i="38"/>
  <c r="T367" i="38"/>
  <c r="Q366" i="38"/>
  <c r="S364" i="38"/>
  <c r="P363" i="38"/>
  <c r="R458" i="38"/>
  <c r="O453" i="38"/>
  <c r="K489" i="38"/>
  <c r="R486" i="38"/>
  <c r="S484" i="38"/>
  <c r="S482" i="38"/>
  <c r="T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373" i="38"/>
  <c r="N372" i="38"/>
  <c r="T370" i="38"/>
  <c r="Q369" i="38"/>
  <c r="S367" i="38"/>
  <c r="P366" i="38"/>
  <c r="M365" i="38"/>
  <c r="O363" i="38"/>
  <c r="L362" i="38"/>
  <c r="O457" i="38"/>
  <c r="U492" i="38"/>
  <c r="Q486" i="38"/>
  <c r="Q484" i="38"/>
  <c r="R482" i="38"/>
  <c r="S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71" i="38"/>
  <c r="K370" i="38"/>
  <c r="U368" i="38"/>
  <c r="N367" i="38"/>
  <c r="T365" i="38"/>
  <c r="Q364" i="38"/>
  <c r="S362" i="38"/>
  <c r="P361" i="38"/>
  <c r="U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Q286" i="38"/>
  <c r="S284" i="38"/>
  <c r="P283" i="38"/>
  <c r="M282" i="38"/>
  <c r="O280" i="38"/>
  <c r="L279" i="38"/>
  <c r="R277" i="38"/>
  <c r="K276" i="38"/>
  <c r="U274" i="38"/>
  <c r="N273"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289" i="38"/>
  <c r="S287" i="38"/>
  <c r="P286" i="38"/>
  <c r="M285" i="38"/>
  <c r="O283" i="38"/>
  <c r="L282" i="38"/>
  <c r="R280" i="38"/>
  <c r="K279" i="38"/>
  <c r="U277" i="38"/>
  <c r="N276" i="38"/>
  <c r="T274" i="38"/>
  <c r="R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O286" i="38"/>
  <c r="L285" i="38"/>
  <c r="R283" i="38"/>
  <c r="K282" i="38"/>
  <c r="U280" i="38"/>
  <c r="N279" i="38"/>
  <c r="T277" i="38"/>
  <c r="Q276" i="38"/>
  <c r="S274" i="38"/>
  <c r="K361" i="38"/>
  <c r="T359" i="38"/>
  <c r="Q358" i="38"/>
  <c r="S376" i="38"/>
  <c r="P375" i="38"/>
  <c r="M374" i="38"/>
  <c r="U410" i="38"/>
  <c r="P405" i="38"/>
  <c r="U406" i="38"/>
  <c r="O401" i="38"/>
  <c r="L399" i="38"/>
  <c r="R398" i="38"/>
  <c r="K397" i="38"/>
  <c r="U321" i="38"/>
  <c r="N320" i="38"/>
  <c r="T318" i="38"/>
  <c r="Q317" i="38"/>
  <c r="S325" i="38"/>
  <c r="P324" i="38"/>
  <c r="M323" i="38"/>
  <c r="O327" i="38"/>
  <c r="L329" i="38"/>
  <c r="R302" i="38"/>
  <c r="K301" i="38"/>
  <c r="U299" i="38"/>
  <c r="N298" i="38"/>
  <c r="T296" i="38"/>
  <c r="Q295" i="38"/>
  <c r="S293" i="38"/>
  <c r="P292" i="38"/>
  <c r="M291" i="38"/>
  <c r="O289" i="38"/>
  <c r="L288" i="38"/>
  <c r="R286" i="38"/>
  <c r="K285" i="38"/>
  <c r="U283" i="38"/>
  <c r="Q287" i="38"/>
  <c r="N282" i="38"/>
  <c r="L280" i="38"/>
  <c r="N278" i="38"/>
  <c r="P276" i="38"/>
  <c r="N274" i="38"/>
  <c r="O272" i="38"/>
  <c r="L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K240" i="38"/>
  <c r="U244" i="38"/>
  <c r="N243" i="38"/>
  <c r="T233" i="38"/>
  <c r="Q232" i="38"/>
  <c r="S236" i="38"/>
  <c r="P235" i="38"/>
  <c r="M234" i="38"/>
  <c r="U206" i="38"/>
  <c r="N205" i="38"/>
  <c r="T208" i="38"/>
  <c r="Q210" i="38"/>
  <c r="L199" i="38"/>
  <c r="R201" i="38"/>
  <c r="K198" i="38"/>
  <c r="U226" i="38"/>
  <c r="S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T232" i="38"/>
  <c r="Q237" i="38"/>
  <c r="S235" i="38"/>
  <c r="P234" i="38"/>
  <c r="K207" i="38"/>
  <c r="U205" i="38"/>
  <c r="N209" i="38"/>
  <c r="T210" i="38"/>
  <c r="O199" i="38"/>
  <c r="U201" i="38"/>
  <c r="N198" i="38"/>
  <c r="T226" i="38"/>
  <c r="Q272" i="38"/>
  <c r="S313" i="38"/>
  <c r="P312" i="38"/>
  <c r="M311" i="38"/>
  <c r="O309" i="38"/>
  <c r="L308" i="38"/>
  <c r="R306" i="38"/>
  <c r="K305" i="38"/>
  <c r="S266" i="38"/>
  <c r="P265" i="38"/>
  <c r="M264" i="38"/>
  <c r="O268" i="38"/>
  <c r="L267" i="38"/>
  <c r="T332" i="38"/>
  <c r="Q334" i="38"/>
  <c r="S255" i="38"/>
  <c r="P254" i="38"/>
  <c r="M253" i="38"/>
  <c r="O251" i="38"/>
  <c r="L250" i="38"/>
  <c r="R248" i="38"/>
  <c r="K262" i="38"/>
  <c r="U260" i="38"/>
  <c r="N259" i="38"/>
  <c r="T257" i="38"/>
  <c r="O242" i="38"/>
  <c r="L241" i="38"/>
  <c r="R239" i="38"/>
  <c r="K244" i="38"/>
  <c r="U245" i="38"/>
  <c r="N233" i="38"/>
  <c r="T237" i="38"/>
  <c r="Q236" i="38"/>
  <c r="S234" i="38"/>
  <c r="N207" i="38"/>
  <c r="T205" i="38"/>
  <c r="Q209" i="38"/>
  <c r="S210" i="38"/>
  <c r="N199" i="38"/>
  <c r="T201" i="38"/>
  <c r="Q198" i="38"/>
  <c r="P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T245" i="38"/>
  <c r="Q233" i="38"/>
  <c r="S237" i="38"/>
  <c r="P236" i="38"/>
  <c r="M235" i="38"/>
  <c r="Q207" i="38"/>
  <c r="S205" i="38"/>
  <c r="P209" i="38"/>
  <c r="M208" i="38"/>
  <c r="Q199" i="38"/>
  <c r="T200" i="38"/>
  <c r="T198" i="38"/>
  <c r="S226" i="38"/>
  <c r="S224" i="38"/>
  <c r="P223" i="38"/>
  <c r="M227" i="38"/>
  <c r="U216" i="38"/>
  <c r="N214" i="38"/>
  <c r="T217" i="38"/>
  <c r="Q219" i="38"/>
  <c r="S188" i="38"/>
  <c r="P187" i="38"/>
  <c r="M186" i="38"/>
  <c r="O184" i="38"/>
  <c r="L183" i="38"/>
  <c r="R181" i="38"/>
  <c r="K180" i="38"/>
  <c r="U178" i="38"/>
  <c r="N177" i="38"/>
  <c r="T175" i="38"/>
  <c r="Q174" i="38"/>
  <c r="S192" i="38"/>
  <c r="P191" i="38"/>
  <c r="M190" i="38"/>
  <c r="O171" i="38"/>
  <c r="L172" i="38"/>
  <c r="R162" i="38"/>
  <c r="K161" i="38"/>
  <c r="U159" i="38"/>
  <c r="N158" i="38"/>
  <c r="T156" i="38"/>
  <c r="Q155" i="38"/>
  <c r="S164" i="38"/>
  <c r="P163" i="38"/>
  <c r="M144" i="38"/>
  <c r="O145" i="38"/>
  <c r="U147" i="38"/>
  <c r="N142" i="38"/>
  <c r="T148" i="38"/>
  <c r="Q150" i="38"/>
  <c r="S140" i="38"/>
  <c r="P139" i="38"/>
  <c r="M151" i="38"/>
  <c r="M202" i="38"/>
  <c r="Q225" i="38"/>
  <c r="S223" i="38"/>
  <c r="P227" i="38"/>
  <c r="K215" i="38"/>
  <c r="U214" i="38"/>
  <c r="N218" i="38"/>
  <c r="T219" i="38"/>
  <c r="Q189" i="38"/>
  <c r="S187" i="38"/>
  <c r="P186" i="38"/>
  <c r="M185" i="38"/>
  <c r="O183" i="38"/>
  <c r="L182" i="38"/>
  <c r="R180" i="38"/>
  <c r="K179" i="38"/>
  <c r="U177" i="38"/>
  <c r="N176" i="38"/>
  <c r="T174" i="38"/>
  <c r="Q193" i="38"/>
  <c r="S191" i="38"/>
  <c r="P190" i="38"/>
  <c r="M170" i="38"/>
  <c r="O172" i="38"/>
  <c r="L173" i="38"/>
  <c r="R161" i="38"/>
  <c r="K160" i="38"/>
  <c r="U158" i="38"/>
  <c r="N157" i="38"/>
  <c r="T155" i="38"/>
  <c r="Q165" i="38"/>
  <c r="S163" i="38"/>
  <c r="P144" i="38"/>
  <c r="M143" i="38"/>
  <c r="K146" i="38"/>
  <c r="P147" i="38"/>
  <c r="M142" i="38"/>
  <c r="O148" i="38"/>
  <c r="L150" i="38"/>
  <c r="R140" i="38"/>
  <c r="K139" i="38"/>
  <c r="U129" i="38"/>
  <c r="N128"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K173" i="38"/>
  <c r="U161" i="38"/>
  <c r="N160" i="38"/>
  <c r="T158" i="38"/>
  <c r="Q157" i="38"/>
  <c r="S155" i="38"/>
  <c r="P165" i="38"/>
  <c r="M164" i="38"/>
  <c r="O144" i="38"/>
  <c r="L143" i="38"/>
  <c r="L146" i="38"/>
  <c r="O147" i="38"/>
  <c r="L142" i="38"/>
  <c r="R148" i="38"/>
  <c r="K150" i="38"/>
  <c r="U140" i="38"/>
  <c r="N139" i="38"/>
  <c r="T129" i="38"/>
  <c r="Q128" i="38"/>
  <c r="O226" i="38"/>
  <c r="T224" i="38"/>
  <c r="Q223" i="38"/>
  <c r="U215" i="38"/>
  <c r="N216" i="38"/>
  <c r="T218" i="38"/>
  <c r="Q217" i="38"/>
  <c r="S189" i="38"/>
  <c r="P188" i="38"/>
  <c r="M187" i="38"/>
  <c r="O185" i="38"/>
  <c r="L184" i="38"/>
  <c r="R182" i="38"/>
  <c r="K181" i="38"/>
  <c r="U179" i="38"/>
  <c r="S285" i="38"/>
  <c r="O281" i="38"/>
  <c r="U279" i="38"/>
  <c r="S277" i="38"/>
  <c r="L276" i="38"/>
  <c r="T273" i="38"/>
  <c r="K272" i="38"/>
  <c r="U313" i="38"/>
  <c r="N312" i="38"/>
  <c r="T310" i="38"/>
  <c r="Q309" i="38"/>
  <c r="S307" i="38"/>
  <c r="P306" i="38"/>
  <c r="M305" i="38"/>
  <c r="Q266" i="38"/>
  <c r="S264" i="38"/>
  <c r="P269" i="38"/>
  <c r="M268" i="38"/>
  <c r="Q333" i="38"/>
  <c r="S334" i="38"/>
  <c r="P256" i="38"/>
  <c r="M255" i="38"/>
  <c r="O253" i="38"/>
  <c r="L252" i="38"/>
  <c r="R250" i="38"/>
  <c r="K249" i="38"/>
  <c r="U262" i="38"/>
  <c r="N261" i="38"/>
  <c r="T259" i="38"/>
  <c r="Q258" i="38"/>
  <c r="U242" i="38"/>
  <c r="N241" i="38"/>
  <c r="T239" i="38"/>
  <c r="Q244" i="38"/>
  <c r="S245" i="38"/>
  <c r="P233" i="38"/>
  <c r="M232" i="38"/>
  <c r="O236" i="38"/>
  <c r="L235" i="38"/>
  <c r="T207" i="38"/>
  <c r="Q206" i="38"/>
  <c r="S209" i="38"/>
  <c r="P208" i="38"/>
  <c r="M210" i="38"/>
  <c r="M200" i="38"/>
  <c r="N201" i="38"/>
  <c r="T202" i="38"/>
  <c r="Q226"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P232" i="38"/>
  <c r="M237" i="38"/>
  <c r="O235" i="38"/>
  <c r="L234" i="38"/>
  <c r="T206" i="38"/>
  <c r="Q205" i="38"/>
  <c r="S208" i="38"/>
  <c r="P210" i="38"/>
  <c r="K199" i="38"/>
  <c r="Q201" i="38"/>
  <c r="S202" i="38"/>
  <c r="Q273" i="38"/>
  <c r="M272" i="38"/>
  <c r="O313" i="38"/>
  <c r="L312" i="38"/>
  <c r="R310" i="38"/>
  <c r="K309" i="38"/>
  <c r="U307" i="38"/>
  <c r="N306" i="38"/>
  <c r="T304" i="38"/>
  <c r="O266" i="38"/>
  <c r="L265" i="38"/>
  <c r="R269" i="38"/>
  <c r="K268" i="38"/>
  <c r="S333" i="38"/>
  <c r="P332" i="38"/>
  <c r="M334" i="38"/>
  <c r="O255" i="38"/>
  <c r="L254" i="38"/>
  <c r="R252" i="38"/>
  <c r="K251" i="38"/>
  <c r="U249" i="38"/>
  <c r="N248" i="38"/>
  <c r="T261" i="38"/>
  <c r="Q260" i="38"/>
  <c r="S258" i="38"/>
  <c r="P257" i="38"/>
  <c r="K242" i="38"/>
  <c r="U240" i="38"/>
  <c r="N239" i="38"/>
  <c r="T243" i="38"/>
  <c r="Q245" i="38"/>
  <c r="S232" i="38"/>
  <c r="P237" i="38"/>
  <c r="M236" i="38"/>
  <c r="O234" i="38"/>
  <c r="S206" i="38"/>
  <c r="P205" i="38"/>
  <c r="M209" i="38"/>
  <c r="O210" i="38"/>
  <c r="K200" i="38"/>
  <c r="P201" i="38"/>
  <c r="M198" i="38"/>
  <c r="K273" i="38"/>
  <c r="U314" i="38"/>
  <c r="N313" i="38"/>
  <c r="T311" i="38"/>
  <c r="Q310" i="38"/>
  <c r="S308" i="38"/>
  <c r="P307" i="38"/>
  <c r="M306" i="38"/>
  <c r="O304" i="38"/>
  <c r="S265" i="38"/>
  <c r="P264" i="38"/>
  <c r="M269" i="38"/>
  <c r="O267" i="38"/>
  <c r="S332" i="38"/>
  <c r="P334" i="38"/>
  <c r="M256" i="38"/>
  <c r="O254" i="38"/>
  <c r="L253" i="38"/>
  <c r="R251" i="38"/>
  <c r="K250" i="38"/>
  <c r="U248" i="38"/>
  <c r="N262" i="38"/>
  <c r="T260" i="38"/>
  <c r="Q259" i="38"/>
  <c r="S257" i="38"/>
  <c r="N242" i="38"/>
  <c r="T240" i="38"/>
  <c r="Q239" i="38"/>
  <c r="S243" i="38"/>
  <c r="P245" i="38"/>
  <c r="M233" i="38"/>
  <c r="O237" i="38"/>
  <c r="L236" i="38"/>
  <c r="R234" i="38"/>
  <c r="M207" i="38"/>
  <c r="O205" i="38"/>
  <c r="L209" i="38"/>
  <c r="R210" i="38"/>
  <c r="M199" i="38"/>
  <c r="S201" i="38"/>
  <c r="P198" i="38"/>
  <c r="N226" i="38"/>
  <c r="O224" i="38"/>
  <c r="L223" i="38"/>
  <c r="T215" i="38"/>
  <c r="Q216" i="38"/>
  <c r="S218" i="38"/>
  <c r="P217" i="38"/>
  <c r="M219" i="38"/>
  <c r="O188" i="38"/>
  <c r="L187" i="38"/>
  <c r="R185" i="38"/>
  <c r="K184" i="38"/>
  <c r="U182" i="38"/>
  <c r="N181" i="38"/>
  <c r="T179" i="38"/>
  <c r="Q178" i="38"/>
  <c r="S176" i="38"/>
  <c r="P175" i="38"/>
  <c r="M174" i="38"/>
  <c r="O192" i="38"/>
  <c r="L191" i="38"/>
  <c r="R170" i="38"/>
  <c r="K171" i="38"/>
  <c r="U173" i="38"/>
  <c r="N162" i="38"/>
  <c r="T160" i="38"/>
  <c r="Q159" i="38"/>
  <c r="S157" i="38"/>
  <c r="P156" i="38"/>
  <c r="M155" i="38"/>
  <c r="O164" i="38"/>
  <c r="L163" i="38"/>
  <c r="R143" i="38"/>
  <c r="S145" i="38"/>
  <c r="Q147" i="38"/>
  <c r="S149" i="38"/>
  <c r="P148" i="38"/>
  <c r="M150" i="38"/>
  <c r="O140" i="38"/>
  <c r="L139" i="38"/>
  <c r="R129" i="38"/>
  <c r="R226" i="38"/>
  <c r="M225" i="38"/>
  <c r="O223" i="38"/>
  <c r="L227" i="38"/>
  <c r="T216" i="38"/>
  <c r="Q214" i="38"/>
  <c r="S217" i="38"/>
  <c r="P219" i="38"/>
  <c r="M189" i="38"/>
  <c r="O187" i="38"/>
  <c r="L186" i="38"/>
  <c r="R184" i="38"/>
  <c r="K183" i="38"/>
  <c r="U181" i="38"/>
  <c r="N180" i="38"/>
  <c r="T178" i="38"/>
  <c r="Q177" i="38"/>
  <c r="S175" i="38"/>
  <c r="P174" i="38"/>
  <c r="M193" i="38"/>
  <c r="O191" i="38"/>
  <c r="L190" i="38"/>
  <c r="R171" i="38"/>
  <c r="K172" i="38"/>
  <c r="U162" i="38"/>
  <c r="N161" i="38"/>
  <c r="T159" i="38"/>
  <c r="Q158" i="38"/>
  <c r="S156" i="38"/>
  <c r="P155" i="38"/>
  <c r="M165" i="38"/>
  <c r="O163" i="38"/>
  <c r="L144" i="38"/>
  <c r="L145" i="38"/>
  <c r="O146" i="38"/>
  <c r="L147" i="38"/>
  <c r="R149" i="38"/>
  <c r="K148" i="38"/>
  <c r="U141" i="38"/>
  <c r="N140" i="38"/>
  <c r="T151" i="38"/>
  <c r="Q129" i="38"/>
  <c r="R202"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T162" i="38"/>
  <c r="Q161" i="38"/>
  <c r="S159" i="38"/>
  <c r="P158" i="38"/>
  <c r="M157" i="38"/>
  <c r="O155" i="38"/>
  <c r="L165" i="38"/>
  <c r="R163" i="38"/>
  <c r="K144" i="38"/>
  <c r="M145" i="38"/>
  <c r="P146" i="38"/>
  <c r="K147" i="38"/>
  <c r="U149" i="38"/>
  <c r="N148" i="38"/>
  <c r="T141" i="38"/>
  <c r="Q140" i="38"/>
  <c r="S151" i="38"/>
  <c r="P129" i="38"/>
  <c r="M128" i="38"/>
  <c r="S225" i="38"/>
  <c r="P224" i="38"/>
  <c r="M223" i="38"/>
  <c r="Q215" i="38"/>
  <c r="S214" i="38"/>
  <c r="P218" i="38"/>
  <c r="M217" i="38"/>
  <c r="O189" i="38"/>
  <c r="L188" i="38"/>
  <c r="R186" i="38"/>
  <c r="K185" i="38"/>
  <c r="U183" i="38"/>
  <c r="N182" i="38"/>
  <c r="T180" i="38"/>
  <c r="Q179" i="38"/>
  <c r="S177" i="38"/>
  <c r="P176" i="38"/>
  <c r="M175" i="38"/>
  <c r="O193" i="38"/>
  <c r="L192" i="38"/>
  <c r="R190" i="38"/>
  <c r="K170" i="38"/>
  <c r="U172" i="38"/>
  <c r="N173" i="38"/>
  <c r="T161" i="38"/>
  <c r="Q160" i="38"/>
  <c r="S158" i="38"/>
  <c r="P157" i="38"/>
  <c r="M156" i="38"/>
  <c r="O165" i="38"/>
  <c r="L164" i="38"/>
  <c r="R144" i="38"/>
  <c r="K143" i="38"/>
  <c r="Q146" i="38"/>
  <c r="S142" i="38"/>
  <c r="P149" i="38"/>
  <c r="M148" i="38"/>
  <c r="O141" i="38"/>
  <c r="L140" i="38"/>
  <c r="R151" i="38"/>
  <c r="K129" i="38"/>
  <c r="S127" i="38"/>
  <c r="P284" i="38"/>
  <c r="K281" i="38"/>
  <c r="Q279" i="38"/>
  <c r="K277" i="38"/>
  <c r="U275" i="38"/>
  <c r="O273" i="38"/>
  <c r="T314" i="38"/>
  <c r="Q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S240" i="38"/>
  <c r="P239" i="38"/>
  <c r="M244" i="38"/>
  <c r="O245" i="38"/>
  <c r="L233" i="38"/>
  <c r="R237" i="38"/>
  <c r="K236" i="38"/>
  <c r="U234" i="38"/>
  <c r="P207" i="38"/>
  <c r="M206" i="38"/>
  <c r="O209" i="38"/>
  <c r="L208" i="38"/>
  <c r="T199" i="38"/>
  <c r="Q200" i="38"/>
  <c r="S198" i="38"/>
  <c r="P202" i="38"/>
  <c r="M226"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O233" i="38"/>
  <c r="L232" i="38"/>
  <c r="R236" i="38"/>
  <c r="K235" i="38"/>
  <c r="S207" i="38"/>
  <c r="P206" i="38"/>
  <c r="M205" i="38"/>
  <c r="O208" i="38"/>
  <c r="L210" i="38"/>
  <c r="N200" i="38"/>
  <c r="M201" i="38"/>
  <c r="O202" i="38"/>
  <c r="L273" i="38"/>
  <c r="R314" i="38"/>
  <c r="K313" i="38"/>
  <c r="U311" i="38"/>
  <c r="N310" i="38"/>
  <c r="T308" i="38"/>
  <c r="Q307" i="38"/>
  <c r="S305" i="38"/>
  <c r="P304" i="38"/>
  <c r="K266" i="38"/>
  <c r="U264" i="38"/>
  <c r="N269" i="38"/>
  <c r="T267" i="38"/>
  <c r="O333" i="38"/>
  <c r="L332" i="38"/>
  <c r="R256" i="38"/>
  <c r="K255" i="38"/>
  <c r="U253" i="38"/>
  <c r="N252" i="38"/>
  <c r="T250" i="38"/>
  <c r="Q249" i="38"/>
  <c r="S262" i="38"/>
  <c r="P261" i="38"/>
  <c r="M260" i="38"/>
  <c r="O258" i="38"/>
  <c r="L257" i="38"/>
  <c r="T241" i="38"/>
  <c r="Q240" i="38"/>
  <c r="S244" i="38"/>
  <c r="P243" i="38"/>
  <c r="M245" i="38"/>
  <c r="O232" i="38"/>
  <c r="L237" i="38"/>
  <c r="R235" i="38"/>
  <c r="K234" i="38"/>
  <c r="O206" i="38"/>
  <c r="L205" i="38"/>
  <c r="R208" i="38"/>
  <c r="K210" i="38"/>
  <c r="O200" i="38"/>
  <c r="L201" i="38"/>
  <c r="Q275"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O243" i="38"/>
  <c r="L245" i="38"/>
  <c r="R232" i="38"/>
  <c r="K237" i="38"/>
  <c r="U235" i="38"/>
  <c r="N234" i="38"/>
  <c r="R206" i="38"/>
  <c r="K205" i="38"/>
  <c r="U208" i="38"/>
  <c r="N210" i="38"/>
  <c r="L200" i="38"/>
  <c r="O201" i="38"/>
  <c r="L198" i="38"/>
  <c r="R225" i="38"/>
  <c r="K224" i="38"/>
  <c r="U227" i="38"/>
  <c r="P215" i="38"/>
  <c r="M216" i="38"/>
  <c r="O218" i="38"/>
  <c r="L217" i="38"/>
  <c r="R189" i="38"/>
  <c r="K188" i="38"/>
  <c r="U186" i="38"/>
  <c r="N185" i="38"/>
  <c r="T183" i="38"/>
  <c r="Q182" i="38"/>
  <c r="S180" i="38"/>
  <c r="P179" i="38"/>
  <c r="M178" i="38"/>
  <c r="O176" i="38"/>
  <c r="L175" i="38"/>
  <c r="R193" i="38"/>
  <c r="K192" i="38"/>
  <c r="U190" i="38"/>
  <c r="N170" i="38"/>
  <c r="T172" i="38"/>
  <c r="Q173" i="38"/>
  <c r="S161" i="38"/>
  <c r="P160" i="38"/>
  <c r="M159" i="38"/>
  <c r="O157" i="38"/>
  <c r="L156" i="38"/>
  <c r="R165" i="38"/>
  <c r="K164" i="38"/>
  <c r="U144" i="38"/>
  <c r="N143" i="38"/>
  <c r="N146" i="38"/>
  <c r="M147" i="38"/>
  <c r="O149" i="38"/>
  <c r="L148" i="38"/>
  <c r="R141" i="38"/>
  <c r="K140" i="38"/>
  <c r="U151" i="38"/>
  <c r="N129" i="38"/>
  <c r="L226" i="38"/>
  <c r="R224" i="38"/>
  <c r="K223" i="38"/>
  <c r="S215" i="38"/>
  <c r="P216" i="38"/>
  <c r="M214" i="38"/>
  <c r="O217" i="38"/>
  <c r="L219" i="38"/>
  <c r="R188" i="38"/>
  <c r="K187" i="38"/>
  <c r="U185" i="38"/>
  <c r="N184" i="38"/>
  <c r="T182" i="38"/>
  <c r="Q181" i="38"/>
  <c r="S179" i="38"/>
  <c r="P178" i="38"/>
  <c r="M177" i="38"/>
  <c r="O175" i="38"/>
  <c r="L174" i="38"/>
  <c r="R192" i="38"/>
  <c r="K191" i="38"/>
  <c r="U170" i="38"/>
  <c r="N171" i="38"/>
  <c r="T173" i="38"/>
  <c r="Q162" i="38"/>
  <c r="S160" i="38"/>
  <c r="P159" i="38"/>
  <c r="M158" i="38"/>
  <c r="O156" i="38"/>
  <c r="L155" i="38"/>
  <c r="R164" i="38"/>
  <c r="K163" i="38"/>
  <c r="U143" i="38"/>
  <c r="P145" i="38"/>
  <c r="S146" i="38"/>
  <c r="U142" i="38"/>
  <c r="N149" i="38"/>
  <c r="T150" i="38"/>
  <c r="Q141" i="38"/>
  <c r="S139" i="38"/>
  <c r="P151" i="38"/>
  <c r="M129" i="38"/>
  <c r="P226" i="38"/>
  <c r="L225" i="38"/>
  <c r="R223" i="38"/>
  <c r="K227" i="38"/>
  <c r="O216" i="38"/>
  <c r="L214" i="38"/>
  <c r="R217" i="38"/>
  <c r="K219" i="38"/>
  <c r="U188" i="38"/>
  <c r="N187" i="38"/>
  <c r="T185" i="38"/>
  <c r="Q184" i="38"/>
  <c r="S182" i="38"/>
  <c r="P181" i="38"/>
  <c r="M180" i="38"/>
  <c r="O178" i="38"/>
  <c r="L177" i="38"/>
  <c r="R175" i="38"/>
  <c r="K174" i="38"/>
  <c r="U192" i="38"/>
  <c r="N191" i="38"/>
  <c r="T170" i="38"/>
  <c r="Q171" i="38"/>
  <c r="S173" i="38"/>
  <c r="P162" i="38"/>
  <c r="M161" i="38"/>
  <c r="O159" i="38"/>
  <c r="L158" i="38"/>
  <c r="R156" i="38"/>
  <c r="K155" i="38"/>
  <c r="U164" i="38"/>
  <c r="N163" i="38"/>
  <c r="T143" i="38"/>
  <c r="Q145" i="38"/>
  <c r="T146" i="38"/>
  <c r="T142" i="38"/>
  <c r="Q149" i="38"/>
  <c r="S150" i="38"/>
  <c r="P141" i="38"/>
  <c r="M140" i="38"/>
  <c r="O151" i="38"/>
  <c r="L129" i="38"/>
  <c r="R127" i="38"/>
  <c r="O225" i="38"/>
  <c r="L224" i="38"/>
  <c r="R227" i="38"/>
  <c r="M215" i="38"/>
  <c r="O214" i="38"/>
  <c r="L218" i="38"/>
  <c r="R219" i="38"/>
  <c r="K189" i="38"/>
  <c r="U187" i="38"/>
  <c r="N186" i="38"/>
  <c r="T184" i="38"/>
  <c r="Q183" i="38"/>
  <c r="S181" i="38"/>
  <c r="P180" i="38"/>
  <c r="M179" i="38"/>
  <c r="O177" i="38"/>
  <c r="L176" i="38"/>
  <c r="R174" i="38"/>
  <c r="K193" i="38"/>
  <c r="U191" i="38"/>
  <c r="N190" i="38"/>
  <c r="T171" i="38"/>
  <c r="Q172" i="38"/>
  <c r="S162" i="38"/>
  <c r="P161" i="38"/>
  <c r="M160" i="38"/>
  <c r="O158" i="38"/>
  <c r="L157" i="38"/>
  <c r="R155" i="38"/>
  <c r="K165" i="38"/>
  <c r="U163" i="38"/>
  <c r="N144" i="38"/>
  <c r="N145" i="38"/>
  <c r="U146" i="38"/>
  <c r="O142" i="38"/>
  <c r="L149" i="38"/>
  <c r="M283" i="38"/>
  <c r="T280" i="38"/>
  <c r="R278" i="38"/>
  <c r="T276" i="38"/>
  <c r="M275" i="38"/>
  <c r="S272" i="38"/>
  <c r="P314"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O240" i="38"/>
  <c r="L239" i="38"/>
  <c r="R243" i="38"/>
  <c r="K245" i="38"/>
  <c r="U232" i="38"/>
  <c r="N237" i="38"/>
  <c r="T235" i="38"/>
  <c r="Q234" i="38"/>
  <c r="L207" i="38"/>
  <c r="R205" i="38"/>
  <c r="K209" i="38"/>
  <c r="U210" i="38"/>
  <c r="P199" i="38"/>
  <c r="U200" i="38"/>
  <c r="O198" i="38"/>
  <c r="L202" i="38"/>
  <c r="K274" i="38"/>
  <c r="N272" i="38"/>
  <c r="T313" i="38"/>
  <c r="Q312" i="38"/>
  <c r="S310" i="38"/>
  <c r="P309" i="38"/>
  <c r="M308" i="38"/>
  <c r="O306" i="38"/>
  <c r="L305" i="38"/>
  <c r="T266" i="38"/>
  <c r="Q265" i="38"/>
  <c r="S269" i="38"/>
  <c r="P268" i="38"/>
  <c r="M267" i="38"/>
  <c r="U332" i="38"/>
  <c r="N334" i="38"/>
  <c r="T255" i="38"/>
  <c r="Q254" i="38"/>
  <c r="S252" i="38"/>
  <c r="P251" i="38"/>
  <c r="M250" i="38"/>
  <c r="O248" i="38"/>
  <c r="L262" i="38"/>
  <c r="R260" i="38"/>
  <c r="K259" i="38"/>
  <c r="U257" i="38"/>
  <c r="P242" i="38"/>
  <c r="M241" i="38"/>
  <c r="O239" i="38"/>
  <c r="L244" i="38"/>
  <c r="R245" i="38"/>
  <c r="K233" i="38"/>
  <c r="U237" i="38"/>
  <c r="N236" i="38"/>
  <c r="T234" i="38"/>
  <c r="O207" i="38"/>
  <c r="L206" i="38"/>
  <c r="R209" i="38"/>
  <c r="K208" i="38"/>
  <c r="S199" i="38"/>
  <c r="R200" i="38"/>
  <c r="R198" i="38"/>
  <c r="K202" i="38"/>
  <c r="U272" i="38"/>
  <c r="N314" i="38"/>
  <c r="T312" i="38"/>
  <c r="Q311" i="38"/>
  <c r="S309" i="38"/>
  <c r="P308" i="38"/>
  <c r="M307" i="38"/>
  <c r="O305" i="38"/>
  <c r="L304" i="38"/>
  <c r="T265" i="38"/>
  <c r="Q264" i="38"/>
  <c r="S268" i="38"/>
  <c r="P267" i="38"/>
  <c r="K333" i="38"/>
  <c r="U334" i="38"/>
  <c r="N256" i="38"/>
  <c r="T254" i="38"/>
  <c r="Q253" i="38"/>
  <c r="S251" i="38"/>
  <c r="P250" i="38"/>
  <c r="M249" i="38"/>
  <c r="O262" i="38"/>
  <c r="L261" i="38"/>
  <c r="R259" i="38"/>
  <c r="K258" i="38"/>
  <c r="S242" i="38"/>
  <c r="P241" i="38"/>
  <c r="M240" i="38"/>
  <c r="O244" i="38"/>
  <c r="L243" i="38"/>
  <c r="R233" i="38"/>
  <c r="K232" i="38"/>
  <c r="U236" i="38"/>
  <c r="N235" i="38"/>
  <c r="R207" i="38"/>
  <c r="K206" i="38"/>
  <c r="U209" i="38"/>
  <c r="N208" i="38"/>
  <c r="R199" i="38"/>
  <c r="S200" i="38"/>
  <c r="U198" i="38"/>
  <c r="R274"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K243" i="38"/>
  <c r="U233" i="38"/>
  <c r="N232" i="38"/>
  <c r="T236" i="38"/>
  <c r="Q235" i="38"/>
  <c r="U207" i="38"/>
  <c r="N206" i="38"/>
  <c r="T209" i="38"/>
  <c r="Q208" i="38"/>
  <c r="U199" i="38"/>
  <c r="P200" i="38"/>
  <c r="K201" i="38"/>
  <c r="N202" i="38"/>
  <c r="N225" i="38"/>
  <c r="T223" i="38"/>
  <c r="Q227" i="38"/>
  <c r="L215" i="38"/>
  <c r="R214" i="38"/>
  <c r="K218" i="38"/>
  <c r="U219" i="38"/>
  <c r="N189" i="38"/>
  <c r="T187" i="38"/>
  <c r="Q186" i="38"/>
  <c r="S184" i="38"/>
  <c r="P183" i="38"/>
  <c r="M182" i="38"/>
  <c r="O180" i="38"/>
  <c r="L179" i="38"/>
  <c r="R177" i="38"/>
  <c r="K176" i="38"/>
  <c r="U174" i="38"/>
  <c r="N193" i="38"/>
  <c r="T191" i="38"/>
  <c r="Q190" i="38"/>
  <c r="S171" i="38"/>
  <c r="P172" i="38"/>
  <c r="M173" i="38"/>
  <c r="O161" i="38"/>
  <c r="L160" i="38"/>
  <c r="R158" i="38"/>
  <c r="K157" i="38"/>
  <c r="U155" i="38"/>
  <c r="N165" i="38"/>
  <c r="T163" i="38"/>
  <c r="Q144" i="38"/>
  <c r="K145" i="38"/>
  <c r="R146" i="38"/>
  <c r="R142" i="38"/>
  <c r="K149" i="38"/>
  <c r="U150" i="38"/>
  <c r="N141" i="38"/>
  <c r="T139" i="38"/>
  <c r="Q151" i="38"/>
  <c r="U202" i="38"/>
  <c r="U225" i="38"/>
  <c r="N224" i="38"/>
  <c r="T227" i="38"/>
  <c r="O215" i="38"/>
  <c r="L216" i="38"/>
  <c r="R218" i="38"/>
  <c r="K217" i="38"/>
  <c r="U189" i="38"/>
  <c r="N188" i="38"/>
  <c r="T186" i="38"/>
  <c r="Q185" i="38"/>
  <c r="S183" i="38"/>
  <c r="P182" i="38"/>
  <c r="M181" i="38"/>
  <c r="O179" i="38"/>
  <c r="L178" i="38"/>
  <c r="R176" i="38"/>
  <c r="K175" i="38"/>
  <c r="U193" i="38"/>
  <c r="N192" i="38"/>
  <c r="T190" i="38"/>
  <c r="Q170" i="38"/>
  <c r="S172" i="38"/>
  <c r="P173" i="38"/>
  <c r="M162" i="38"/>
  <c r="O160" i="38"/>
  <c r="L159" i="38"/>
  <c r="R157" i="38"/>
  <c r="K156" i="38"/>
  <c r="U165" i="38"/>
  <c r="N164" i="38"/>
  <c r="T144" i="38"/>
  <c r="Q143" i="38"/>
  <c r="T145" i="38"/>
  <c r="T147" i="38"/>
  <c r="Q142" i="38"/>
  <c r="S148" i="38"/>
  <c r="P150" i="38"/>
  <c r="M141" i="38"/>
  <c r="O139" i="38"/>
  <c r="L151" i="38"/>
  <c r="R128"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L162" i="38"/>
  <c r="R160" i="38"/>
  <c r="K159" i="38"/>
  <c r="U157" i="38"/>
  <c r="N156" i="38"/>
  <c r="T165" i="38"/>
  <c r="Q164" i="38"/>
  <c r="S144" i="38"/>
  <c r="P143" i="38"/>
  <c r="U145" i="38"/>
  <c r="S147" i="38"/>
  <c r="P142" i="38"/>
  <c r="M149" i="38"/>
  <c r="O150" i="38"/>
  <c r="L141" i="38"/>
  <c r="R139" i="38"/>
  <c r="K151" i="38"/>
  <c r="U128" i="38"/>
  <c r="Q202" i="38"/>
  <c r="K225" i="38"/>
  <c r="U223" i="38"/>
  <c r="N227" i="38"/>
  <c r="R216" i="38"/>
  <c r="K214" i="38"/>
  <c r="U217" i="38"/>
  <c r="N219" i="38"/>
  <c r="T188" i="38"/>
  <c r="Q187" i="38"/>
  <c r="S185" i="38"/>
  <c r="P184" i="38"/>
  <c r="M183" i="38"/>
  <c r="O181" i="38"/>
  <c r="L180" i="38"/>
  <c r="R178" i="38"/>
  <c r="K177" i="38"/>
  <c r="U175" i="38"/>
  <c r="N178" i="38"/>
  <c r="S193" i="38"/>
  <c r="M191" i="38"/>
  <c r="L171" i="38"/>
  <c r="K162" i="38"/>
  <c r="N159" i="38"/>
  <c r="Q156" i="38"/>
  <c r="P164" i="38"/>
  <c r="O143" i="38"/>
  <c r="N147" i="38"/>
  <c r="Q148" i="38"/>
  <c r="K141" i="38"/>
  <c r="Q139" i="38"/>
  <c r="O129"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S23"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R18" i="38"/>
  <c r="K17" i="38"/>
  <c r="U15" i="38"/>
  <c r="P23" i="38"/>
  <c r="O15"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U23" i="38"/>
  <c r="K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K94" i="38"/>
  <c r="U89" i="38"/>
  <c r="N90" i="38"/>
  <c r="T34" i="38"/>
  <c r="Q35" i="38"/>
  <c r="L32" i="38"/>
  <c r="U30" i="38"/>
  <c r="P31" i="38"/>
  <c r="N26" i="38"/>
  <c r="T24" i="38"/>
  <c r="Q22" i="38"/>
  <c r="K19" i="38"/>
  <c r="P18" i="38"/>
  <c r="M17" i="38"/>
  <c r="R547" i="38"/>
  <c r="R546" i="38" s="1"/>
  <c r="L520" i="38"/>
  <c r="T448" i="38"/>
  <c r="Q438" i="38"/>
  <c r="S431" i="38"/>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O37" i="38"/>
  <c r="L28" i="38"/>
  <c r="N14" i="38"/>
  <c r="U547" i="38"/>
  <c r="O520" i="38"/>
  <c r="S448" i="38"/>
  <c r="S439" i="38" s="1"/>
  <c r="P438" i="38"/>
  <c r="P435" i="38" s="1"/>
  <c r="M434" i="38"/>
  <c r="M432" i="38" s="1"/>
  <c r="O423" i="38"/>
  <c r="L422" i="38"/>
  <c r="R411" i="38"/>
  <c r="K403" i="38"/>
  <c r="U395" i="38"/>
  <c r="N392" i="38"/>
  <c r="T385" i="38"/>
  <c r="Q341" i="38"/>
  <c r="S338" i="38"/>
  <c r="P335" i="38"/>
  <c r="M316" i="38"/>
  <c r="O247" i="38"/>
  <c r="L231" i="38"/>
  <c r="R222" i="38"/>
  <c r="K220" i="38"/>
  <c r="U203" i="38"/>
  <c r="N196" i="38"/>
  <c r="T169" i="38"/>
  <c r="Q167" i="38"/>
  <c r="S154" i="38"/>
  <c r="P152" i="38"/>
  <c r="M138" i="38"/>
  <c r="O135" i="38"/>
  <c r="L123" i="38"/>
  <c r="U96" i="38"/>
  <c r="T176" i="38"/>
  <c r="T192" i="38"/>
  <c r="S170" i="38"/>
  <c r="M172" i="38"/>
  <c r="L161" i="38"/>
  <c r="K158" i="38"/>
  <c r="N155" i="38"/>
  <c r="Q163" i="38"/>
  <c r="R145" i="38"/>
  <c r="K142" i="38"/>
  <c r="R150" i="38"/>
  <c r="T140" i="38"/>
  <c r="M139" i="38"/>
  <c r="T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P15"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N18" i="38"/>
  <c r="T16" i="38"/>
  <c r="Q15" i="38"/>
  <c r="T23" i="38"/>
  <c r="N23"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T15" i="38"/>
  <c r="N16" i="38"/>
  <c r="T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T95" i="38"/>
  <c r="Q89" i="38"/>
  <c r="K91" i="38"/>
  <c r="P34" i="38"/>
  <c r="U35" i="38"/>
  <c r="T33" i="38"/>
  <c r="Q30" i="38"/>
  <c r="T31" i="38"/>
  <c r="S27" i="38"/>
  <c r="S25" i="38"/>
  <c r="P24" i="38"/>
  <c r="U22" i="38"/>
  <c r="O19" i="38"/>
  <c r="L18" i="38"/>
  <c r="U561" i="38"/>
  <c r="U560" i="38" s="1"/>
  <c r="N547" i="38"/>
  <c r="S451" i="38"/>
  <c r="P448" i="38"/>
  <c r="P439" i="38" s="1"/>
  <c r="M438" i="38"/>
  <c r="O431" i="38"/>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R42" i="38"/>
  <c r="K37" i="38"/>
  <c r="L14" i="38"/>
  <c r="T561" i="38"/>
  <c r="T560" i="38" s="1"/>
  <c r="Q547" i="38"/>
  <c r="Q546" i="38" s="1"/>
  <c r="K520" i="38"/>
  <c r="O448" i="38"/>
  <c r="L438" i="38"/>
  <c r="R431" i="38"/>
  <c r="R424" i="38" s="1"/>
  <c r="K423" i="38"/>
  <c r="U414" i="38"/>
  <c r="N411" i="38"/>
  <c r="T400" i="38"/>
  <c r="Q395" i="38"/>
  <c r="S390" i="38"/>
  <c r="P385" i="38"/>
  <c r="M341" i="38"/>
  <c r="O338" i="38"/>
  <c r="L335" i="38"/>
  <c r="R271" i="38"/>
  <c r="K247" i="38"/>
  <c r="U228" i="38"/>
  <c r="Q175" i="38"/>
  <c r="P192" i="38"/>
  <c r="O170" i="38"/>
  <c r="R173" i="38"/>
  <c r="U160" i="38"/>
  <c r="T157" i="38"/>
  <c r="S165" i="38"/>
  <c r="M163" i="38"/>
  <c r="M146" i="38"/>
  <c r="T149" i="38"/>
  <c r="N150" i="38"/>
  <c r="P140" i="38"/>
  <c r="N151" i="38"/>
  <c r="P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K23" i="38"/>
  <c r="S15"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S17" i="38"/>
  <c r="P16" i="38"/>
  <c r="M15" i="38"/>
  <c r="Q23" i="38"/>
  <c r="O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L15" i="38"/>
  <c r="K15"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S94" i="38"/>
  <c r="P95" i="38"/>
  <c r="M89" i="38"/>
  <c r="O91" i="38"/>
  <c r="L34" i="38"/>
  <c r="U32" i="38"/>
  <c r="P33" i="38"/>
  <c r="M30" i="38"/>
  <c r="S29" i="38"/>
  <c r="O27" i="38"/>
  <c r="O25" i="38"/>
  <c r="L24" i="38"/>
  <c r="R20" i="38"/>
  <c r="S19" i="38"/>
  <c r="U17" i="38"/>
  <c r="Q561" i="38"/>
  <c r="Q560" i="38" s="1"/>
  <c r="T520" i="38"/>
  <c r="T519" i="38" s="1"/>
  <c r="O451" i="38"/>
  <c r="L448" i="38"/>
  <c r="R434" i="38"/>
  <c r="K431" i="38"/>
  <c r="K424" i="38" s="1"/>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N42" i="38"/>
  <c r="T28" i="38"/>
  <c r="P14" i="38"/>
  <c r="P561" i="38"/>
  <c r="P560" i="38" s="1"/>
  <c r="M547" i="38"/>
  <c r="R451" i="38"/>
  <c r="K448" i="38"/>
  <c r="K439" i="38" s="1"/>
  <c r="U434" i="38"/>
  <c r="U432" i="38" s="1"/>
  <c r="N431" i="38"/>
  <c r="T422" i="38"/>
  <c r="Q414" i="38"/>
  <c r="S403" i="38"/>
  <c r="P400" i="38"/>
  <c r="M395" i="38"/>
  <c r="O390" i="38"/>
  <c r="L385" i="38"/>
  <c r="R339" i="38"/>
  <c r="K338" i="38"/>
  <c r="U316" i="38"/>
  <c r="N271" i="38"/>
  <c r="T231" i="38"/>
  <c r="Q228" i="38"/>
  <c r="S220" i="38"/>
  <c r="P211" i="38"/>
  <c r="M203" i="38"/>
  <c r="O195" i="38"/>
  <c r="L169" i="38"/>
  <c r="N174" i="38"/>
  <c r="Q191" i="38"/>
  <c r="P171" i="38"/>
  <c r="O162" i="38"/>
  <c r="R159" i="38"/>
  <c r="U156" i="38"/>
  <c r="T164" i="38"/>
  <c r="S143" i="38"/>
  <c r="R147" i="38"/>
  <c r="U148" i="38"/>
  <c r="S141" i="38"/>
  <c r="U139" i="38"/>
  <c r="S129" i="38"/>
  <c r="L128"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O23" i="38"/>
  <c r="S128"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O17" i="38"/>
  <c r="L16" i="38"/>
  <c r="L23" i="38"/>
  <c r="R16" i="38"/>
  <c r="U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T25" i="38"/>
  <c r="Q24" i="38"/>
  <c r="T22" i="38"/>
  <c r="N19" i="38"/>
  <c r="M18" i="38"/>
  <c r="O16" i="38"/>
  <c r="M23" i="38"/>
  <c r="R23"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O94" i="38"/>
  <c r="L95" i="38"/>
  <c r="R90" i="38"/>
  <c r="S91" i="38"/>
  <c r="M35" i="38"/>
  <c r="P32" i="38"/>
  <c r="L33" i="38"/>
  <c r="L31" i="38"/>
  <c r="O29" i="38"/>
  <c r="R26" i="38"/>
  <c r="K25" i="38"/>
  <c r="M22" i="38"/>
  <c r="N20" i="38"/>
  <c r="T18" i="38"/>
  <c r="Q17" i="38"/>
  <c r="M561" i="38"/>
  <c r="M560" i="38" s="1"/>
  <c r="P520" i="38"/>
  <c r="K451" i="38"/>
  <c r="U438" i="38"/>
  <c r="U435" i="38" s="1"/>
  <c r="N434" i="38"/>
  <c r="N432" i="38" s="1"/>
  <c r="T423" i="38"/>
  <c r="Q422" i="38"/>
  <c r="S411" i="38"/>
  <c r="P403" i="38"/>
  <c r="M400" i="38"/>
  <c r="O392" i="38"/>
  <c r="L390" i="38"/>
  <c r="R341" i="38"/>
  <c r="K339" i="38"/>
  <c r="U335" i="38"/>
  <c r="N316" i="38"/>
  <c r="T247" i="38"/>
  <c r="Q231" i="38"/>
  <c r="S222" i="38"/>
  <c r="P220" i="38"/>
  <c r="M211" i="38"/>
  <c r="O196" i="38"/>
  <c r="L195" i="38"/>
  <c r="R167" i="38"/>
  <c r="K166" i="38"/>
  <c r="U152" i="38"/>
  <c r="N138" i="38"/>
  <c r="T135" i="38"/>
  <c r="Q123" i="38"/>
  <c r="R96" i="38"/>
  <c r="K88" i="38"/>
  <c r="U70" i="38"/>
  <c r="N68" i="38"/>
  <c r="T53" i="38"/>
  <c r="Q45" i="38"/>
  <c r="S37" i="38"/>
  <c r="P28" i="38"/>
  <c r="T14" i="38"/>
  <c r="L561" i="38"/>
  <c r="L560" i="38" s="1"/>
  <c r="S520" i="38"/>
  <c r="N451" i="38"/>
  <c r="T438" i="38"/>
  <c r="Q434" i="38"/>
  <c r="Q432" i="38" s="1"/>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N222" i="38"/>
  <c r="P169" i="38"/>
  <c r="K154" i="38"/>
  <c r="N136" i="38"/>
  <c r="Q121" i="38"/>
  <c r="S83" i="38"/>
  <c r="L70" i="38"/>
  <c r="S53" i="38"/>
  <c r="P45" i="38"/>
  <c r="M42" i="38"/>
  <c r="O28" i="38"/>
  <c r="S561" i="38"/>
  <c r="S560" i="38" s="1"/>
  <c r="P547" i="38"/>
  <c r="U451" i="38"/>
  <c r="N448" i="38"/>
  <c r="N439" i="38" s="1"/>
  <c r="T434" i="38"/>
  <c r="Q431" i="38"/>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R561" i="38"/>
  <c r="R560" i="38" s="1"/>
  <c r="K547" i="38"/>
  <c r="T451" i="38"/>
  <c r="Q448" i="38"/>
  <c r="S434" i="38"/>
  <c r="S432" i="38" s="1"/>
  <c r="P431" i="38"/>
  <c r="M423" i="38"/>
  <c r="O414" i="38"/>
  <c r="L411" i="38"/>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K14" i="38"/>
  <c r="R586" i="38"/>
  <c r="S586" i="38"/>
  <c r="S581" i="38" s="1"/>
  <c r="N45" i="38"/>
  <c r="O586" i="38"/>
  <c r="O581" i="38" s="1"/>
  <c r="T211" i="38"/>
  <c r="M167" i="38"/>
  <c r="L152" i="38"/>
  <c r="K135" i="38"/>
  <c r="Q96" i="38"/>
  <c r="O83" i="38"/>
  <c r="Q68" i="38"/>
  <c r="O53" i="38"/>
  <c r="L45" i="38"/>
  <c r="R37" i="38"/>
  <c r="K28" i="38"/>
  <c r="O561" i="38"/>
  <c r="O560" i="38" s="1"/>
  <c r="L547" i="38"/>
  <c r="Q451" i="38"/>
  <c r="S438" i="38"/>
  <c r="P434" i="38"/>
  <c r="P432" i="38" s="1"/>
  <c r="M431" i="38"/>
  <c r="M424" i="38" s="1"/>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N561" i="38"/>
  <c r="N560" i="38" s="1"/>
  <c r="U520" i="38"/>
  <c r="P451" i="38"/>
  <c r="M448" i="38"/>
  <c r="M439" i="38" s="1"/>
  <c r="O434" i="38"/>
  <c r="L431" i="38"/>
  <c r="R422" i="38"/>
  <c r="K414" i="38"/>
  <c r="U403" i="38"/>
  <c r="N400" i="38"/>
  <c r="T392" i="38"/>
  <c r="Q390" i="38"/>
  <c r="S341" i="38"/>
  <c r="P339" i="38"/>
  <c r="M338" i="38"/>
  <c r="O316" i="38"/>
  <c r="L271" i="38"/>
  <c r="R231" i="38"/>
  <c r="K228" i="38"/>
  <c r="U220" i="38"/>
  <c r="N211" i="38"/>
  <c r="T196" i="38"/>
  <c r="Q195" i="38"/>
  <c r="S167" i="38"/>
  <c r="P166" i="38"/>
  <c r="M154" i="38"/>
  <c r="O138" i="38"/>
  <c r="L136" i="38"/>
  <c r="R123" i="38"/>
  <c r="K121" i="38"/>
  <c r="T88" i="38"/>
  <c r="Q83" i="38"/>
  <c r="S68" i="38"/>
  <c r="P65" i="38"/>
  <c r="M53" i="38"/>
  <c r="O42" i="38"/>
  <c r="L37" i="38"/>
  <c r="O14" i="38"/>
  <c r="T586" i="38"/>
  <c r="U586" i="38"/>
  <c r="U581" i="38" s="1"/>
  <c r="N586" i="38"/>
  <c r="U53" i="38"/>
  <c r="Q28" i="38"/>
  <c r="P586" i="38"/>
  <c r="P581" i="38" s="1"/>
  <c r="Q203" i="38"/>
  <c r="R166" i="38"/>
  <c r="U138" i="38"/>
  <c r="T123" i="38"/>
  <c r="M96" i="38"/>
  <c r="T70" i="38"/>
  <c r="M68" i="38"/>
  <c r="K53" i="38"/>
  <c r="U42" i="38"/>
  <c r="N37" i="38"/>
  <c r="M14" i="38"/>
  <c r="K561" i="38"/>
  <c r="K560" i="38" s="1"/>
  <c r="R520" i="38"/>
  <c r="M451" i="38"/>
  <c r="O438" i="38"/>
  <c r="O435" i="38" s="1"/>
  <c r="L434" i="38"/>
  <c r="L432" i="38" s="1"/>
  <c r="R423" i="38"/>
  <c r="K422" i="38"/>
  <c r="U411" i="38"/>
  <c r="N403" i="38"/>
  <c r="T395" i="38"/>
  <c r="Q392" i="38"/>
  <c r="S385" i="38"/>
  <c r="P341" i="38"/>
  <c r="M339" i="38"/>
  <c r="O335" i="38"/>
  <c r="L316" i="38"/>
  <c r="R247" i="38"/>
  <c r="K231" i="38"/>
  <c r="U222" i="38"/>
  <c r="N220" i="38"/>
  <c r="T203" i="38"/>
  <c r="Q196" i="38"/>
  <c r="S169" i="38"/>
  <c r="P167" i="38"/>
  <c r="M166" i="38"/>
  <c r="O152" i="38"/>
  <c r="L138" i="38"/>
  <c r="R135" i="38"/>
  <c r="K123" i="38"/>
  <c r="T96" i="38"/>
  <c r="Q88" i="38"/>
  <c r="S70" i="38"/>
  <c r="P68" i="38"/>
  <c r="M65" i="38"/>
  <c r="O45" i="38"/>
  <c r="L42" i="38"/>
  <c r="R28" i="38"/>
  <c r="S547" i="38"/>
  <c r="Q520" i="38"/>
  <c r="L451" i="38"/>
  <c r="R438" i="38"/>
  <c r="R435" i="38" s="1"/>
  <c r="K434" i="38"/>
  <c r="K432" i="38" s="1"/>
  <c r="U423" i="38"/>
  <c r="N422" i="38"/>
  <c r="T411" i="38"/>
  <c r="Q403" i="38"/>
  <c r="S395" i="38"/>
  <c r="P392" i="38"/>
  <c r="M390" i="38"/>
  <c r="O341" i="38"/>
  <c r="L339" i="38"/>
  <c r="R335" i="38"/>
  <c r="K316" i="38"/>
  <c r="K315" i="38" s="1"/>
  <c r="U247" i="38"/>
  <c r="N231" i="38"/>
  <c r="T222" i="38"/>
  <c r="Q220" i="38"/>
  <c r="S203" i="38"/>
  <c r="P196" i="38"/>
  <c r="M195" i="38"/>
  <c r="O167" i="38"/>
  <c r="L166" i="38"/>
  <c r="R152" i="38"/>
  <c r="K138" i="38"/>
  <c r="U135" i="38"/>
  <c r="N123" i="38"/>
  <c r="S96" i="38"/>
  <c r="P88" i="38"/>
  <c r="M83" i="38"/>
  <c r="O68" i="38"/>
  <c r="L65" i="38"/>
  <c r="R45" i="38"/>
  <c r="K42" i="38"/>
  <c r="U28" i="38"/>
  <c r="S14" i="38"/>
  <c r="L586" i="38"/>
  <c r="M586" i="38"/>
  <c r="M581" i="38" s="1"/>
  <c r="Q586" i="38"/>
  <c r="K68" i="38"/>
  <c r="T37" i="38"/>
  <c r="R14" i="38"/>
  <c r="Q32" i="38"/>
  <c r="S195" i="38"/>
  <c r="O154" i="38"/>
  <c r="R136" i="38"/>
  <c r="U121" i="38"/>
  <c r="N88" i="38"/>
  <c r="P70" i="38"/>
  <c r="R65" i="38"/>
  <c r="T45" i="38"/>
  <c r="Q42" i="38"/>
  <c r="S28" i="38"/>
  <c r="Q14" i="38"/>
  <c r="T547" i="38"/>
  <c r="N520" i="38"/>
  <c r="N519" i="38" s="1"/>
  <c r="R448" i="38"/>
  <c r="K438" i="38"/>
  <c r="K435" i="38" s="1"/>
  <c r="U431" i="38"/>
  <c r="N423" i="38"/>
  <c r="T414" i="38"/>
  <c r="Q411" i="38"/>
  <c r="Q408" i="38" s="1"/>
  <c r="Q407" i="38" s="1"/>
  <c r="S400" i="38"/>
  <c r="P395" i="38"/>
  <c r="M392" i="38"/>
  <c r="O385" i="38"/>
  <c r="L341" i="38"/>
  <c r="R338" i="38"/>
  <c r="K335" i="38"/>
  <c r="U271" i="38"/>
  <c r="N247" i="38"/>
  <c r="T228" i="38"/>
  <c r="Q222" i="38"/>
  <c r="S211" i="38"/>
  <c r="P203" i="38"/>
  <c r="M196" i="38"/>
  <c r="O169" i="38"/>
  <c r="L167" i="38"/>
  <c r="R154" i="38"/>
  <c r="K152" i="38"/>
  <c r="U136" i="38"/>
  <c r="N135" i="38"/>
  <c r="T121" i="38"/>
  <c r="P96" i="38"/>
  <c r="M88" i="38"/>
  <c r="O70" i="38"/>
  <c r="L68" i="38"/>
  <c r="R53" i="38"/>
  <c r="K45" i="38"/>
  <c r="U37" i="38"/>
  <c r="N28" i="38"/>
  <c r="O547" i="38"/>
  <c r="M520" i="38"/>
  <c r="U448" i="38"/>
  <c r="U439" i="38" s="1"/>
  <c r="N438" i="38"/>
  <c r="N435" i="38" s="1"/>
  <c r="T431" i="38"/>
  <c r="Q423" i="38"/>
  <c r="S414" i="38"/>
  <c r="P411" i="38"/>
  <c r="M403" i="38"/>
  <c r="O395" i="38"/>
  <c r="L392" i="38"/>
  <c r="R385" i="38"/>
  <c r="K341" i="38"/>
  <c r="U338" i="38"/>
  <c r="N335" i="38"/>
  <c r="T271" i="38"/>
  <c r="Q247" i="38"/>
  <c r="S228" i="38"/>
  <c r="P222" i="38"/>
  <c r="M220" i="38"/>
  <c r="O203" i="38"/>
  <c r="L196" i="38"/>
  <c r="R169" i="38"/>
  <c r="K167" i="38"/>
  <c r="U154" i="38"/>
  <c r="N152" i="38"/>
  <c r="T136" i="38"/>
  <c r="Q135" i="38"/>
  <c r="S121" i="38"/>
  <c r="O96" i="38"/>
  <c r="L88" i="38"/>
  <c r="R70" i="38"/>
  <c r="R21" i="38"/>
  <c r="Q21" i="38"/>
  <c r="M21" i="38"/>
  <c r="L21" i="38"/>
  <c r="N21" i="38"/>
  <c r="U21" i="38"/>
  <c r="T21" i="38"/>
  <c r="P21" i="38"/>
  <c r="K582" i="38"/>
  <c r="K586" i="38"/>
  <c r="U14" i="38"/>
  <c r="N27" i="38"/>
  <c r="O21" i="38"/>
  <c r="S21" i="38"/>
  <c r="U36" i="38"/>
  <c r="D34" i="27"/>
  <c r="D51" i="27" s="1"/>
  <c r="F19" i="8"/>
  <c r="G19" i="8" s="1"/>
  <c r="F18" i="8"/>
  <c r="G18" i="8" s="1"/>
  <c r="R337" i="38" l="1"/>
  <c r="O384" i="38"/>
  <c r="W27" i="38"/>
  <c r="Y27" i="38" s="1"/>
  <c r="AL27" i="38" s="1"/>
  <c r="E27" i="38"/>
  <c r="F27" i="38" s="1"/>
  <c r="K27" i="38"/>
  <c r="E29" i="38"/>
  <c r="F29" i="38" s="1"/>
  <c r="X29" i="38"/>
  <c r="K29" i="38"/>
  <c r="T435" i="38"/>
  <c r="K450" i="38"/>
  <c r="K449" i="38" s="1"/>
  <c r="M408" i="38"/>
  <c r="M407" i="38" s="1"/>
  <c r="S435" i="38"/>
  <c r="O519" i="38"/>
  <c r="Q435" i="38"/>
  <c r="T204" i="38"/>
  <c r="S408" i="38"/>
  <c r="S407" i="38" s="1"/>
  <c r="P394" i="38"/>
  <c r="P331" i="38"/>
  <c r="P330" i="38" s="1"/>
  <c r="T197" i="38"/>
  <c r="K204" i="38"/>
  <c r="T413" i="38"/>
  <c r="R432" i="38"/>
  <c r="L435" i="38"/>
  <c r="P340" i="38"/>
  <c r="T450" i="38"/>
  <c r="T449" i="38" s="1"/>
  <c r="T315" i="38"/>
  <c r="O315" i="38"/>
  <c r="T340" i="38"/>
  <c r="U340" i="38"/>
  <c r="S424" i="38"/>
  <c r="Q204" i="38"/>
  <c r="L408" i="38"/>
  <c r="L407" i="38" s="1"/>
  <c r="R315" i="38"/>
  <c r="T404" i="38"/>
  <c r="R404" i="38"/>
  <c r="M519" i="38"/>
  <c r="L581" i="38"/>
  <c r="T581" i="38"/>
  <c r="P424" i="38"/>
  <c r="K546" i="38"/>
  <c r="K545" i="38" s="1"/>
  <c r="Q519" i="38"/>
  <c r="U519" i="38"/>
  <c r="Q424" i="38"/>
  <c r="L87" i="38"/>
  <c r="L86" i="38" s="1"/>
  <c r="S413" i="38"/>
  <c r="U270" i="38"/>
  <c r="R246" i="38"/>
  <c r="U213" i="38"/>
  <c r="M221" i="38"/>
  <c r="S246" i="38"/>
  <c r="U315" i="38"/>
  <c r="U230" i="38"/>
  <c r="M331" i="38"/>
  <c r="M330" i="38" s="1"/>
  <c r="R168" i="38"/>
  <c r="S204" i="38"/>
  <c r="K122" i="38"/>
  <c r="P413" i="38"/>
  <c r="L69" i="38"/>
  <c r="L204" i="38"/>
  <c r="L168" i="38"/>
  <c r="K246" i="38"/>
  <c r="N340" i="38"/>
  <c r="P221" i="38"/>
  <c r="O69" i="38"/>
  <c r="Q213" i="38"/>
  <c r="O122" i="38"/>
  <c r="M270" i="38"/>
  <c r="K168" i="38"/>
  <c r="S213" i="38"/>
  <c r="M340" i="38"/>
  <c r="R197" i="38"/>
  <c r="P246" i="38"/>
  <c r="Q221" i="38"/>
  <c r="P69" i="38"/>
  <c r="S384" i="38"/>
  <c r="K197" i="38"/>
  <c r="R194" i="38"/>
  <c r="N337" i="38"/>
  <c r="O213" i="38"/>
  <c r="R230" i="38"/>
  <c r="R204" i="38"/>
  <c r="K194" i="38"/>
  <c r="N197" i="38"/>
  <c r="R439" i="38"/>
  <c r="L315" i="38"/>
  <c r="P450" i="38"/>
  <c r="P449" i="38" s="1"/>
  <c r="U450" i="38"/>
  <c r="U449" i="38" s="1"/>
  <c r="Q315" i="38"/>
  <c r="P519" i="38"/>
  <c r="R450" i="38"/>
  <c r="R449" i="38" s="1"/>
  <c r="L450" i="38"/>
  <c r="L449" i="38" s="1"/>
  <c r="S450" i="38"/>
  <c r="S449" i="38" s="1"/>
  <c r="U153" i="38"/>
  <c r="Q246" i="38"/>
  <c r="O546" i="38"/>
  <c r="O545" i="38" s="1"/>
  <c r="N230" i="38"/>
  <c r="S168" i="38"/>
  <c r="O331" i="38"/>
  <c r="O330" i="38" s="1"/>
  <c r="U87" i="38"/>
  <c r="U86" i="38" s="1"/>
  <c r="N194" i="38"/>
  <c r="L197" i="38"/>
  <c r="S230" i="38"/>
  <c r="P546" i="38"/>
  <c r="P545" i="38" s="1"/>
  <c r="N221" i="38"/>
  <c r="M204" i="38"/>
  <c r="R340" i="38"/>
  <c r="N424" i="38"/>
  <c r="L439" i="38"/>
  <c r="N546" i="38"/>
  <c r="N545" i="38" s="1"/>
  <c r="U546" i="38"/>
  <c r="U545" i="38" s="1"/>
  <c r="P315" i="38"/>
  <c r="T137" i="38"/>
  <c r="O197" i="38"/>
  <c r="K340" i="38"/>
  <c r="T424" i="38"/>
  <c r="N87" i="38"/>
  <c r="N86" i="38" s="1"/>
  <c r="L137" i="38"/>
  <c r="U221" i="38"/>
  <c r="M450" i="38"/>
  <c r="M449" i="38" s="1"/>
  <c r="T69" i="38"/>
  <c r="L424" i="38"/>
  <c r="P137" i="38"/>
  <c r="Q450" i="38"/>
  <c r="Q449" i="38" s="1"/>
  <c r="P270" i="38"/>
  <c r="T331" i="38"/>
  <c r="T330" i="38" s="1"/>
  <c r="N450" i="38"/>
  <c r="N449" i="38" s="1"/>
  <c r="T246" i="38"/>
  <c r="M197" i="38"/>
  <c r="T230" i="38"/>
  <c r="M546" i="38"/>
  <c r="T213" i="38"/>
  <c r="O439" i="38"/>
  <c r="O424" i="38"/>
  <c r="Q340" i="38"/>
  <c r="T439" i="38"/>
  <c r="M213" i="38"/>
  <c r="T270" i="38"/>
  <c r="P408" i="38"/>
  <c r="P407" i="38" s="1"/>
  <c r="N246" i="38"/>
  <c r="L340" i="38"/>
  <c r="U424" i="38"/>
  <c r="T546" i="38"/>
  <c r="T545" i="38" s="1"/>
  <c r="Q581" i="38"/>
  <c r="O340" i="38"/>
  <c r="S546" i="38"/>
  <c r="S545" i="38" s="1"/>
  <c r="R519" i="38"/>
  <c r="N581" i="38"/>
  <c r="S340" i="38"/>
  <c r="O432" i="38"/>
  <c r="O230" i="38"/>
  <c r="L546" i="38"/>
  <c r="L545" i="38" s="1"/>
  <c r="R581" i="38"/>
  <c r="S315" i="38"/>
  <c r="Q439" i="38"/>
  <c r="T432" i="38"/>
  <c r="P230" i="38"/>
  <c r="S519" i="38"/>
  <c r="P213" i="38"/>
  <c r="N315" i="38"/>
  <c r="O450" i="38"/>
  <c r="O449" i="38" s="1"/>
  <c r="K519" i="38"/>
  <c r="K408" i="38"/>
  <c r="K407" i="38" s="1"/>
  <c r="M435" i="38"/>
  <c r="L519" i="38"/>
  <c r="O404" i="38"/>
  <c r="S378" i="38"/>
  <c r="L404" i="38"/>
  <c r="S13" i="38"/>
  <c r="U337" i="38"/>
  <c r="O394" i="38"/>
  <c r="M87" i="38"/>
  <c r="M86" i="38" s="1"/>
  <c r="O168" i="38"/>
  <c r="S69" i="38"/>
  <c r="N213" i="38"/>
  <c r="U137" i="38"/>
  <c r="R213" i="38"/>
  <c r="L413" i="38"/>
  <c r="M246" i="38"/>
  <c r="L394" i="38"/>
  <c r="L393" i="38" s="1"/>
  <c r="P168" i="38"/>
  <c r="Q230" i="38"/>
  <c r="K270" i="38"/>
  <c r="R270" i="38"/>
  <c r="L230" i="38"/>
  <c r="L213" i="38"/>
  <c r="S270" i="38"/>
  <c r="P404" i="38"/>
  <c r="N404" i="38"/>
  <c r="O13" i="38"/>
  <c r="S111" i="38"/>
  <c r="S194" i="38"/>
  <c r="Q87" i="38"/>
  <c r="Q86" i="38" s="1"/>
  <c r="N69" i="38"/>
  <c r="Q111" i="38"/>
  <c r="M168" i="38"/>
  <c r="L246" i="38"/>
  <c r="U197" i="38"/>
  <c r="O246" i="38"/>
  <c r="U168" i="38"/>
  <c r="Q331" i="38"/>
  <c r="Q330" i="38" s="1"/>
  <c r="K111" i="38"/>
  <c r="P111" i="38"/>
  <c r="Q137" i="38"/>
  <c r="R69" i="38"/>
  <c r="R384" i="38"/>
  <c r="T111" i="38"/>
  <c r="P197" i="38"/>
  <c r="U111" i="38"/>
  <c r="S197" i="38"/>
  <c r="U246" i="38"/>
  <c r="K230" i="38"/>
  <c r="T394" i="38"/>
  <c r="Q197" i="38"/>
  <c r="N204" i="38"/>
  <c r="L270" i="38"/>
  <c r="L111" i="38"/>
  <c r="N168" i="38"/>
  <c r="O204" i="38"/>
  <c r="Q270" i="38"/>
  <c r="M111" i="38"/>
  <c r="U69" i="38"/>
  <c r="P204" i="38"/>
  <c r="N270" i="38"/>
  <c r="U204" i="38"/>
  <c r="O270" i="38"/>
  <c r="K213" i="38"/>
  <c r="M315" i="38"/>
  <c r="R408" i="38"/>
  <c r="R407" i="38" s="1"/>
  <c r="M230" i="38"/>
  <c r="L263" i="38"/>
  <c r="M404" i="38"/>
  <c r="Q263" i="38"/>
  <c r="R13" i="38"/>
  <c r="K413" i="38"/>
  <c r="K412" i="38" s="1"/>
  <c r="S137" i="38"/>
  <c r="U194" i="38"/>
  <c r="Q337" i="38"/>
  <c r="K394" i="38"/>
  <c r="P122" i="38"/>
  <c r="N238" i="38"/>
  <c r="Q404" i="38"/>
  <c r="S404" i="38"/>
  <c r="T87" i="38"/>
  <c r="T86" i="38" s="1"/>
  <c r="O137" i="38"/>
  <c r="Q194" i="38"/>
  <c r="M337" i="38"/>
  <c r="S394" i="38"/>
  <c r="N384" i="38"/>
  <c r="R87" i="38"/>
  <c r="R86" i="38" s="1"/>
  <c r="K153" i="38"/>
  <c r="K87" i="38"/>
  <c r="K86" i="38" s="1"/>
  <c r="N137" i="38"/>
  <c r="L194" i="38"/>
  <c r="S221" i="38"/>
  <c r="Q38" i="38"/>
  <c r="R76" i="38"/>
  <c r="Q413" i="38"/>
  <c r="P13" i="38"/>
  <c r="N111" i="38"/>
  <c r="L153" i="38"/>
  <c r="M63" i="38"/>
  <c r="S38" i="38"/>
  <c r="P38" i="38"/>
  <c r="Q545" i="38"/>
  <c r="Q168" i="38"/>
  <c r="K221" i="38"/>
  <c r="R413" i="38"/>
  <c r="M137" i="38"/>
  <c r="T168" i="38"/>
  <c r="R221" i="38"/>
  <c r="M122" i="38"/>
  <c r="T153" i="38"/>
  <c r="R545" i="38"/>
  <c r="P63" i="38"/>
  <c r="U63" i="38"/>
  <c r="N63" i="38"/>
  <c r="R331" i="38"/>
  <c r="R330" i="38" s="1"/>
  <c r="P263" i="38"/>
  <c r="R263" i="38"/>
  <c r="K238" i="38"/>
  <c r="K378" i="38"/>
  <c r="R378" i="38"/>
  <c r="U528" i="38"/>
  <c r="S528" i="38"/>
  <c r="L528" i="38"/>
  <c r="S563" i="38"/>
  <c r="Q502" i="38"/>
  <c r="Q501" i="38" s="1"/>
  <c r="P528" i="38"/>
  <c r="O563" i="38"/>
  <c r="T528" i="38"/>
  <c r="T518" i="38" s="1"/>
  <c r="T122" i="38"/>
  <c r="K581" i="38"/>
  <c r="O153" i="38"/>
  <c r="P87" i="38"/>
  <c r="P86" i="38" s="1"/>
  <c r="K137" i="38"/>
  <c r="M194" i="38"/>
  <c r="T221" i="38"/>
  <c r="M13" i="38"/>
  <c r="O111" i="38"/>
  <c r="Q153" i="38"/>
  <c r="M413" i="38"/>
  <c r="T13" i="38"/>
  <c r="O38" i="38"/>
  <c r="L38" i="38"/>
  <c r="S76" i="38"/>
  <c r="O194" i="38"/>
  <c r="K337" i="38"/>
  <c r="M394" i="38"/>
  <c r="U122" i="38"/>
  <c r="M384" i="38"/>
  <c r="P384" i="38"/>
  <c r="S87" i="38"/>
  <c r="S86" i="38" s="1"/>
  <c r="T194" i="38"/>
  <c r="P337" i="38"/>
  <c r="N394" i="38"/>
  <c r="R38" i="38"/>
  <c r="K76" i="38"/>
  <c r="S337" i="38"/>
  <c r="U394" i="38"/>
  <c r="Q69" i="38"/>
  <c r="U384" i="38"/>
  <c r="L76" i="38"/>
  <c r="Q76" i="38"/>
  <c r="O63" i="38"/>
  <c r="K331" i="38"/>
  <c r="K330" i="38" s="1"/>
  <c r="U331" i="38"/>
  <c r="U330" i="38" s="1"/>
  <c r="L331" i="38"/>
  <c r="L330" i="38" s="1"/>
  <c r="U263" i="38"/>
  <c r="P238" i="38"/>
  <c r="S331" i="38"/>
  <c r="S330" i="38" s="1"/>
  <c r="U238" i="38"/>
  <c r="N331" i="38"/>
  <c r="N330" i="38" s="1"/>
  <c r="L378" i="38"/>
  <c r="M378" i="38"/>
  <c r="U404" i="38"/>
  <c r="T408" i="38"/>
  <c r="T407" i="38" s="1"/>
  <c r="K404" i="38"/>
  <c r="O378" i="38"/>
  <c r="T563" i="38"/>
  <c r="Q528" i="38"/>
  <c r="N502" i="38"/>
  <c r="N501" i="38" s="1"/>
  <c r="U502" i="38"/>
  <c r="U501" i="38" s="1"/>
  <c r="M502" i="38"/>
  <c r="M501" i="38" s="1"/>
  <c r="R502" i="38"/>
  <c r="R501" i="38" s="1"/>
  <c r="M153" i="38"/>
  <c r="N153" i="38"/>
  <c r="Q122" i="38"/>
  <c r="T63" i="38"/>
  <c r="R63" i="38"/>
  <c r="M545" i="38"/>
  <c r="N413" i="38"/>
  <c r="T76" i="38"/>
  <c r="U413" i="38"/>
  <c r="L13" i="38"/>
  <c r="R111" i="38"/>
  <c r="P153" i="38"/>
  <c r="L63" i="38"/>
  <c r="Q63" i="38"/>
  <c r="T38" i="38"/>
  <c r="L122" i="38"/>
  <c r="S153" i="38"/>
  <c r="O221" i="38"/>
  <c r="M38" i="38"/>
  <c r="N76" i="38"/>
  <c r="L238" i="38"/>
  <c r="M238" i="38"/>
  <c r="S238" i="38"/>
  <c r="O263" i="38"/>
  <c r="T238" i="38"/>
  <c r="T263" i="38"/>
  <c r="R238" i="38"/>
  <c r="P378" i="38"/>
  <c r="O408" i="38"/>
  <c r="O407" i="38" s="1"/>
  <c r="Q378" i="38"/>
  <c r="O502" i="38"/>
  <c r="O501" i="38" s="1"/>
  <c r="L502" i="38"/>
  <c r="L501" i="38" s="1"/>
  <c r="K563" i="38"/>
  <c r="P502" i="38"/>
  <c r="P501" i="38" s="1"/>
  <c r="P563" i="38"/>
  <c r="K502" i="38"/>
  <c r="K501" i="38" s="1"/>
  <c r="T502" i="38"/>
  <c r="T501" i="38" s="1"/>
  <c r="U563" i="38"/>
  <c r="U13" i="38"/>
  <c r="N13" i="38"/>
  <c r="R153" i="38"/>
  <c r="Q13" i="38"/>
  <c r="N122" i="38"/>
  <c r="R122" i="38"/>
  <c r="L221" i="38"/>
  <c r="O413" i="38"/>
  <c r="K69" i="38"/>
  <c r="S122" i="38"/>
  <c r="K384" i="38"/>
  <c r="P76" i="38"/>
  <c r="U76" i="38"/>
  <c r="S63" i="38"/>
  <c r="L384" i="38"/>
  <c r="O87" i="38"/>
  <c r="O86" i="38" s="1"/>
  <c r="R137" i="38"/>
  <c r="P194" i="38"/>
  <c r="L337" i="38"/>
  <c r="U38" i="38"/>
  <c r="N38" i="38"/>
  <c r="O337" i="38"/>
  <c r="Q394" i="38"/>
  <c r="M69" i="38"/>
  <c r="Q384" i="38"/>
  <c r="M76" i="38"/>
  <c r="K63" i="38"/>
  <c r="T384" i="38"/>
  <c r="T337" i="38"/>
  <c r="R394" i="38"/>
  <c r="K38" i="38"/>
  <c r="O76" i="38"/>
  <c r="O238" i="38"/>
  <c r="K263" i="38"/>
  <c r="N263" i="38"/>
  <c r="Q238" i="38"/>
  <c r="S263" i="38"/>
  <c r="M263" i="38"/>
  <c r="N408" i="38"/>
  <c r="N407" i="38" s="1"/>
  <c r="N378" i="38"/>
  <c r="T378" i="38"/>
  <c r="U408" i="38"/>
  <c r="U407" i="38" s="1"/>
  <c r="U378" i="38"/>
  <c r="M528" i="38"/>
  <c r="O528" i="38"/>
  <c r="M563" i="38"/>
  <c r="S502" i="38"/>
  <c r="S501" i="38" s="1"/>
  <c r="N528" i="38"/>
  <c r="N518" i="38" s="1"/>
  <c r="L563" i="38"/>
  <c r="R528" i="38"/>
  <c r="Q563" i="38"/>
  <c r="N563" i="38"/>
  <c r="K528" i="38"/>
  <c r="R563" i="38"/>
  <c r="W21" i="38"/>
  <c r="K21" i="38"/>
  <c r="E21" i="38"/>
  <c r="D10" i="8"/>
  <c r="D5" i="8" s="1"/>
  <c r="C4" i="27" s="1"/>
  <c r="C14" i="27" s="1"/>
  <c r="D562" i="38"/>
  <c r="K13" i="38" l="1"/>
  <c r="J29" i="38"/>
  <c r="H29" i="38"/>
  <c r="J27" i="38"/>
  <c r="H27" i="38"/>
  <c r="Y29" i="38"/>
  <c r="AL29" i="38" s="1"/>
  <c r="X13" i="38"/>
  <c r="X12" i="38" s="1"/>
  <c r="M393" i="38"/>
  <c r="T212" i="38"/>
  <c r="M212" i="38"/>
  <c r="P518" i="38"/>
  <c r="S518" i="38"/>
  <c r="Q212" i="38"/>
  <c r="L212" i="38"/>
  <c r="O412" i="38"/>
  <c r="U412" i="38"/>
  <c r="K518" i="38"/>
  <c r="O518" i="38"/>
  <c r="Q518" i="38"/>
  <c r="R336" i="38"/>
  <c r="S212" i="38"/>
  <c r="P393" i="38"/>
  <c r="T412" i="38"/>
  <c r="P412" i="38"/>
  <c r="O212" i="38"/>
  <c r="N412" i="38"/>
  <c r="P229" i="38"/>
  <c r="K212" i="38"/>
  <c r="P212" i="38"/>
  <c r="U518" i="38"/>
  <c r="R393" i="38"/>
  <c r="M412" i="38"/>
  <c r="Q393" i="38"/>
  <c r="M336" i="38"/>
  <c r="T393" i="38"/>
  <c r="R518" i="38"/>
  <c r="L412" i="38"/>
  <c r="N212" i="38"/>
  <c r="U212" i="38"/>
  <c r="K229" i="38"/>
  <c r="N393" i="38"/>
  <c r="R412" i="38"/>
  <c r="M229" i="38"/>
  <c r="L229" i="38"/>
  <c r="S336" i="38"/>
  <c r="R212" i="38"/>
  <c r="M518" i="38"/>
  <c r="Q229" i="38"/>
  <c r="L518" i="38"/>
  <c r="Q12" i="38"/>
  <c r="S412" i="38"/>
  <c r="Q412" i="38"/>
  <c r="K110" i="38"/>
  <c r="O393" i="38"/>
  <c r="S12" i="38"/>
  <c r="M110" i="38"/>
  <c r="S110" i="38"/>
  <c r="U336" i="38"/>
  <c r="L336" i="38"/>
  <c r="K12" i="38"/>
  <c r="R12" i="38"/>
  <c r="L110" i="38"/>
  <c r="U110" i="38"/>
  <c r="Q336" i="38"/>
  <c r="T110" i="38"/>
  <c r="O229" i="38"/>
  <c r="O336" i="38"/>
  <c r="P110" i="38"/>
  <c r="T229" i="38"/>
  <c r="Q110" i="38"/>
  <c r="U229" i="38"/>
  <c r="U393" i="38"/>
  <c r="S393" i="38"/>
  <c r="N336" i="38"/>
  <c r="O12" i="38"/>
  <c r="N229" i="38"/>
  <c r="R229" i="38"/>
  <c r="S229" i="38"/>
  <c r="K393" i="38"/>
  <c r="T336" i="38"/>
  <c r="P336" i="38"/>
  <c r="N110" i="38"/>
  <c r="R110" i="38"/>
  <c r="P12" i="38"/>
  <c r="L12" i="38"/>
  <c r="T12" i="38"/>
  <c r="M12" i="38"/>
  <c r="N12" i="38"/>
  <c r="U12" i="38"/>
  <c r="K336" i="38"/>
  <c r="O110" i="38"/>
  <c r="F21" i="38"/>
  <c r="E13" i="38"/>
  <c r="Y21" i="38"/>
  <c r="AL21" i="38" s="1"/>
  <c r="W13" i="38"/>
  <c r="D587" i="38"/>
  <c r="F581" i="38"/>
  <c r="F563" i="38"/>
  <c r="H563" i="38" s="1"/>
  <c r="E562" i="38"/>
  <c r="W12" i="38" l="1"/>
  <c r="Y12" i="38" s="1"/>
  <c r="AL12" i="38" s="1"/>
  <c r="Y13" i="38"/>
  <c r="AL13" i="38" s="1"/>
  <c r="E12" i="38"/>
  <c r="F13" i="38"/>
  <c r="J21" i="38"/>
  <c r="H21" i="38"/>
  <c r="F562" i="38"/>
  <c r="G562" i="38"/>
  <c r="H581" i="38"/>
  <c r="F12" i="38" l="1"/>
  <c r="E587" i="38"/>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 r="H12" i="22"/>
  <c r="H14" i="22"/>
  <c r="P18" i="22" s="1"/>
  <c r="I5" i="27" s="1"/>
  <c r="H15" i="22"/>
  <c r="L17" i="22"/>
  <c r="J17" i="22"/>
  <c r="K11" i="21"/>
  <c r="I4" i="27" l="1"/>
  <c r="I15" i="27"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<sst xmlns="http://schemas.openxmlformats.org/spreadsheetml/2006/main" count="8909" uniqueCount="1978">
  <si>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</si>
  <si>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</si>
  <si>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</si>
  <si>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</si>
  <si>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</si>
  <si>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</si>
  <si>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</si>
  <si>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</si>
  <si>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</si>
  <si>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</si>
  <si>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</si>
  <si>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</si>
  <si>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</si>
  <si>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</si>
  <si>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</si>
  <si>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</si>
  <si>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</si>
  <si>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</si>
  <si>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</si>
  <si>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</si>
  <si>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</si>
  <si>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</si>
  <si>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</si>
  <si>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</si>
  <si>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</si>
  <si>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</si>
  <si>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</si>
  <si>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</si>
  <si>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</si>
  <si>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</si>
  <si>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</si>
  <si>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</si>
  <si>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</si>
  <si>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</si>
  <si>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</si>
  <si>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</si>
  <si>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</si>
  <si>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</si>
  <si>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</si>
  <si>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</si>
  <si>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</si>
  <si>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</si>
  <si>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</si>
  <si>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</si>
  <si>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</si>
  <si>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</si>
  <si>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</si>
  <si>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</si>
  <si>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</si>
  <si>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</si>
  <si>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</si>
  <si>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</si>
  <si>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</si>
  <si>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</si>
  <si>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</si>
  <si>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</si>
  <si>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</si>
  <si>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</si>
  <si>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</si>
  <si>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</si>
  <si>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</si>
  <si>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</si>
  <si>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</si>
  <si>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</si>
  <si>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</si>
  <si>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</si>
  <si>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</si>
  <si>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</si>
  <si>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</si>
  <si>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</si>
  <si>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</si>
  <si>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</si>
  <si>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</si>
  <si>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</si>
  <si>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</si>
  <si>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</si>
  <si>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</si>
  <si>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</si>
  <si>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</si>
  <si>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</si>
  <si>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</si>
  <si>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</si>
  <si>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</si>
  <si>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</si>
  <si>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</si>
  <si>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</si>
  <si>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</si>
  <si>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</si>
  <si>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</si>
  <si>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</si>
  <si>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</si>
  <si>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</si>
  <si>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</si>
  <si>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</si>
  <si>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</si>
  <si>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</si>
  <si>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</si>
  <si>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</si>
  <si>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</si>
  <si>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</si>
  <si>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</si>
  <si>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</si>
  <si>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</si>
  <si>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</si>
  <si>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</si>
  <si>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</si>
  <si>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</si>
  <si>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</si>
  <si>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</si>
  <si>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</si>
  <si>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</si>
  <si>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</si>
  <si>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</si>
  <si>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</si>
  <si>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</si>
  <si>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</si>
  <si>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</si>
  <si>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</si>
  <si>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</si>
  <si>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</si>
  <si>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</si>
  <si>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</si>
  <si>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</si>
  <si>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</si>
  <si>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</si>
  <si>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</si>
  <si>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</si>
  <si>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</si>
  <si>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</si>
  <si>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</si>
  <si>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</si>
  <si>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</si>
  <si>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</si>
  <si>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</si>
  <si>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</si>
  <si>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</si>
  <si>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</si>
  <si>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</si>
  <si>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</si>
  <si>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</si>
  <si>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</si>
  <si>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</si>
  <si>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</si>
  <si>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</si>
  <si>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</si>
  <si>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</si>
  <si>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</si>
  <si>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</si>
  <si>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</si>
  <si>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</si>
  <si>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</si>
  <si>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</si>
  <si>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</si>
  <si>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</si>
  <si>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</si>
  <si>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</si>
  <si>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</si>
  <si>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</si>
  <si>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</si>
  <si>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</si>
  <si>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</si>
  <si>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Ejecutando adecuadamente y equitativamente el presupuesto</t>
  </si>
  <si>
    <t>Presupuesto</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</si>
  <si>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</si>
  <si>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</si>
  <si>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</si>
  <si>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</si>
  <si>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</si>
  <si>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</si>
  <si>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</si>
  <si>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</si>
  <si>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</si>
  <si>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</si>
  <si>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Proyecto</t>
  </si>
  <si>
    <t>Estudiantes</t>
  </si>
  <si>
    <t>Talleres</t>
  </si>
  <si>
    <t>inscripcion a congreso</t>
  </si>
  <si>
    <t>otorgar becas al personal docente de postgrados</t>
  </si>
  <si>
    <t>a.3 Según sea el caso, se deben realizar las siguientes actividades o procesos: Revisión; actualización; complementación; inclusión del eje de ética; adecuación curricular; reforma del plan de estudio; nueva oferta educativa.</t>
  </si>
  <si>
    <t>b.1 Realizar encuestas de satisfacción de los egresados.</t>
  </si>
  <si>
    <t>c.1 Realizar encuestas del desempeño laboral de los egresados.</t>
  </si>
  <si>
    <t>e.1 Realizar encuestas de satisfacción comunitaria.</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</si>
  <si>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</si>
  <si>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b.1 se fortalecerán, promoverán y adoptarán políticas y practicas transparentes para la rendición de cuentas de las unidades académicas.</t>
  </si>
  <si>
    <t>c.1 Las unidades académicas respectivas participan permanentemente en sus áreas de conocimiento  en evaluaciones para el mejoramiento de la educación superior en el país.</t>
  </si>
  <si>
    <t>Evaluación</t>
  </si>
  <si>
    <t>b.1 Coordinación con la Direccion Departamental de Educación para la articulación del nivel medio con el nivel universitario en el Caribe Hondureño.</t>
  </si>
  <si>
    <t>Premios a Estudiantes de Secundaria por PAA</t>
  </si>
  <si>
    <t>b.3 Ejecución de la ruta del desarrollo curricular en las unidades Académicas.</t>
  </si>
  <si>
    <t>Incripcion a cusros</t>
  </si>
  <si>
    <t>Investigación</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</si>
  <si>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</si>
  <si>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</si>
  <si>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</si>
  <si>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</si>
  <si>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</si>
  <si>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</si>
  <si>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</si>
  <si>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</si>
  <si>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</si>
  <si>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</si>
  <si>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</si>
  <si>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</si>
  <si>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</si>
  <si>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</si>
  <si>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</si>
  <si>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</si>
  <si>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</si>
  <si>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</si>
  <si>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</si>
  <si>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</si>
  <si>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</si>
  <si>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</si>
  <si>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</si>
  <si>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</si>
  <si>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</si>
  <si>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</si>
  <si>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</si>
  <si>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</si>
  <si>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</si>
  <si>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</si>
  <si>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</si>
  <si>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</si>
  <si>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</si>
  <si>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</si>
  <si>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</si>
  <si>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</si>
  <si>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</si>
  <si>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</si>
  <si>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</si>
  <si>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</si>
  <si>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</si>
  <si>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</si>
  <si>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</si>
  <si>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</si>
  <si>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</si>
  <si>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</si>
  <si>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</si>
  <si>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</si>
  <si>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</si>
  <si>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</si>
  <si>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</si>
  <si>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</si>
  <si>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</si>
  <si>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</si>
  <si>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</si>
  <si>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</si>
  <si>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</si>
  <si>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</si>
  <si>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</si>
  <si>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</si>
  <si>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</si>
  <si>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</si>
  <si>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</si>
  <si>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</si>
  <si>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</si>
  <si>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</si>
  <si>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</si>
  <si>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</si>
  <si>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</si>
  <si>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</si>
  <si>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</si>
  <si>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</si>
  <si>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</si>
  <si>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</si>
  <si>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</si>
  <si>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</si>
  <si>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</si>
  <si>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</si>
  <si>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</si>
  <si>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</si>
  <si>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</si>
  <si>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</si>
  <si>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</si>
  <si>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</si>
  <si>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</si>
  <si>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</si>
  <si>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</si>
  <si>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</si>
  <si>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</si>
  <si>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</si>
  <si>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</si>
  <si>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</si>
  <si>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</si>
  <si>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</si>
  <si>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</si>
  <si>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</si>
  <si>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</si>
  <si>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</si>
  <si>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</si>
  <si>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</si>
  <si>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</si>
  <si>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</si>
  <si>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</si>
  <si>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</si>
  <si>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</si>
  <si>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</si>
  <si>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</si>
  <si>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</si>
  <si>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</si>
  <si>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</si>
  <si>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</si>
  <si>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</si>
  <si>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</si>
  <si>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</si>
  <si>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</si>
  <si>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</si>
  <si>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</si>
  <si>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</si>
  <si>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</si>
  <si>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</si>
  <si>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</si>
  <si>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</si>
  <si>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</si>
  <si>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</si>
  <si>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</si>
  <si>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</si>
  <si>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</si>
  <si>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</si>
  <si>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</si>
  <si>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</si>
  <si>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</si>
  <si>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</si>
  <si>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</si>
  <si>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</si>
  <si>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</si>
  <si>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</si>
  <si>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</si>
  <si>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</si>
  <si>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</si>
  <si>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</si>
  <si>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</si>
  <si>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</si>
  <si>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</si>
  <si>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</si>
  <si>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</si>
  <si>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</si>
  <si>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</si>
  <si>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</si>
  <si>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</si>
  <si>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</si>
  <si>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</si>
  <si>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</si>
  <si>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</si>
  <si>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</si>
  <si>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</si>
  <si>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</si>
  <si>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</si>
  <si>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</si>
  <si>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</si>
  <si>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</si>
  <si>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</si>
  <si>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</si>
  <si>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</si>
  <si>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</si>
  <si>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</si>
  <si>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</si>
  <si>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</si>
  <si>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</si>
  <si>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</si>
  <si>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</si>
  <si>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</si>
  <si>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</si>
  <si>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</si>
  <si>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</si>
  <si>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</si>
  <si>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</si>
  <si>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</si>
  <si>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</si>
  <si>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</si>
  <si>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</si>
  <si>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</si>
  <si>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</si>
  <si>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</si>
  <si>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</si>
  <si>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</si>
  <si>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</si>
  <si>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</si>
  <si>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</si>
  <si>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</si>
  <si>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</si>
  <si>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</si>
  <si>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</si>
  <si>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</si>
  <si>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</si>
  <si>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</si>
  <si>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</si>
  <si>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</si>
  <si>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</si>
  <si>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</si>
  <si>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</si>
  <si>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</si>
  <si>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</si>
  <si>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</si>
  <si>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</si>
  <si>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</si>
  <si>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</si>
  <si>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</si>
  <si>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</si>
  <si>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</si>
  <si>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</si>
  <si>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</si>
  <si>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</si>
  <si>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</si>
  <si>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</si>
  <si>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</si>
  <si>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</si>
  <si>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</si>
  <si>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</si>
  <si>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</si>
  <si>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</si>
  <si>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</si>
  <si>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</si>
  <si>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</si>
  <si>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</si>
  <si>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</si>
  <si>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</si>
  <si>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</si>
  <si>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</si>
  <si>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</si>
  <si>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</si>
  <si>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</si>
  <si>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</si>
  <si>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</si>
  <si>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</si>
  <si>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</si>
  <si>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</si>
  <si>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</si>
  <si>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</si>
  <si>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</si>
  <si>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</si>
  <si>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</si>
  <si>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</si>
  <si>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</si>
  <si>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</si>
  <si>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</si>
  <si>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</si>
  <si>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</si>
  <si>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</si>
  <si>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</si>
  <si>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</si>
  <si>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</si>
  <si>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</si>
  <si>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</si>
  <si>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</si>
  <si>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</si>
  <si>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</si>
  <si>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</si>
  <si>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</si>
  <si>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</si>
  <si>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</si>
  <si>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</si>
  <si>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</si>
  <si>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</si>
  <si>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</si>
  <si>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</si>
  <si>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</si>
  <si>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</si>
  <si>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</si>
  <si>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</si>
  <si>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</si>
  <si>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</si>
  <si>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</si>
  <si>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</si>
  <si>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</si>
  <si>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</si>
  <si>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</si>
  <si>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</si>
  <si>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</si>
  <si>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</si>
  <si>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</si>
  <si>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</si>
  <si>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</si>
  <si>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</si>
  <si>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</si>
  <si>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</si>
  <si>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</si>
  <si>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</si>
  <si>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</si>
  <si>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</si>
  <si>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</si>
  <si>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</si>
  <si>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</si>
  <si>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</si>
  <si>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</si>
  <si>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</si>
  <si>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</si>
  <si>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</si>
  <si>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</si>
  <si>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</si>
  <si>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</si>
  <si>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</si>
  <si>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</si>
  <si>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</si>
  <si>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</si>
  <si>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</si>
  <si>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</si>
  <si>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</si>
  <si>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</si>
  <si>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</si>
  <si>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</si>
  <si>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</si>
  <si>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</si>
  <si>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</si>
  <si>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</si>
  <si>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</si>
  <si>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</si>
  <si>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</si>
  <si>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</si>
  <si>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</si>
  <si>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</si>
  <si>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</si>
  <si>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</si>
  <si>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</si>
  <si>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</si>
  <si>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</si>
  <si>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</si>
  <si>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</si>
  <si>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</si>
  <si>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</si>
  <si>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</si>
  <si>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</si>
  <si>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</si>
  <si>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</si>
  <si>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</si>
  <si>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</si>
  <si>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</si>
  <si>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</si>
  <si>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</si>
  <si>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</si>
  <si>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</si>
  <si>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</si>
  <si>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</si>
  <si>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</si>
  <si>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</si>
  <si>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</si>
  <si>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</si>
  <si>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</si>
  <si>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</si>
  <si>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</si>
  <si>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</si>
  <si>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</si>
  <si>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</si>
  <si>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</si>
  <si>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</si>
  <si>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</si>
  <si>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</si>
  <si>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</si>
  <si>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</si>
  <si>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</si>
  <si>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</si>
  <si>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</si>
  <si>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</si>
  <si>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</si>
  <si>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</si>
  <si>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</si>
  <si>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</si>
  <si>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</si>
  <si>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</si>
  <si>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</si>
  <si>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</si>
  <si>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</si>
  <si>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</si>
  <si>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</si>
  <si>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</si>
  <si>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</si>
  <si>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</si>
  <si>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</si>
  <si>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</si>
  <si>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</si>
  <si>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</si>
  <si>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</si>
  <si>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</si>
  <si>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</si>
  <si>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</si>
  <si>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</si>
  <si>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</si>
  <si>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</si>
  <si>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</si>
  <si>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</si>
  <si>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</si>
  <si>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</si>
  <si>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</si>
  <si>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</si>
  <si>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</si>
  <si>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</si>
  <si>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</si>
  <si>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</si>
  <si>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</si>
  <si>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</si>
  <si>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</si>
  <si>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</si>
  <si>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</si>
  <si>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</si>
  <si>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</si>
  <si>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</si>
  <si>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</si>
  <si>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</si>
  <si>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c) Los Departamentos Acadèmicos y las Carreras promueven y divulgan los proyectos de vinculación UNAH-Sociedad y la oferta de educación no formal.</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</si>
  <si>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</si>
  <si>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</si>
  <si>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</si>
  <si>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</si>
  <si>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</si>
  <si>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DOCENCIA Y RECURSOS HUMANOS</t>
  </si>
  <si>
    <t>a) Formación de competencias docentes para la educación superior que faciliten el aprendizaje y mejoren la eficiencia terminal.</t>
  </si>
  <si>
    <t>1) Porcentaje de docentes con competencias certificadas.</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</si>
  <si>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</si>
  <si>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</si>
  <si>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</si>
  <si>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</si>
  <si>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</si>
  <si>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</si>
  <si>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</si>
  <si>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</si>
  <si>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</si>
  <si>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</si>
  <si>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</si>
  <si>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</si>
  <si>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</si>
  <si>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</si>
  <si>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</si>
  <si>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</si>
  <si>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</si>
  <si>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</si>
  <si>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</si>
  <si>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</si>
  <si>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</si>
  <si>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</si>
  <si>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</si>
  <si>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</si>
  <si>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</si>
  <si>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</si>
  <si>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</si>
  <si>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</si>
  <si>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</si>
  <si>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</si>
  <si>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</si>
  <si>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</si>
  <si>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</si>
  <si>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</si>
  <si>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</si>
  <si>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</si>
  <si>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</si>
  <si>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</si>
  <si>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</si>
  <si>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</si>
  <si>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</si>
  <si>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</si>
  <si>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</si>
  <si>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</si>
  <si>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</si>
  <si>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</si>
  <si>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</si>
  <si>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</si>
  <si>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</si>
  <si>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</si>
  <si>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</si>
  <si>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</si>
  <si>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</si>
  <si>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</si>
  <si>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</si>
  <si>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</si>
  <si>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</si>
  <si>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</si>
  <si>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</si>
  <si>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</si>
  <si>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</si>
  <si>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</si>
  <si>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</si>
  <si>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</si>
  <si>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</si>
  <si>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</si>
  <si>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</si>
  <si>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</si>
  <si>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</si>
  <si>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</si>
  <si>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</si>
  <si>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</si>
  <si>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</si>
  <si>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</si>
  <si>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</si>
  <si>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</si>
  <si>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</si>
  <si>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</si>
  <si>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</si>
  <si>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</si>
  <si>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</si>
  <si>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</si>
  <si>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</si>
  <si>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</si>
  <si>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</si>
  <si>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</si>
  <si>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</si>
  <si>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</si>
  <si>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</si>
  <si>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</si>
  <si>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</si>
  <si>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</si>
  <si>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</si>
  <si>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</si>
  <si>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</si>
  <si>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</si>
  <si>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</si>
  <si>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</si>
  <si>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</si>
  <si>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</si>
  <si>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</si>
  <si>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</si>
  <si>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</si>
  <si>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</si>
  <si>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</si>
  <si>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</si>
  <si>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</si>
  <si>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</si>
  <si>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</si>
  <si>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</si>
  <si>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</si>
  <si>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</si>
  <si>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</si>
  <si>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</si>
  <si>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</si>
  <si>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</si>
  <si>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</si>
  <si>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</si>
  <si>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</si>
  <si>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</si>
  <si>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</si>
  <si>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</si>
  <si>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</si>
  <si>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</si>
  <si>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</si>
  <si>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</si>
  <si>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</si>
  <si>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</si>
  <si>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</si>
  <si>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</si>
  <si>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</si>
  <si>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</si>
  <si>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</si>
  <si>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</si>
  <si>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</si>
  <si>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</si>
  <si>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</si>
  <si>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</si>
  <si>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</si>
  <si>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</si>
  <si>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</si>
  <si>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</si>
  <si>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</si>
  <si>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</si>
  <si>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</si>
  <si>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</si>
  <si>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</si>
  <si>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</si>
  <si>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</si>
  <si>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</si>
  <si>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</si>
  <si>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</si>
  <si>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</si>
  <si>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</si>
  <si>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</si>
  <si>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</si>
  <si>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</si>
  <si>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</si>
  <si>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</si>
  <si>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</si>
  <si>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</si>
  <si>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</si>
  <si>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</si>
  <si>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</si>
  <si>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</si>
  <si>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</si>
  <si>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</si>
  <si>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</si>
  <si>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</si>
  <si>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</si>
  <si>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</si>
  <si>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</si>
  <si>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</si>
  <si>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</si>
  <si>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</si>
  <si>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</si>
  <si>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</si>
  <si>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</si>
  <si>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</si>
  <si>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</si>
  <si>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</si>
  <si>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</si>
  <si>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</si>
  <si>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</si>
  <si>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</si>
  <si>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</si>
  <si>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</si>
  <si>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</si>
  <si>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</si>
  <si>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</si>
  <si>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</si>
  <si>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</si>
  <si>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</si>
  <si>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</si>
  <si>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</si>
  <si>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</si>
  <si>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</si>
  <si>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</si>
  <si>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</si>
  <si>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</si>
  <si>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</si>
  <si>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</si>
  <si>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</si>
  <si>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</si>
  <si>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</si>
  <si>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</si>
  <si>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</si>
  <si>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</si>
  <si>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</si>
  <si>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</si>
  <si>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</si>
  <si>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</si>
  <si>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</si>
  <si>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</si>
  <si>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</si>
  <si>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</si>
  <si>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</si>
  <si>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</si>
  <si>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</si>
  <si>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</si>
  <si>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</si>
  <si>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</si>
  <si>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</si>
  <si>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</si>
  <si>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</si>
  <si>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</si>
  <si>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</si>
  <si>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</si>
  <si>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</si>
  <si>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</si>
  <si>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</si>
  <si>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</si>
  <si>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</si>
  <si>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</si>
  <si>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</si>
  <si>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</si>
  <si>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</si>
  <si>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</si>
  <si>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</si>
  <si>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</si>
  <si>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</si>
  <si>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</si>
  <si>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</si>
  <si>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</si>
  <si>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</si>
  <si>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</si>
  <si>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</si>
  <si>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</si>
  <si>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</si>
  <si>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</si>
  <si>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</si>
  <si>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</si>
  <si>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</si>
  <si>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</si>
  <si>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</si>
  <si>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</si>
  <si>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</si>
  <si>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</si>
  <si>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</si>
  <si>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</si>
  <si>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</si>
  <si>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</si>
  <si>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</si>
  <si>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</si>
  <si>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</si>
  <si>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</si>
  <si>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</si>
  <si>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</si>
  <si>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</si>
  <si>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</si>
  <si>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</si>
  <si>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</si>
  <si>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</si>
  <si>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</si>
  <si>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</si>
  <si>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</si>
  <si>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</si>
  <si>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</si>
  <si>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</si>
  <si>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</si>
  <si>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</si>
  <si>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</si>
  <si>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</si>
  <si>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</si>
  <si>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</si>
  <si>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</si>
  <si>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</si>
  <si>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</si>
  <si>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</si>
  <si>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</si>
  <si>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</si>
  <si>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</si>
  <si>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</si>
  <si>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</si>
  <si>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</si>
  <si>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</si>
  <si>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</si>
  <si>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</si>
  <si>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</si>
  <si>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</si>
  <si>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</si>
  <si>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</si>
  <si>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</si>
  <si>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</si>
  <si>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</si>
  <si>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</si>
  <si>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</si>
  <si>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</si>
  <si>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</si>
  <si>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</si>
  <si>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</si>
  <si>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</si>
  <si>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</si>
  <si>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</si>
  <si>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</si>
  <si>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</si>
  <si>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</si>
  <si>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</si>
  <si>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</si>
  <si>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</si>
  <si>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</si>
  <si>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</si>
  <si>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</si>
  <si>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</si>
  <si>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</si>
  <si>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</si>
  <si>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</si>
  <si>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</si>
  <si>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</si>
  <si>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</si>
  <si>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</si>
  <si>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</si>
  <si>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</si>
  <si>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</si>
  <si>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</si>
  <si>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</si>
  <si>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</si>
  <si>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</si>
  <si>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</si>
  <si>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</si>
  <si>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</si>
  <si>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</si>
  <si>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</si>
  <si>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</si>
  <si>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</si>
  <si>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</si>
  <si>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</si>
  <si>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</si>
  <si>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</si>
  <si>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</si>
  <si>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</si>
  <si>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</si>
  <si>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</si>
  <si>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</si>
  <si>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</si>
  <si>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</si>
  <si>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</si>
  <si>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</si>
  <si>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</si>
  <si>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</si>
  <si>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</si>
  <si>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</si>
  <si>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</si>
  <si>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</si>
  <si>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</si>
  <si>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</si>
  <si>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</si>
  <si>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</si>
  <si>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</si>
  <si>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</si>
  <si>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</si>
  <si>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</si>
  <si>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</si>
  <si>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</si>
  <si>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</si>
  <si>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</si>
  <si>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</si>
  <si>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</si>
  <si>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</si>
  <si>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</si>
  <si>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</si>
  <si>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</si>
  <si>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</si>
  <si>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</si>
  <si>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</si>
  <si>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</si>
  <si>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</si>
  <si>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</si>
  <si>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</si>
  <si>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</si>
  <si>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</si>
  <si>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</si>
  <si>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</si>
  <si>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</si>
  <si>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</si>
  <si>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</si>
  <si>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</si>
  <si>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</si>
  <si>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</si>
  <si>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</si>
  <si>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</si>
  <si>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</si>
  <si>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</si>
  <si>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</si>
  <si>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</si>
  <si>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</si>
  <si>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</si>
  <si>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</si>
  <si>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</si>
  <si>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</si>
  <si>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</si>
  <si>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</si>
  <si>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</si>
  <si>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</si>
  <si>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</si>
  <si>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</si>
  <si>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</si>
  <si>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</si>
  <si>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</si>
  <si>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</si>
  <si>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</si>
  <si>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</si>
  <si>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</si>
  <si>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</si>
  <si>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</si>
  <si>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</si>
  <si>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</si>
  <si>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</si>
  <si>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</si>
  <si>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</si>
  <si>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</si>
  <si>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</si>
  <si>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</si>
  <si>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</si>
  <si>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</si>
  <si>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</si>
  <si>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</si>
  <si>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</si>
  <si>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</si>
  <si>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</si>
  <si>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</si>
  <si>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</si>
  <si>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</si>
  <si>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</si>
  <si>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</si>
  <si>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</si>
  <si>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</si>
  <si>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</si>
  <si>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</si>
  <si>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</si>
  <si>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</si>
  <si>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</si>
  <si>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</si>
  <si>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</si>
  <si>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</si>
  <si>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</si>
  <si>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</si>
  <si>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</si>
  <si>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</si>
  <si>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</si>
  <si>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</si>
  <si>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</si>
  <si>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</si>
  <si>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</si>
  <si>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</si>
  <si>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</si>
  <si>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</si>
  <si>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</si>
  <si>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</si>
  <si>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</si>
  <si>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</si>
  <si>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</si>
  <si>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</si>
  <si>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</si>
  <si>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</si>
  <si>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</si>
  <si>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</si>
  <si>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</si>
  <si>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</si>
  <si>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</si>
  <si>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</si>
  <si>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</si>
  <si>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</si>
  <si>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</si>
  <si>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</si>
  <si>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</si>
  <si>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</si>
  <si>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</si>
  <si>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</si>
  <si>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</si>
  <si>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</si>
  <si>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</si>
  <si>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</si>
  <si>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</si>
  <si>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</si>
  <si>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</si>
  <si>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</si>
  <si>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</si>
  <si>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</si>
  <si>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</si>
  <si>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</si>
  <si>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</si>
  <si>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</si>
  <si>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</si>
  <si>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</si>
  <si>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</si>
  <si>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</si>
  <si>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</si>
  <si>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</si>
  <si>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</si>
  <si>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</si>
  <si>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</si>
  <si>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</si>
  <si>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</si>
  <si>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</si>
  <si>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</si>
  <si>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</si>
  <si>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</si>
  <si>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</si>
  <si>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</si>
  <si>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</si>
  <si>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</si>
  <si>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</si>
  <si>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</si>
  <si>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</si>
  <si>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</si>
  <si>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</si>
  <si>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</si>
  <si>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</si>
  <si>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</si>
  <si>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</si>
  <si>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</si>
  <si>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</si>
  <si>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</si>
  <si>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</si>
  <si>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</si>
  <si>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</si>
  <si>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</si>
  <si>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</si>
  <si>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</si>
  <si>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</si>
  <si>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</si>
  <si>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</si>
  <si>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</si>
  <si>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</si>
  <si>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</si>
  <si>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</si>
  <si>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</si>
  <si>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</si>
  <si>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</si>
  <si>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</si>
  <si>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</si>
  <si>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</si>
  <si>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</si>
  <si>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</si>
  <si>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</si>
  <si>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</si>
  <si>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</si>
  <si>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</si>
  <si>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</si>
  <si>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</si>
  <si>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</si>
  <si>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</si>
  <si>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</si>
  <si>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</si>
  <si>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</si>
  <si>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</si>
  <si>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</si>
  <si>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</si>
  <si>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</si>
  <si>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</si>
  <si>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</si>
  <si>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</si>
  <si>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</si>
  <si>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</si>
  <si>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</si>
  <si>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</si>
  <si>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</si>
  <si>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</si>
  <si>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</si>
  <si>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</si>
  <si>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</si>
  <si>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</si>
  <si>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</si>
  <si>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</si>
  <si>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</si>
  <si>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</si>
  <si>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</si>
  <si>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</si>
  <si>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</si>
  <si>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</si>
  <si>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</si>
  <si>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</si>
  <si>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</si>
  <si>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</si>
  <si>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</si>
  <si>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</si>
  <si>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</si>
  <si>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</si>
  <si>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</si>
  <si>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</si>
  <si>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</si>
  <si>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</si>
  <si>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</si>
  <si>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</si>
  <si>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</si>
  <si>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</si>
  <si>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</si>
  <si>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</si>
  <si>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</si>
  <si>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</si>
  <si>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</si>
  <si>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</si>
  <si>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</si>
  <si>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</si>
  <si>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</si>
  <si>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</si>
  <si>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</si>
  <si>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</si>
  <si>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</si>
  <si>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</si>
  <si>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</si>
  <si>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</si>
  <si>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</si>
  <si>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</si>
  <si>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</si>
  <si>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</si>
  <si>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</si>
  <si>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</si>
  <si>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</si>
  <si>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</si>
  <si>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</si>
  <si>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</si>
  <si>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</si>
  <si>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</si>
  <si>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</si>
  <si>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</si>
  <si>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</si>
  <si>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</si>
  <si>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</si>
  <si>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</si>
  <si>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</si>
  <si>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</si>
  <si>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</si>
  <si>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</si>
  <si>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</si>
  <si>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</si>
  <si>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</si>
  <si>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</si>
  <si>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</si>
  <si>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</si>
  <si>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</si>
  <si>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</si>
  <si>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</si>
  <si>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</si>
  <si>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</si>
  <si>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</si>
  <si>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</si>
  <si>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</si>
  <si>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</si>
  <si>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</si>
  <si>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</si>
  <si>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</si>
  <si>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</si>
  <si>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</si>
  <si>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</si>
  <si>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</si>
  <si>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</si>
  <si>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</si>
  <si>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</si>
  <si>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</si>
  <si>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</si>
  <si>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</si>
  <si>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</si>
  <si>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</si>
  <si>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</si>
  <si>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</si>
  <si>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</si>
  <si>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</si>
  <si>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</si>
  <si>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</si>
  <si>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</si>
  <si>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</si>
  <si>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</si>
  <si>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</si>
  <si>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</si>
  <si>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</si>
  <si>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</si>
  <si>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</si>
  <si>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</si>
  <si>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</si>
  <si>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</si>
  <si>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</si>
  <si>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</si>
  <si>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</si>
  <si>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</si>
  <si>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</si>
  <si>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</si>
  <si>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</si>
  <si>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</si>
  <si>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</si>
  <si>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</si>
  <si>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</si>
  <si>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</si>
  <si>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</si>
  <si>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</si>
  <si>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</si>
  <si>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</si>
  <si>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</si>
  <si>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</si>
  <si>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</si>
  <si>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</si>
  <si>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</si>
  <si>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</si>
  <si>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</si>
  <si>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</si>
  <si>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</si>
  <si>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</si>
  <si>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</si>
  <si>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</si>
  <si>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</si>
  <si>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</si>
  <si>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</si>
  <si>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</si>
  <si>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</si>
  <si>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</si>
  <si>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</si>
  <si>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</si>
  <si>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</si>
  <si>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</si>
  <si>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</si>
  <si>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</si>
  <si>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</si>
  <si>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</si>
  <si>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</si>
  <si>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</si>
  <si>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</si>
  <si>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</si>
  <si>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</si>
  <si>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</si>
  <si>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</si>
  <si>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</si>
  <si>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</si>
  <si>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</si>
  <si>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</si>
  <si>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</si>
  <si>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</si>
  <si>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</si>
  <si>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</si>
  <si>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</si>
  <si>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</si>
  <si>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</si>
  <si>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</si>
  <si>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</si>
  <si>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</si>
  <si>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</si>
  <si>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</si>
  <si>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</si>
  <si>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</si>
  <si>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</si>
  <si>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</si>
  <si>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</si>
  <si>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</si>
  <si>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</si>
  <si>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</si>
  <si>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</si>
  <si>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</si>
  <si>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</si>
  <si>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</si>
  <si>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</si>
  <si>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</si>
  <si>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</si>
  <si>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</si>
  <si>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</si>
  <si>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</si>
  <si>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</si>
  <si>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</si>
  <si>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</si>
  <si>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</si>
  <si>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</si>
  <si>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</si>
  <si>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</si>
  <si>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</si>
  <si>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</si>
  <si>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</si>
  <si>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</si>
  <si>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</si>
  <si>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</si>
  <si>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</si>
  <si>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</si>
  <si>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</si>
  <si>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</si>
  <si>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</si>
  <si>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</si>
  <si>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</si>
  <si>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</si>
  <si>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</si>
  <si>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</si>
  <si>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</si>
  <si>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</si>
  <si>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</si>
  <si>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</si>
  <si>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</si>
  <si>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</si>
  <si>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</si>
  <si>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</si>
  <si>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</si>
  <si>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</si>
  <si>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</si>
  <si>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</si>
  <si>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</si>
  <si>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</si>
  <si>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</si>
  <si>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</si>
  <si>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</si>
  <si>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</si>
  <si>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</si>
  <si>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</si>
  <si>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</si>
  <si>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</si>
  <si>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</si>
  <si>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</si>
  <si>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</si>
  <si>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</si>
  <si>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</si>
  <si>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</si>
  <si>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</si>
  <si>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</si>
  <si>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</si>
  <si>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</si>
  <si>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</si>
  <si>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</si>
  <si>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</si>
  <si>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</si>
  <si>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</si>
  <si>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</si>
  <si>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</si>
  <si>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</si>
  <si>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</si>
  <si>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</si>
  <si>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</si>
  <si>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</si>
  <si>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</si>
  <si>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</si>
  <si>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</si>
  <si>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</si>
  <si>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</si>
  <si>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</si>
  <si>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</si>
  <si>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</si>
  <si>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</si>
  <si>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</si>
  <si>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</si>
  <si>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</si>
  <si>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</si>
  <si>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</si>
  <si>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</si>
  <si>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</si>
  <si>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</si>
  <si>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</si>
  <si>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</si>
  <si>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</si>
  <si>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</si>
  <si>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</si>
  <si>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</si>
  <si>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</si>
  <si>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</si>
  <si>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</si>
  <si>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</si>
  <si>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</si>
  <si>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</si>
  <si>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</si>
  <si>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</si>
  <si>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</si>
  <si>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</si>
  <si>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</si>
  <si>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</si>
  <si>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</si>
  <si>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</si>
  <si>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</si>
  <si>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</si>
  <si>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</si>
  <si>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</si>
  <si>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</si>
  <si>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</si>
  <si>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</si>
  <si>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</si>
  <si>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</si>
  <si>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</si>
  <si>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</si>
  <si>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</si>
  <si>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</si>
  <si>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</si>
  <si>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</si>
  <si>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</si>
  <si>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</si>
  <si>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</si>
  <si>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</si>
  <si>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</si>
  <si>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</si>
  <si>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</si>
  <si>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</si>
  <si>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</si>
  <si>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</si>
  <si>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</si>
  <si>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</si>
  <si>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</si>
  <si>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</si>
  <si>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</si>
  <si>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</si>
  <si>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</si>
  <si>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</si>
  <si>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</si>
  <si>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</si>
  <si>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</si>
  <si>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</si>
  <si>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</si>
  <si>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</si>
  <si>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</si>
  <si>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</si>
  <si>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</si>
  <si>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</si>
  <si>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</si>
  <si>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</si>
  <si>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</si>
  <si>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</si>
  <si>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</si>
  <si>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</si>
  <si>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</si>
  <si>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</si>
  <si>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</si>
  <si>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</si>
  <si>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</si>
  <si>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</si>
  <si>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</si>
  <si>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</si>
  <si>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</si>
  <si>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</si>
  <si>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</si>
  <si>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</si>
  <si>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</si>
  <si>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</si>
  <si>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</si>
  <si>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</si>
  <si>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</si>
  <si>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</si>
  <si>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</si>
  <si>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</si>
  <si>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</si>
  <si>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</si>
  <si>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</si>
  <si>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</si>
  <si>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</si>
  <si>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</si>
  <si>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</si>
  <si>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</si>
  <si>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</si>
  <si>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</si>
  <si>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</si>
  <si>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</si>
  <si>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</si>
  <si>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</si>
  <si>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</si>
  <si>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</si>
  <si>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</si>
  <si>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</si>
  <si>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</si>
  <si>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</si>
  <si>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</si>
  <si>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</si>
  <si>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</si>
  <si>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</si>
  <si>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</si>
  <si>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</si>
  <si>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</si>
  <si>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</si>
  <si>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</si>
  <si>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</si>
  <si>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</si>
  <si>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</si>
  <si>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</si>
  <si>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</si>
  <si>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</si>
  <si>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</si>
  <si>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</si>
  <si>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</si>
  <si>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</si>
  <si>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</si>
  <si>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</si>
  <si>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</si>
  <si>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</si>
  <si>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</si>
  <si>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</si>
  <si>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</si>
  <si>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</si>
  <si>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</si>
  <si>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 xml:space="preserve">2.1) Presentación de, al menos,  (8) ponencias por cada facultad y centro regional en los congresos de investigación científica organizados por la Dirección de Investigación Científica.
(2 por año)
</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</si>
  <si>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</si>
  <si>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</si>
  <si>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</si>
  <si>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</si>
  <si>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</si>
  <si>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</si>
  <si>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</si>
  <si>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</si>
  <si>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</si>
  <si>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</si>
  <si>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</si>
  <si>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</si>
  <si>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</si>
  <si>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</si>
  <si>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</si>
  <si>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</si>
  <si>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</si>
  <si>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</si>
  <si>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</si>
  <si>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</si>
  <si>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</si>
  <si>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</si>
  <si>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</si>
  <si>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</si>
  <si>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</si>
  <si>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</si>
  <si>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</si>
  <si>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</si>
  <si>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</si>
  <si>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</si>
  <si>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</si>
  <si>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</si>
  <si>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</si>
  <si>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</si>
  <si>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</si>
  <si>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</si>
  <si>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</si>
  <si>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</si>
  <si>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</si>
  <si>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</si>
  <si>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</si>
  <si>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</si>
  <si>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</si>
  <si>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</si>
  <si>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 xml:space="preserve">No. de libros publicados.
No. de proceso y/o enfoques de gestión del conocimiento en marcha.
</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</si>
  <si>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</si>
  <si>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</si>
  <si>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</si>
  <si>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</si>
  <si>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</si>
  <si>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</si>
  <si>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</si>
  <si>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</si>
  <si>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</si>
  <si>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</si>
  <si>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</si>
  <si>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</si>
  <si>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</si>
  <si>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</si>
  <si>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</si>
  <si>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</si>
  <si>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</si>
  <si>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</si>
  <si>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</si>
  <si>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</si>
  <si>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</si>
  <si>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</si>
  <si>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</si>
  <si>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</si>
  <si>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</si>
  <si>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</si>
  <si>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</si>
  <si>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</si>
  <si>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</si>
  <si>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</si>
  <si>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</si>
  <si>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</si>
  <si>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</si>
  <si>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</si>
  <si>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</si>
  <si>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2.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</si>
  <si>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</si>
  <si>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</si>
  <si>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</si>
  <si>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</si>
  <si>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</si>
  <si>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</si>
  <si>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</si>
  <si>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</si>
  <si>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</si>
  <si>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</si>
  <si>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</si>
  <si>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</si>
  <si>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</si>
  <si>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</si>
  <si>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</si>
  <si>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</si>
  <si>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</si>
  <si>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</si>
  <si>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</si>
  <si>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</si>
  <si>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</si>
  <si>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</si>
  <si>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</si>
  <si>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</si>
  <si>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</si>
  <si>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</si>
  <si>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</si>
  <si>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</si>
  <si>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</si>
  <si>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</si>
  <si>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</si>
  <si>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</si>
  <si>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</si>
  <si>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</si>
  <si>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1.a.1</t>
  </si>
  <si>
    <t>3.a.1</t>
  </si>
  <si>
    <t>4.a.1</t>
  </si>
  <si>
    <t>5.a.1</t>
  </si>
  <si>
    <t>6.a.1</t>
  </si>
  <si>
    <t>7.a.1</t>
  </si>
  <si>
    <t>8.a.1</t>
  </si>
  <si>
    <t>9.a.1</t>
  </si>
  <si>
    <t>10.a.1</t>
  </si>
  <si>
    <t>10.b.1</t>
  </si>
  <si>
    <t>12.1.1.1</t>
  </si>
  <si>
    <t>Correo Postal</t>
  </si>
  <si>
    <t>Ceremonial y protocolo</t>
  </si>
  <si>
    <t>Alimentos y bebidas para personas</t>
  </si>
  <si>
    <t>Prendas de vestir</t>
  </si>
  <si>
    <t>Servicios de encomiendas</t>
  </si>
  <si>
    <t>Cajas de cartón (tamaño 2)</t>
  </si>
  <si>
    <t>Cajas de cartón (tamaño 1)</t>
  </si>
  <si>
    <t>Escuela,  colegios, bibilotecas y casas de la cultura, sobre todo de las áreas rurales.</t>
  </si>
  <si>
    <t>Dirección-Mercadeo</t>
  </si>
  <si>
    <t>a.1 Contribuir con la comunidades rurales sobretodo con los grupos indígenas y afrodesendientes del páis con la entrega de libros que han sido editados por la Editorial para el desarrollo académico y cultural de cada comunidad</t>
  </si>
  <si>
    <t>Se cuenta con el apoyo y disposición de los centros educativos, bibliotecas de la localidad.</t>
  </si>
  <si>
    <t>Contar con un programa permanente para contribuir al desarrollo cultural de las diferentes comunidades con el fortalecimiento  editorial.</t>
  </si>
  <si>
    <t xml:space="preserve">Seguimiento realizado a los diferentes centros en las cuales se realizó la donación. </t>
  </si>
  <si>
    <t>0051</t>
  </si>
  <si>
    <t>Se contará con el apoyo de un equipo dedidado a la investigación y las áreas administrativo-financieras destinaran los recursos suficientes para la reproducción de los informes.</t>
  </si>
  <si>
    <t>Material impreso y divulgado así como infomes de avances, y documentos presentados.</t>
  </si>
  <si>
    <t>Unidad Editorial, Comunidad en general, alumnos y docentos de las carreras afines.</t>
  </si>
  <si>
    <t>Mercadeo</t>
  </si>
  <si>
    <t>Se obtendra fondos destinados para impresiones o coediciones de libros</t>
  </si>
  <si>
    <t>Mediante los proyectos o convenios obtenidos.</t>
  </si>
  <si>
    <t xml:space="preserve">Editorial Universitaria </t>
  </si>
  <si>
    <t>2) Presentación científica y masiva de las obras de la editorial universitaria;</t>
  </si>
  <si>
    <t>1) Se realizará al menos una actividad anual de divulgación por cada carrera o unidad académica involucrada en el proceso de vinculación.</t>
  </si>
  <si>
    <t>Contribuir al desarrollo cultural de las diferentes comunidades y al fomento de la lectura</t>
  </si>
  <si>
    <t>La retroalimentación recibida por parte de la comunidad y la cantidad de libros recolectados.</t>
  </si>
  <si>
    <t>Alumnos de escuelas y colegios desprivilegiados.</t>
  </si>
  <si>
    <t>b.1 Mejorar y optimizar el espacio físico de las oficinas de la Editorial Universitaria</t>
  </si>
  <si>
    <t>1) Editorial Universitaria equipada  con impresora digital
2) Fortalecida la red de bibliotecas universitarias, librerías universitarias y la editorial, tanto virtuales como físicas.</t>
  </si>
  <si>
    <t xml:space="preserve">1) la Editorial contara contará con al menos una impresosrta digital para sustituir la contratacion de proveedores externos y suplir la ausencia de la Imprenta Universitaria.                                                                                                                </t>
  </si>
  <si>
    <t>b.1  Continuar con practicas transparentes para la rendición de cuentas en la     Editorial Universitaria</t>
  </si>
  <si>
    <t>2.2) Participación de Editorial Universitaria  , en al menos 1 evento, de cada actividad solicitada y relacionado con el quehacer de la misma</t>
  </si>
  <si>
    <t xml:space="preserve">1) Publicación de un boletin mensual por parte de la Editorial Universitaria 
</t>
  </si>
  <si>
    <t xml:space="preserve">Lograr la participacion  en los eventos programados e invitados </t>
  </si>
  <si>
    <t xml:space="preserve">enriquecer el conocimiento sobre los cambios que continuamente se generan en la sociedad producto den las edicones </t>
  </si>
  <si>
    <t xml:space="preserve">Informe     </t>
  </si>
  <si>
    <t>Personal de la Editorial de acuerdo al perfil del evento a desarrollarse</t>
  </si>
  <si>
    <t>Personal calificado y dotado de las herramientas necesarias para la investigacion.Y conribuir al fortalecimiento de la estructura de la Investigacion</t>
  </si>
  <si>
    <t>1) Creado y funcionando la Unidad ede Mercadeo de la Editorial</t>
  </si>
  <si>
    <t xml:space="preserve">1) Unidad de Mercadeo ejecutando proyectos de Vinculación relacionados con el quehaccer de la Editorial </t>
  </si>
  <si>
    <t xml:space="preserve">Es necesario un inventario real y existente para trabajar con datos fidedignos </t>
  </si>
  <si>
    <t xml:space="preserve">1) Se realizará al menos una actividad anual de divulgación por cada carrera o unidad académica involucrada en el proceso de vinculación.                                                        </t>
  </si>
  <si>
    <t xml:space="preserve">No hay sufiente fondos para desarrollar estas actividades </t>
  </si>
  <si>
    <t>2.a.1</t>
  </si>
  <si>
    <t>2.b.1</t>
  </si>
  <si>
    <t xml:space="preserve">5.1)  Desarrollo de, al menos una investigacion rapida para identificar necesidades bibliogragicas tanto en el personal docente como estudiantil.
</t>
  </si>
  <si>
    <t xml:space="preserve">6.1) Participacion activa en el diplomado de investigacion cientifica  por lo menos en un 50% del personal de la Editorial Universitaria </t>
  </si>
  <si>
    <t>2.a.1 Conformar el equipo de investigación o la subcontratación del outsourcing para realizar la investigación.</t>
  </si>
  <si>
    <t>Resultados obtenidos servirán para diesño de estrategias y toma de desiciones  y poder divulgar la información al público en general.</t>
  </si>
  <si>
    <t>Útiles de escritorio y oficina</t>
  </si>
  <si>
    <t>1) La Editorial Universitaria publica su boltin mensual</t>
  </si>
  <si>
    <t>Publicar algunos  resultados de la investigación científica de cada facultad y centro regional en el Boletin Página al Viento de la Editorial Universitaria</t>
  </si>
  <si>
    <t>Elaborar un diagnóstico de las necesidades sobre la adquisicion de libros de las diferentes facultados, asi como de la inserción de los ya existentes.</t>
  </si>
  <si>
    <t>2.c.5</t>
  </si>
  <si>
    <t>Toners de color negro</t>
  </si>
  <si>
    <t>Sobres  Manila</t>
  </si>
  <si>
    <t xml:space="preserve">Mantener debidamente informada a toda la comunidad universitaria por medio de la lectura y la investigación </t>
  </si>
  <si>
    <t xml:space="preserve">Contribuir con el  conocimiento por medio de la difusión de los resultados </t>
  </si>
  <si>
    <t xml:space="preserve">Divulgación de los resultados de las investigaciones por medio del boletin </t>
  </si>
  <si>
    <t xml:space="preserve">Comuidad universitaria </t>
  </si>
  <si>
    <t>Edición, Diseño y Mercadeo.</t>
  </si>
  <si>
    <t>Diagnóstico elaborado y socializado en las unidades respectivas</t>
  </si>
  <si>
    <t>Informe de la investigación, socialización de sus resultados</t>
  </si>
  <si>
    <t>Facultades y centros regionales</t>
  </si>
  <si>
    <t>Publicación</t>
  </si>
  <si>
    <t>1.-Participar en congresos de Libros electrónicos                                                            2.-Ferias Internacionales del libro.       3.-Premios a la Investigacion sobre Edicion Universitaria</t>
  </si>
  <si>
    <t>2.d.6</t>
  </si>
  <si>
    <t xml:space="preserve">Participar en el diplomado de investigación científica. </t>
  </si>
  <si>
    <t>Curso</t>
  </si>
  <si>
    <t>Diplomado culminado</t>
  </si>
  <si>
    <t>Personal de la Editorial</t>
  </si>
  <si>
    <t>Capacitación de personal de la Editorial referente a la  metodologia de la investigación con el fin de realizar futuras investigaciones dentro de la Editorial para divulgar y compartir esos estudios con la comunidad en general.</t>
  </si>
  <si>
    <t>DICU y Dirección Editorial UNAH</t>
  </si>
  <si>
    <t>0291</t>
  </si>
  <si>
    <t>Diseño</t>
  </si>
  <si>
    <t>Se tiene todo el apoyo ecoonómico para la producción del material</t>
  </si>
  <si>
    <t>Fortalecer y promover la labor de la editorial, su cultura y valores</t>
  </si>
  <si>
    <t>Comunidad Universitaria</t>
  </si>
  <si>
    <t>0424</t>
  </si>
  <si>
    <t>Libro</t>
  </si>
  <si>
    <t>Se cuenta con el apoyo económico y con la selección de publicaciones de calidad acordadas.</t>
  </si>
  <si>
    <t>Difundir las mejores obras  científicas, tecnológicas, humanísticas y culturales a precios accesibles.</t>
  </si>
  <si>
    <t>Por medio de la venta de cada libro</t>
  </si>
  <si>
    <t>Alumnos, docentos y comunidad en general</t>
  </si>
  <si>
    <t>Edición/Dirección</t>
  </si>
  <si>
    <t>0364</t>
  </si>
  <si>
    <t>Concurso</t>
  </si>
  <si>
    <t>Promover las actividades culturales y crear espacios literarios para la comunidad universitaria</t>
  </si>
  <si>
    <t>Número de incripciones y asistenciá al evento</t>
  </si>
  <si>
    <t>0467</t>
  </si>
  <si>
    <t>Plan de Acción</t>
  </si>
  <si>
    <t xml:space="preserve">Se cuenta con los medios económicos  y con el apoyo de la comunidad universitaria </t>
  </si>
  <si>
    <r>
      <rPr>
        <sz val="11"/>
        <rFont val="Calibri"/>
        <family val="2"/>
      </rPr>
      <t>Promover el hábito de la lectura en los alumnos y fomentar a todo la comunidad universitaria a tener la lectura como pasatiempo</t>
    </r>
    <r>
      <rPr>
        <sz val="11"/>
        <rFont val="Arial"/>
        <family val="2"/>
      </rPr>
      <t xml:space="preserve"> </t>
    </r>
  </si>
  <si>
    <t>Evaluación trimestral, analizando la puesta en práctica, la consecución de los objetivos y proponiendo mejoras para el siguiente trimestre.</t>
  </si>
  <si>
    <t>Comunidad Univesitaria</t>
  </si>
  <si>
    <t>0146</t>
  </si>
  <si>
    <t>Boletín</t>
  </si>
  <si>
    <t>Se cuenta con los medios económicos y con la  información al día para la posterior impresión del material.</t>
  </si>
  <si>
    <t>Divulgación de la información y cultura.</t>
  </si>
  <si>
    <t>Material impreso y distribuido</t>
  </si>
  <si>
    <t>La comunidad universitaria</t>
  </si>
  <si>
    <t>0563</t>
  </si>
  <si>
    <t>Catálago</t>
  </si>
  <si>
    <t>La cantidad de ejemplares publicados a la fecha son los  suficientes así como los fondos para la producción del catálogo</t>
  </si>
  <si>
    <t>Divulgar las obras de mayor relevancia que tiene hasta la fecha publicada la editorial</t>
  </si>
  <si>
    <t>Librerías y comunidad universitaria</t>
  </si>
  <si>
    <t>0367</t>
  </si>
  <si>
    <t>Construcción</t>
  </si>
  <si>
    <t>Dirección de la Editorial</t>
  </si>
  <si>
    <t>Equipo de la Editorial</t>
  </si>
  <si>
    <t>Evaluación aplicada e informe realizado</t>
  </si>
  <si>
    <t>Verificar el desempeño y el rendimiento del talento humano de la Editorial Universitaria</t>
  </si>
  <si>
    <t>Todo el personal de la Unidad Editorial Universitaria será evaluado anualmente.</t>
  </si>
  <si>
    <t>Alimentos y bebidas</t>
  </si>
  <si>
    <t>3.c.1</t>
  </si>
  <si>
    <t>La Editorial Universitaria realizra a gestiones ante organismos nacionales o externos para la obtención de recursos para proyectos de vinculación.</t>
  </si>
  <si>
    <t>Dirección y Mercadeo.</t>
  </si>
  <si>
    <t>Elaboración de material informativo con los requisitos que debe llenar una publicación</t>
  </si>
  <si>
    <t>Boletines, panfletos, revistas etc.</t>
  </si>
  <si>
    <t xml:space="preserve">La editorial debe apoyar este tipo de actividades </t>
  </si>
  <si>
    <t>3.d.1</t>
  </si>
  <si>
    <t>3.d.2</t>
  </si>
  <si>
    <t xml:space="preserve">Docentes y Centros Regionales </t>
  </si>
  <si>
    <t>Talleres de capacitación en algunos para los docentes de la UNAH y centros Regionales  sobre elaboracion de boletines, panfletos, revistas etc.</t>
  </si>
  <si>
    <t>Los Departamentos Académicos negocian y promueven la aprobación de convenios en el campo de la vinculación.</t>
  </si>
  <si>
    <t>Elaborar una recolecta anual de libros usados o nuevos para posteriormente donarlos a escuelas, colegios o bibliotecas que no cuentan con recursos.</t>
  </si>
  <si>
    <t>Recolectar libros en la UNAH y centros regionales con los alumnos por medio de una campaña masiva.</t>
  </si>
  <si>
    <t>Dirección, Mercadeo y Edición.</t>
  </si>
  <si>
    <t>3.b.2</t>
  </si>
  <si>
    <t>Plan de acción</t>
  </si>
  <si>
    <t>Ceremonial y Protocolo</t>
  </si>
  <si>
    <t>Productos de papel y cartón</t>
  </si>
  <si>
    <t>Servicios de imprenta, publicaciones y reproducciones</t>
  </si>
  <si>
    <t>Productos de artes gráficas</t>
  </si>
  <si>
    <t xml:space="preserve">Pasajes </t>
  </si>
  <si>
    <t>Talleres de capacitación en algunos centros Regionales  sobre edición de libros y de poesía.</t>
  </si>
  <si>
    <t>Se capacitará a alumnos y docentes en temas de edición, poesía, prosa y literatura</t>
  </si>
  <si>
    <t>Curso impartido</t>
  </si>
  <si>
    <t xml:space="preserve">Comunidad Universitaria de la UNAH y Centros Regionales </t>
  </si>
  <si>
    <t>Dirección, Edición y Mercadeo.</t>
  </si>
  <si>
    <t xml:space="preserve">1) Feria Universitaraia del libro y conversatorios </t>
  </si>
  <si>
    <t>Feria</t>
  </si>
  <si>
    <t>Se elaborará la primera feria universitaria del libro</t>
  </si>
  <si>
    <t>Se debe promover la disfusión literaria a nivel universitario</t>
  </si>
  <si>
    <t>Conversatorios y Feria llevada a cabo</t>
  </si>
  <si>
    <t xml:space="preserve">Comunidad Universitaria </t>
  </si>
  <si>
    <t xml:space="preserve">3) Documentales y material de estudio elaborado por UTV y Editorial; </t>
  </si>
  <si>
    <t>4) Reportajes culturales en Boletín Página al viento;</t>
  </si>
  <si>
    <t>Presentar todos los libros publicados durante cada trimestre</t>
  </si>
  <si>
    <t>Dar a conocer a la comunidad en general las nuevos títulos publicados por la Editorial</t>
  </si>
  <si>
    <t>Evento realizado</t>
  </si>
  <si>
    <t>Comunidad Universitaria y público en general</t>
  </si>
  <si>
    <t>3.d.3</t>
  </si>
  <si>
    <t>3.d.4</t>
  </si>
  <si>
    <t>3.d.5</t>
  </si>
  <si>
    <t>Presentación</t>
  </si>
  <si>
    <t>Cápsulas al aire en la UTV</t>
  </si>
  <si>
    <t>Promover a autores y otras figuras importantes de la literatura por medio de la UTV</t>
  </si>
  <si>
    <t xml:space="preserve">Presentar por medio de cápsulas información y obras de autores hondureños </t>
  </si>
  <si>
    <t>Campaña publicitaria</t>
  </si>
  <si>
    <t>Dirección y Edición</t>
  </si>
  <si>
    <t>Lectores del boletín "Página al viento"</t>
  </si>
  <si>
    <t>Reportajes o entrevistas publicadas</t>
  </si>
  <si>
    <t>Documento</t>
  </si>
  <si>
    <t>Dar a conocer el acervo cultural del páis por medio de destacadas personalidades del país.</t>
  </si>
  <si>
    <t>Elaboración de entrevistas a personalidades del arte y la cultura.</t>
  </si>
  <si>
    <t>Dirección</t>
  </si>
  <si>
    <t>2.b.2</t>
  </si>
  <si>
    <t>Capacitado (a)</t>
  </si>
  <si>
    <t>Mejora en la infraestructura para que los estudiantes puedan tener un espacio para realizar lecturas de poesía, proyección de videos y área de estudio para los alumnos</t>
  </si>
  <si>
    <t>Creación de un espacio que sirva de área de estudio y esparcimiento para alumnos, además que un salón que sirva para presentaciones.</t>
  </si>
  <si>
    <t>Contrucción y área finalizada</t>
  </si>
  <si>
    <t xml:space="preserve">Comunidad universitaria </t>
  </si>
  <si>
    <t xml:space="preserve">Dirección y Administración </t>
  </si>
  <si>
    <t xml:space="preserve"> Mejorar y optimizar el espacio físico de las oficinas de la Editorial Universitaria</t>
  </si>
  <si>
    <t>5.a.5</t>
  </si>
  <si>
    <t>Juego de sillas de espera</t>
  </si>
  <si>
    <t xml:space="preserve">Muebles modulares </t>
  </si>
  <si>
    <t>Estantes</t>
  </si>
  <si>
    <t>Archivos de 2 gavetas</t>
  </si>
  <si>
    <t xml:space="preserve">Teléfono </t>
  </si>
  <si>
    <t>Unidad de Aire Acondicionado</t>
  </si>
  <si>
    <t>Reloj de pared</t>
  </si>
  <si>
    <t>Regleta de toma corriente</t>
  </si>
  <si>
    <t>Lapiceras</t>
  </si>
  <si>
    <t xml:space="preserve">Pizarra </t>
  </si>
  <si>
    <t>Rediseño y construcción de sala</t>
  </si>
  <si>
    <t>Diseñar el calendario                cívico-cultural del 2015</t>
  </si>
  <si>
    <t>Calendarios impresos</t>
  </si>
  <si>
    <t>Dirección y Diseño</t>
  </si>
  <si>
    <t>12.2.2.1</t>
  </si>
  <si>
    <t>Dirección-Administración</t>
  </si>
  <si>
    <t>Comunidad universitaria</t>
  </si>
  <si>
    <t>Equipo adquirido</t>
  </si>
  <si>
    <t>Será adquirido el equipo necesario para impresión de libros, manuales educativos, etc.</t>
  </si>
  <si>
    <t>Al no contar con una imprenta y con el objetivo de maximixar recursos al imprimir sólo las cantidades a necesitar y reducir así gastos inesesarios (por medio de impresión bajo demanda). Y por ofrecer venta de servicio a las demás unidades, departamentos y facultades de la UNAH</t>
  </si>
  <si>
    <t>Compra de equipo de impresión especializado para suplir la necesidad de impresión interna de libros.</t>
  </si>
  <si>
    <t xml:space="preserve">Equipo de impresión digital (Prensa digital) </t>
  </si>
  <si>
    <t>Equipo</t>
  </si>
  <si>
    <t>6.c.1</t>
  </si>
  <si>
    <t xml:space="preserve">Elaborado </t>
  </si>
  <si>
    <t>Normativa aprobada e implementada</t>
  </si>
  <si>
    <t>Dirección-Administración-Mercadeo</t>
  </si>
  <si>
    <t>Equipo de la Editorial y comunidad universitaria en general</t>
  </si>
  <si>
    <t>La Editorial Universitaria debe contar con su propia normativa para tener un mejor control sobre todo al momento de publicar obras además apegada a la Ley de derechos de autor y conexos.</t>
  </si>
  <si>
    <t>Dotar a todas las Unidades Académicas y Administrativas de manuales de procedimientos y toda clase de normativa interna e institucional para el buen funcionamiento y cumplimiento de sus actividades.</t>
  </si>
  <si>
    <t>Elaborado el documento y la normativa para utilizarlo para autores, docentes y todo el equipo de la editorial.</t>
  </si>
  <si>
    <t>Docuemento e informes de las capacitaciones elaborados</t>
  </si>
  <si>
    <t>Capacitar constantemente a todos los empleados de la Editorial Universitaria</t>
  </si>
  <si>
    <t>Capacitado el equipo de la editorial universitaria</t>
  </si>
  <si>
    <t>Diseñar un plan de capacitación para todos los recursos humanos.</t>
  </si>
  <si>
    <t>6.f.1</t>
  </si>
  <si>
    <t>6.e.1</t>
  </si>
  <si>
    <t>Editorial Universitaria y SEAFI</t>
  </si>
  <si>
    <t>Presupuesto y documento creado</t>
  </si>
  <si>
    <t>Se debe ejecutar el presupuesto con transparencia en tiempo y forma para facilitar el desarrollo administrativde la Editorial.</t>
  </si>
  <si>
    <t xml:space="preserve">b.1 Calendarizar reuniones con el equipo administrativo.   b.2 Mantener actualizado los objetos del gasto.                     b.3 Monitorear mensualmente el presupuesto asignado   b.4 Mantener en equilibrio el presupuesto      b.5 Realizar los ajustes necesarios y en forma legal y correcta en el manejo del presupuesto.       b.6 Generar reportes institucionales     </t>
  </si>
  <si>
    <t>7.b.1</t>
  </si>
  <si>
    <t>12.2.2.2</t>
  </si>
  <si>
    <t>12.2.2.4</t>
  </si>
  <si>
    <t>12.2.2.5</t>
  </si>
  <si>
    <t>12.3.3.1</t>
  </si>
  <si>
    <t>12.3.3.2</t>
  </si>
  <si>
    <t>12.3.3.3</t>
  </si>
  <si>
    <t>12.3.3.4</t>
  </si>
  <si>
    <t>12.3.3.5</t>
  </si>
  <si>
    <t>12.3.3.6</t>
  </si>
  <si>
    <t>12.4.4.1</t>
  </si>
  <si>
    <t>12.4.4.2</t>
  </si>
  <si>
    <t>12.4.4.3</t>
  </si>
  <si>
    <t>12.4.4.4</t>
  </si>
  <si>
    <t>Edición publicación de libros y materiales que refuerzan la identidad, el saber local y el desarrollo endógeno (con un manejo especial de la relación entre economía e identidad).  Además de la divulgación de cada libro publicado.</t>
  </si>
  <si>
    <t>Dirección-Edición</t>
  </si>
  <si>
    <t>Libros, Revistas y Peródicos</t>
  </si>
  <si>
    <t>Dirección-Edición-Mercadeo</t>
  </si>
  <si>
    <t>Se cuenta con el apoyo económico y de las facultadas afines así como de la participación de alumnos</t>
  </si>
  <si>
    <t>Expositor Internacional</t>
  </si>
  <si>
    <t>Expositores nacionales</t>
  </si>
  <si>
    <t xml:space="preserve">Reforzamiento de las actividades culturales entorno al año académico (2014: Lucila Gamero de Medina y 2015). </t>
  </si>
  <si>
    <t>Premio</t>
  </si>
  <si>
    <t>Realizar foros y debates de temas relacionados con la realidad y cultura de nuestro país.</t>
  </si>
  <si>
    <t>Foro-debate realizado</t>
  </si>
  <si>
    <t>Producción e impresión menusal  del boletín "Página al viento".</t>
  </si>
  <si>
    <t>Diseño de catálogo.                  Producción del catálogo.</t>
  </si>
  <si>
    <t>Catálogo impreso y distribuido</t>
  </si>
  <si>
    <t>EDITORIAL UNAH</t>
  </si>
  <si>
    <t>4.b.1</t>
  </si>
  <si>
    <t xml:space="preserve">Establecer fechas y actividades puntuales del proyecto Fomento a la lectura; Elaborar cronograma de actividades;  Establecer el presupuesto tentativo; Solicitar el apoyo a las diferentes unidades; Ejecución del proyecto
</t>
  </si>
  <si>
    <t xml:space="preserve"> Foros-debate para fortalecimiento de la identidad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</si>
</sst>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 numFmtId="175" formatCode="#,##0.00_ ;\-#,##0.00\ "/>
  </numFmts>
  <fonts count="68"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sz val="10"/>
      <color indexed="8"/>
      <name val="Calibri"/>
      <family val="2"/>
    </font>
    <font>
      <sz val="10"/>
      <name val="Calibri"/>
      <family val="2"/>
    </font>
    <font>
      <sz val="11"/>
      <color rgb="FF000000"/>
      <name val="Calibri"/>
      <family val="2"/>
    </font>
    <font>
      <sz val="11"/>
      <name val="Arial"/>
      <family val="2"/>
    </font>
    <font>
      <b/>
      <sz val="9"/>
      <name val="Calibri"/>
      <family val="2"/>
    </font>
    <font>
      <sz val="12"/>
      <color theme="1"/>
      <name val="Calibri"/>
      <family val="2"/>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s>
  <borders count="52">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894">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0"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0" borderId="26" xfId="16" applyFont="1" applyFill="1" applyBorder="1" applyAlignment="1">
      <alignment horizontal="right" wrapText="1"/>
    </xf>
    <xf numFmtId="0" fontId="33" fillId="0" borderId="26" xfId="16" applyFont="1" applyFill="1" applyBorder="1" applyAlignment="1">
      <alignment horizontal="right"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9" fontId="33" fillId="0" borderId="26" xfId="17" applyFont="1" applyBorder="1" applyAlignment="1">
      <alignment horizontal="center" vertical="top" wrapText="1"/>
    </xf>
    <xf numFmtId="0" fontId="32" fillId="0" borderId="26" xfId="0" applyFont="1" applyFill="1" applyBorder="1" applyAlignment="1">
      <alignment horizontal="center" vertical="top" wrapText="1"/>
    </xf>
    <xf numFmtId="0" fontId="33" fillId="10"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8" fillId="12" borderId="26" xfId="0" applyFont="1" applyFill="1" applyBorder="1" applyAlignment="1" applyProtection="1">
      <alignment horizontal="center" vertical="center" wrapText="1"/>
      <protection locked="0"/>
    </xf>
    <xf numFmtId="0" fontId="42" fillId="0" borderId="0" xfId="0" applyFont="1" applyAlignment="1">
      <alignment horizontal="center" vertical="center"/>
    </xf>
    <xf numFmtId="0" fontId="42" fillId="0" borderId="0" xfId="0" applyFont="1" applyAlignment="1">
      <alignment vertical="center"/>
    </xf>
    <xf numFmtId="173" fontId="42" fillId="0" borderId="0" xfId="18" applyNumberFormat="1" applyFont="1" applyAlignment="1">
      <alignment vertical="center"/>
    </xf>
    <xf numFmtId="0" fontId="43" fillId="0" borderId="0" xfId="0" applyFont="1" applyAlignment="1">
      <alignment vertical="center"/>
    </xf>
    <xf numFmtId="173" fontId="44" fillId="0" borderId="0" xfId="18" applyNumberFormat="1" applyFont="1" applyAlignment="1">
      <alignment vertical="center"/>
    </xf>
    <xf numFmtId="0" fontId="0" fillId="0" borderId="0" xfId="0" applyAlignment="1">
      <alignment vertical="center"/>
    </xf>
    <xf numFmtId="0" fontId="45" fillId="7" borderId="0" xfId="0" applyFont="1" applyFill="1" applyAlignment="1">
      <alignment vertical="center" wrapText="1"/>
    </xf>
    <xf numFmtId="174" fontId="46"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7"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41" fontId="22" fillId="5"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4" xfId="0" applyFont="1" applyFill="1" applyBorder="1" applyAlignment="1">
      <alignment horizontal="center" vertical="center"/>
    </xf>
    <xf numFmtId="0" fontId="0" fillId="0" borderId="26" xfId="0" applyBorder="1" applyAlignment="1">
      <alignment vertical="center"/>
    </xf>
    <xf numFmtId="0" fontId="23" fillId="13" borderId="3" xfId="0" applyFont="1" applyFill="1" applyBorder="1" applyAlignment="1">
      <alignment horizontal="center" vertical="center"/>
    </xf>
    <xf numFmtId="41" fontId="23" fillId="13" borderId="3" xfId="0" applyNumberFormat="1" applyFont="1" applyFill="1" applyBorder="1" applyAlignment="1">
      <alignment horizontal="center" vertical="center"/>
    </xf>
    <xf numFmtId="0" fontId="23" fillId="13" borderId="7" xfId="0" applyFont="1" applyFill="1" applyBorder="1" applyAlignment="1">
      <alignment horizontal="center" vertical="center"/>
    </xf>
    <xf numFmtId="0" fontId="23" fillId="13"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4" xfId="0" applyNumberFormat="1" applyFont="1" applyFill="1" applyBorder="1" applyAlignment="1">
      <alignment vertical="center"/>
    </xf>
    <xf numFmtId="41" fontId="23" fillId="13" borderId="7" xfId="0" applyNumberFormat="1" applyFont="1" applyFill="1" applyBorder="1" applyAlignment="1">
      <alignment horizontal="center" vertical="center" wrapText="1"/>
    </xf>
    <xf numFmtId="0" fontId="23" fillId="13" borderId="6" xfId="0" applyFont="1" applyFill="1" applyBorder="1" applyAlignment="1">
      <alignment horizontal="center" vertical="center" wrapText="1"/>
    </xf>
    <xf numFmtId="41" fontId="23" fillId="13" borderId="3" xfId="0" applyNumberFormat="1" applyFont="1" applyFill="1" applyBorder="1" applyAlignment="1">
      <alignment horizontal="center" vertical="center" wrapText="1"/>
    </xf>
    <xf numFmtId="0" fontId="23" fillId="13" borderId="7" xfId="0" applyFont="1" applyFill="1" applyBorder="1" applyAlignment="1">
      <alignment horizontal="center" vertical="center" wrapText="1"/>
    </xf>
    <xf numFmtId="0" fontId="21" fillId="6" borderId="33" xfId="0" applyFont="1" applyFill="1" applyBorder="1" applyAlignment="1">
      <alignment vertical="center"/>
    </xf>
    <xf numFmtId="0" fontId="23" fillId="13" borderId="8" xfId="0" applyFont="1" applyFill="1" applyBorder="1" applyAlignment="1">
      <alignment horizontal="center" vertical="center" wrapText="1"/>
    </xf>
    <xf numFmtId="41" fontId="22" fillId="5" borderId="37"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2" fillId="0" borderId="0" xfId="18" applyNumberFormat="1" applyFont="1" applyAlignment="1">
      <alignment horizontal="center" vertical="center"/>
    </xf>
    <xf numFmtId="173" fontId="44" fillId="0" borderId="0" xfId="18" applyNumberFormat="1" applyFont="1" applyAlignment="1">
      <alignment horizontal="center" vertical="center"/>
    </xf>
    <xf numFmtId="174" fontId="46"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3"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49" fillId="13" borderId="26" xfId="0" applyFont="1" applyFill="1" applyBorder="1" applyAlignment="1">
      <alignment horizontal="center" vertical="center"/>
    </xf>
    <xf numFmtId="0" fontId="23" fillId="14" borderId="26" xfId="0" applyFont="1" applyFill="1" applyBorder="1" applyAlignment="1">
      <alignment horizontal="left" vertical="center"/>
    </xf>
    <xf numFmtId="173" fontId="23" fillId="14"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0" fillId="13" borderId="26" xfId="0" applyFont="1" applyFill="1" applyBorder="1" applyAlignment="1">
      <alignment horizontal="center" vertical="center"/>
    </xf>
    <xf numFmtId="0" fontId="50" fillId="13" borderId="26" xfId="0" applyFont="1" applyFill="1" applyBorder="1" applyAlignment="1">
      <alignment vertical="center"/>
    </xf>
    <xf numFmtId="173" fontId="50" fillId="13" borderId="26" xfId="18" applyNumberFormat="1" applyFont="1" applyFill="1" applyBorder="1" applyAlignment="1">
      <alignment horizontal="center" vertical="center"/>
    </xf>
    <xf numFmtId="0" fontId="49" fillId="13" borderId="27" xfId="0" applyFont="1" applyFill="1" applyBorder="1" applyAlignment="1">
      <alignment horizontal="center" vertical="center"/>
    </xf>
    <xf numFmtId="0" fontId="23" fillId="14" borderId="27" xfId="0" applyFont="1" applyFill="1" applyBorder="1" applyAlignment="1">
      <alignment horizontal="left" vertical="center"/>
    </xf>
    <xf numFmtId="173" fontId="23" fillId="14" borderId="27" xfId="18" applyNumberFormat="1" applyFont="1" applyFill="1" applyBorder="1" applyAlignment="1">
      <alignment horizontal="center" vertical="center"/>
    </xf>
    <xf numFmtId="0" fontId="51" fillId="3" borderId="26" xfId="0" applyFont="1" applyFill="1" applyBorder="1" applyAlignment="1">
      <alignment horizontal="center" vertical="center"/>
    </xf>
    <xf numFmtId="0" fontId="48" fillId="3" borderId="26" xfId="0" applyFont="1" applyFill="1" applyBorder="1" applyAlignment="1">
      <alignment horizontal="left" vertical="center"/>
    </xf>
    <xf numFmtId="173" fontId="48" fillId="3" borderId="26" xfId="18" applyNumberFormat="1" applyFont="1" applyFill="1" applyBorder="1" applyAlignment="1">
      <alignment horizontal="center" vertical="center"/>
    </xf>
    <xf numFmtId="0" fontId="50" fillId="15" borderId="39" xfId="0" applyFont="1" applyFill="1" applyBorder="1" applyAlignment="1">
      <alignment horizontal="center" vertical="center"/>
    </xf>
    <xf numFmtId="0" fontId="50" fillId="15" borderId="40" xfId="0" applyFont="1" applyFill="1" applyBorder="1" applyAlignment="1">
      <alignment horizontal="center" vertical="center"/>
    </xf>
    <xf numFmtId="43" fontId="50" fillId="15" borderId="38" xfId="18" applyFont="1" applyFill="1" applyBorder="1" applyAlignment="1">
      <alignment horizontal="center" vertical="center"/>
    </xf>
    <xf numFmtId="0" fontId="45"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2"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173" fontId="47" fillId="0" borderId="0" xfId="18" applyNumberFormat="1" applyFont="1" applyAlignment="1">
      <alignment vertical="center"/>
    </xf>
    <xf numFmtId="0" fontId="53" fillId="0" borderId="0" xfId="0" applyFont="1" applyAlignment="1">
      <alignment vertical="center"/>
    </xf>
    <xf numFmtId="173" fontId="53"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5" fillId="13" borderId="0" xfId="0" applyFont="1" applyFill="1" applyAlignment="1">
      <alignment horizontal="left" vertical="center"/>
    </xf>
    <xf numFmtId="44" fontId="55" fillId="13"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0"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0"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6" fillId="0" borderId="0" xfId="0" applyNumberFormat="1" applyFont="1" applyFill="1" applyAlignment="1">
      <alignment horizontal="left" vertical="center"/>
    </xf>
    <xf numFmtId="43" fontId="50" fillId="15" borderId="38" xfId="18" applyFont="1" applyFill="1" applyBorder="1" applyAlignment="1">
      <alignment horizontal="center" vertical="center" wrapText="1"/>
    </xf>
    <xf numFmtId="43" fontId="49" fillId="13" borderId="0" xfId="18" applyFont="1" applyFill="1" applyAlignment="1">
      <alignment horizontal="center" vertical="center"/>
    </xf>
    <xf numFmtId="43" fontId="57" fillId="13" borderId="0" xfId="18" applyFont="1" applyFill="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49" fillId="17"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7" borderId="12" xfId="0" applyFont="1" applyFill="1" applyBorder="1" applyAlignment="1">
      <alignment vertical="center"/>
    </xf>
    <xf numFmtId="0" fontId="23" fillId="17"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8" borderId="3" xfId="0" applyFont="1" applyFill="1" applyBorder="1" applyAlignment="1">
      <alignment horizontal="center" vertical="center" wrapText="1"/>
    </xf>
    <xf numFmtId="0" fontId="23" fillId="18" borderId="7" xfId="0" applyFont="1" applyFill="1" applyBorder="1" applyAlignment="1">
      <alignment horizontal="center" vertical="center" wrapText="1"/>
    </xf>
    <xf numFmtId="41" fontId="23" fillId="18" borderId="3" xfId="0" applyNumberFormat="1" applyFont="1" applyFill="1" applyBorder="1" applyAlignment="1">
      <alignment horizontal="center" vertical="center" wrapText="1"/>
    </xf>
    <xf numFmtId="0" fontId="49" fillId="13" borderId="0" xfId="0" applyFont="1" applyFill="1" applyAlignment="1">
      <alignment vertical="center"/>
    </xf>
    <xf numFmtId="0" fontId="58" fillId="13" borderId="0" xfId="0" applyFont="1" applyFill="1" applyAlignment="1">
      <alignment horizontal="left" vertical="center" indent="5"/>
    </xf>
    <xf numFmtId="9" fontId="23" fillId="18" borderId="3" xfId="17" applyFont="1" applyFill="1" applyBorder="1" applyAlignment="1">
      <alignment horizontal="center" vertical="center" wrapText="1"/>
    </xf>
    <xf numFmtId="0" fontId="58" fillId="13"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0" borderId="26" xfId="18" applyFont="1" applyFill="1" applyBorder="1" applyAlignment="1">
      <alignment vertical="center" wrapText="1"/>
    </xf>
    <xf numFmtId="43" fontId="34" fillId="10"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2" borderId="26" xfId="0" applyFont="1" applyFill="1" applyBorder="1" applyAlignment="1" applyProtection="1">
      <alignment horizontal="center" vertical="top" wrapText="1"/>
      <protection locked="0"/>
    </xf>
    <xf numFmtId="43" fontId="28" fillId="12"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0" borderId="26" xfId="18" applyFont="1" applyFill="1" applyBorder="1" applyAlignment="1">
      <alignment vertical="top" wrapText="1"/>
    </xf>
    <xf numFmtId="43" fontId="0" fillId="0" borderId="0" xfId="18" applyFont="1"/>
    <xf numFmtId="43" fontId="34" fillId="10" borderId="26" xfId="18" applyFont="1" applyFill="1" applyBorder="1" applyAlignment="1">
      <alignment vertical="top" wrapText="1"/>
    </xf>
    <xf numFmtId="43" fontId="33" fillId="10" borderId="26" xfId="18" applyFont="1" applyFill="1" applyBorder="1" applyAlignment="1">
      <alignment horizontal="right" vertical="top" wrapText="1"/>
    </xf>
    <xf numFmtId="43" fontId="34" fillId="10"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3" fillId="0" borderId="26" xfId="18" applyFont="1" applyFill="1" applyBorder="1" applyAlignment="1">
      <alignment horizontal="right" wrapText="1"/>
    </xf>
    <xf numFmtId="43" fontId="33" fillId="10" borderId="26" xfId="18" applyFont="1" applyFill="1" applyBorder="1" applyAlignment="1">
      <alignment horizontal="right" wrapText="1"/>
    </xf>
    <xf numFmtId="43" fontId="34" fillId="10" borderId="26" xfId="18" applyFont="1" applyFill="1" applyBorder="1" applyAlignment="1">
      <alignment horizontal="right" wrapText="1"/>
    </xf>
    <xf numFmtId="43" fontId="29" fillId="12"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0"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0" fillId="0" borderId="0" xfId="0" applyFont="1" applyAlignment="1">
      <alignment horizontal="center" vertical="center"/>
    </xf>
    <xf numFmtId="43" fontId="60" fillId="0" borderId="0" xfId="18" applyFont="1" applyAlignment="1">
      <alignment vertical="center"/>
    </xf>
    <xf numFmtId="173" fontId="60" fillId="0" borderId="0" xfId="18" applyNumberFormat="1" applyFont="1" applyAlignment="1">
      <alignment vertical="center"/>
    </xf>
    <xf numFmtId="173" fontId="60" fillId="0" borderId="0" xfId="0" applyNumberFormat="1" applyFont="1" applyAlignment="1">
      <alignment vertical="center"/>
    </xf>
    <xf numFmtId="0" fontId="27" fillId="11" borderId="30"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0"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1"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2" borderId="26" xfId="0" applyFont="1" applyFill="1" applyBorder="1" applyAlignment="1" applyProtection="1">
      <alignment horizontal="center" vertical="center" wrapText="1"/>
      <protection locked="0"/>
    </xf>
    <xf numFmtId="0" fontId="28" fillId="12" borderId="26" xfId="0" applyFont="1" applyFill="1" applyBorder="1" applyAlignment="1" applyProtection="1">
      <alignment horizontal="center" vertical="center" wrapText="1"/>
      <protection locked="0"/>
    </xf>
    <xf numFmtId="0" fontId="34" fillId="10" borderId="26" xfId="16" applyFont="1" applyFill="1" applyBorder="1" applyAlignment="1">
      <alignment horizontal="center" vertical="top" wrapText="1"/>
    </xf>
    <xf numFmtId="0" fontId="29" fillId="12"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1" fillId="0" borderId="26" xfId="19" applyFont="1" applyBorder="1" applyAlignment="1">
      <alignment vertical="center" wrapText="1"/>
    </xf>
    <xf numFmtId="0" fontId="61"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29" fillId="0" borderId="26" xfId="19" applyFont="1" applyBorder="1" applyAlignment="1">
      <alignment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0" borderId="26" xfId="19" applyNumberFormat="1" applyFont="1" applyFill="1" applyBorder="1" applyAlignment="1">
      <alignment vertical="center" wrapText="1"/>
    </xf>
    <xf numFmtId="43" fontId="33" fillId="10" borderId="26" xfId="18" applyNumberFormat="1" applyFont="1" applyFill="1" applyBorder="1" applyAlignment="1">
      <alignment vertical="center" wrapText="1"/>
    </xf>
    <xf numFmtId="43" fontId="59" fillId="10" borderId="26" xfId="18" applyNumberFormat="1" applyFont="1" applyFill="1" applyBorder="1" applyAlignment="1">
      <alignment vertical="center" wrapText="1"/>
    </xf>
    <xf numFmtId="0" fontId="33" fillId="10"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43" fontId="33" fillId="10" borderId="26" xfId="19" applyNumberFormat="1" applyFont="1" applyFill="1" applyBorder="1" applyAlignment="1">
      <alignment vertical="top" wrapText="1"/>
    </xf>
    <xf numFmtId="43" fontId="40" fillId="10" borderId="26" xfId="19" applyNumberFormat="1" applyFont="1" applyFill="1" applyBorder="1" applyAlignment="1">
      <alignment vertical="top"/>
    </xf>
    <xf numFmtId="43" fontId="16" fillId="11" borderId="26" xfId="18" applyNumberFormat="1" applyFont="1" applyFill="1" applyBorder="1" applyAlignment="1">
      <alignment horizontal="right" vertical="top"/>
    </xf>
    <xf numFmtId="0" fontId="33" fillId="10"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0" borderId="26" xfId="18" applyNumberFormat="1" applyFont="1" applyFill="1" applyBorder="1" applyAlignment="1">
      <alignment vertical="top" wrapText="1"/>
    </xf>
    <xf numFmtId="43" fontId="34" fillId="10"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7" xfId="19" applyFont="1" applyBorder="1" applyAlignment="1">
      <alignment vertical="center" wrapText="1"/>
    </xf>
    <xf numFmtId="43" fontId="33" fillId="10" borderId="26" xfId="19" applyNumberFormat="1" applyFont="1" applyFill="1" applyBorder="1" applyAlignment="1">
      <alignment horizontal="right" vertical="top" wrapText="1"/>
    </xf>
    <xf numFmtId="43" fontId="33" fillId="10" borderId="26" xfId="18" applyNumberFormat="1" applyFont="1" applyFill="1" applyBorder="1" applyAlignment="1">
      <alignment horizontal="right" vertical="top" wrapText="1"/>
    </xf>
    <xf numFmtId="43" fontId="34" fillId="10" borderId="26" xfId="18" applyNumberFormat="1" applyFont="1" applyFill="1" applyBorder="1" applyAlignment="1">
      <alignment horizontal="right" vertical="top" wrapText="1"/>
    </xf>
    <xf numFmtId="0" fontId="26" fillId="0" borderId="0" xfId="19" applyFont="1" applyAlignment="1">
      <alignment wrapText="1"/>
    </xf>
    <xf numFmtId="0" fontId="34" fillId="10"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0"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0" borderId="26" xfId="19" applyNumberFormat="1" applyFont="1" applyFill="1" applyBorder="1" applyAlignment="1">
      <alignment horizontal="right" wrapText="1"/>
    </xf>
    <xf numFmtId="43" fontId="33" fillId="10" borderId="26" xfId="18" applyNumberFormat="1" applyFont="1" applyFill="1" applyBorder="1" applyAlignment="1">
      <alignment horizontal="right" wrapText="1"/>
    </xf>
    <xf numFmtId="43" fontId="34" fillId="10"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1" fillId="0" borderId="28" xfId="0" applyFont="1" applyBorder="1" applyAlignment="1">
      <alignment vertical="top" wrapText="1"/>
    </xf>
    <xf numFmtId="0" fontId="40" fillId="10"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0"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0" borderId="36" xfId="19" applyFont="1" applyFill="1" applyBorder="1" applyAlignment="1">
      <alignment vertical="center"/>
    </xf>
    <xf numFmtId="0" fontId="29" fillId="10" borderId="16" xfId="19" applyFont="1" applyFill="1" applyBorder="1" applyAlignment="1">
      <alignment vertical="center"/>
    </xf>
    <xf numFmtId="0" fontId="29" fillId="10" borderId="35" xfId="19" applyFont="1" applyFill="1" applyBorder="1" applyAlignment="1">
      <alignment vertical="center"/>
    </xf>
    <xf numFmtId="0" fontId="29" fillId="10" borderId="36" xfId="16" applyFont="1" applyFill="1" applyBorder="1" applyAlignment="1">
      <alignment vertical="center"/>
    </xf>
    <xf numFmtId="0" fontId="29" fillId="10" borderId="16" xfId="16" applyFont="1" applyFill="1" applyBorder="1" applyAlignment="1">
      <alignment vertical="center"/>
    </xf>
    <xf numFmtId="0" fontId="29" fillId="10" borderId="35" xfId="16" applyFont="1" applyFill="1" applyBorder="1" applyAlignment="1">
      <alignment vertical="center"/>
    </xf>
    <xf numFmtId="0" fontId="32" fillId="0" borderId="0" xfId="0" applyFont="1" applyBorder="1" applyAlignment="1">
      <alignment vertical="top" wrapText="1"/>
    </xf>
    <xf numFmtId="0" fontId="34" fillId="10" borderId="36" xfId="19" applyFont="1" applyFill="1" applyBorder="1" applyAlignment="1">
      <alignment vertical="center"/>
    </xf>
    <xf numFmtId="0" fontId="34" fillId="10" borderId="16" xfId="19" applyFont="1" applyFill="1" applyBorder="1" applyAlignment="1">
      <alignment vertical="center"/>
    </xf>
    <xf numFmtId="0" fontId="34" fillId="10" borderId="35" xfId="19" applyFont="1" applyFill="1" applyBorder="1" applyAlignment="1">
      <alignment vertical="center"/>
    </xf>
    <xf numFmtId="0" fontId="29" fillId="10" borderId="36" xfId="19" applyFont="1" applyFill="1" applyBorder="1" applyAlignment="1">
      <alignment vertical="top"/>
    </xf>
    <xf numFmtId="0" fontId="29" fillId="10" borderId="16" xfId="19" applyFont="1" applyFill="1" applyBorder="1" applyAlignment="1">
      <alignment vertical="top"/>
    </xf>
    <xf numFmtId="0" fontId="29" fillId="10" borderId="35" xfId="19" applyFont="1" applyFill="1" applyBorder="1" applyAlignment="1">
      <alignment vertical="top"/>
    </xf>
    <xf numFmtId="0" fontId="34" fillId="10" borderId="26" xfId="16" applyFont="1" applyFill="1" applyBorder="1" applyAlignment="1">
      <alignment horizontal="center" vertical="top"/>
    </xf>
    <xf numFmtId="0" fontId="34" fillId="10" borderId="26" xfId="16" applyFont="1" applyFill="1" applyBorder="1" applyAlignment="1">
      <alignment horizontal="left" vertical="top"/>
    </xf>
    <xf numFmtId="0" fontId="29" fillId="10" borderId="26" xfId="16" applyFont="1" applyFill="1" applyBorder="1" applyAlignment="1">
      <alignment horizontal="left" vertical="top"/>
    </xf>
    <xf numFmtId="0" fontId="35" fillId="10" borderId="36" xfId="19" applyFont="1" applyFill="1" applyBorder="1" applyAlignment="1">
      <alignment vertical="top"/>
    </xf>
    <xf numFmtId="0" fontId="35" fillId="10" borderId="16" xfId="19" applyFont="1" applyFill="1" applyBorder="1" applyAlignment="1">
      <alignment vertical="top"/>
    </xf>
    <xf numFmtId="0" fontId="35" fillId="10" borderId="35" xfId="19" applyFont="1" applyFill="1" applyBorder="1" applyAlignment="1">
      <alignment vertical="top"/>
    </xf>
    <xf numFmtId="0" fontId="55" fillId="13" borderId="0" xfId="0" applyFont="1" applyFill="1" applyAlignment="1">
      <alignment horizontal="center" vertical="center" wrapText="1"/>
    </xf>
    <xf numFmtId="43" fontId="0" fillId="0" borderId="0" xfId="18" applyFont="1" applyAlignment="1">
      <alignment vertical="center"/>
    </xf>
    <xf numFmtId="41" fontId="22" fillId="2" borderId="37" xfId="0" applyNumberFormat="1" applyFont="1" applyFill="1" applyBorder="1" applyAlignment="1">
      <alignment vertical="center"/>
    </xf>
    <xf numFmtId="0" fontId="0" fillId="19" borderId="0" xfId="0" applyFill="1" applyAlignment="1">
      <alignment vertical="center"/>
    </xf>
    <xf numFmtId="0" fontId="42" fillId="0" borderId="0" xfId="0" applyFont="1" applyAlignment="1">
      <alignment vertical="center" wrapText="1"/>
    </xf>
    <xf numFmtId="0" fontId="29" fillId="0" borderId="26" xfId="19" applyFont="1" applyBorder="1" applyAlignment="1">
      <alignment horizontal="center"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29" fillId="0" borderId="36" xfId="19" applyFont="1" applyBorder="1" applyAlignment="1">
      <alignment horizontal="center" vertical="top" wrapText="1"/>
    </xf>
    <xf numFmtId="0" fontId="29" fillId="0" borderId="16" xfId="19" applyFont="1" applyBorder="1" applyAlignment="1">
      <alignment vertical="center" wrapText="1"/>
    </xf>
    <xf numFmtId="0" fontId="39" fillId="0" borderId="16" xfId="19" applyFont="1" applyBorder="1" applyAlignment="1">
      <alignment horizontal="center" vertical="center" wrapText="1"/>
    </xf>
    <xf numFmtId="0" fontId="27" fillId="12" borderId="29" xfId="0" applyFont="1" applyFill="1" applyBorder="1" applyAlignment="1" applyProtection="1">
      <alignment horizontal="center" vertical="center" wrapText="1"/>
      <protection locked="0"/>
    </xf>
    <xf numFmtId="0" fontId="27" fillId="12" borderId="27" xfId="0" applyFont="1" applyFill="1" applyBorder="1" applyAlignment="1" applyProtection="1">
      <alignment horizontal="center" vertical="center" wrapText="1"/>
      <protection locked="0"/>
    </xf>
    <xf numFmtId="0" fontId="0" fillId="0" borderId="26" xfId="0" applyBorder="1" applyAlignment="1">
      <alignment horizontal="center" vertical="center" wrapText="1"/>
    </xf>
    <xf numFmtId="0" fontId="27" fillId="12" borderId="44"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1"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9" fillId="0" borderId="27" xfId="19" applyFont="1" applyBorder="1" applyAlignment="1">
      <alignment horizontal="left" vertical="center" wrapText="1"/>
    </xf>
    <xf numFmtId="0" fontId="29" fillId="0" borderId="28" xfId="19" applyFont="1" applyBorder="1" applyAlignment="1">
      <alignment horizontal="left" vertical="top" wrapText="1"/>
    </xf>
    <xf numFmtId="0" fontId="26" fillId="0" borderId="0" xfId="19" applyFont="1" applyAlignment="1"/>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21" fillId="2" borderId="0" xfId="0" applyFont="1" applyFill="1" applyAlignment="1">
      <alignment vertical="center"/>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Alignment="1">
      <alignment horizontal="center" vertical="center"/>
    </xf>
    <xf numFmtId="0" fontId="0" fillId="0" borderId="0" xfId="0"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22" fillId="2" borderId="0" xfId="0" applyFont="1" applyFill="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0" borderId="0" xfId="0" applyFont="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1" xfId="0" applyNumberFormat="1" applyFont="1" applyFill="1" applyBorder="1" applyAlignment="1">
      <alignment vertical="center"/>
    </xf>
    <xf numFmtId="41" fontId="22" fillId="5" borderId="33" xfId="0" applyNumberFormat="1" applyFont="1" applyFill="1" applyBorder="1" applyAlignment="1">
      <alignment vertical="center"/>
    </xf>
    <xf numFmtId="0" fontId="22" fillId="2" borderId="34" xfId="0" applyFont="1" applyFill="1" applyBorder="1" applyAlignment="1">
      <alignment horizontal="center" vertical="center"/>
    </xf>
    <xf numFmtId="0" fontId="23" fillId="13" borderId="3" xfId="0" applyFont="1" applyFill="1" applyBorder="1" applyAlignment="1">
      <alignment horizontal="center" vertical="center"/>
    </xf>
    <xf numFmtId="41" fontId="23" fillId="13" borderId="3" xfId="0" applyNumberFormat="1" applyFont="1" applyFill="1" applyBorder="1" applyAlignment="1">
      <alignment horizontal="center" vertical="center"/>
    </xf>
    <xf numFmtId="0" fontId="23" fillId="13" borderId="7" xfId="0" applyFont="1" applyFill="1" applyBorder="1" applyAlignment="1">
      <alignment horizontal="center" vertical="center"/>
    </xf>
    <xf numFmtId="0" fontId="23" fillId="13"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34" xfId="0" applyNumberFormat="1" applyFont="1" applyFill="1" applyBorder="1" applyAlignment="1">
      <alignment vertical="center"/>
    </xf>
    <xf numFmtId="41" fontId="23" fillId="13" borderId="7" xfId="0" applyNumberFormat="1" applyFont="1" applyFill="1" applyBorder="1" applyAlignment="1">
      <alignment horizontal="center" vertical="center" wrapText="1"/>
    </xf>
    <xf numFmtId="41" fontId="23" fillId="13" borderId="3" xfId="0" applyNumberFormat="1" applyFont="1" applyFill="1" applyBorder="1" applyAlignment="1">
      <alignment horizontal="center" vertical="center" wrapText="1"/>
    </xf>
    <xf numFmtId="0" fontId="23" fillId="13" borderId="7" xfId="0" applyFont="1" applyFill="1" applyBorder="1" applyAlignment="1">
      <alignment horizontal="center" vertical="center" wrapText="1"/>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3" borderId="26" xfId="0" applyFont="1" applyFill="1" applyBorder="1" applyAlignment="1">
      <alignment horizontal="center" vertical="center" wrapText="1"/>
    </xf>
    <xf numFmtId="41" fontId="23" fillId="13"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41" fontId="22" fillId="2" borderId="18" xfId="0" applyNumberFormat="1" applyFont="1" applyFill="1" applyBorder="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0" fontId="22" fillId="0" borderId="0" xfId="0" applyFont="1" applyAlignment="1">
      <alignment horizontal="center"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0" fontId="55" fillId="13" borderId="0" xfId="0" applyFont="1" applyFill="1" applyAlignment="1">
      <alignment horizontal="left" vertical="center"/>
    </xf>
    <xf numFmtId="44" fontId="55" fillId="13" borderId="0" xfId="10" applyFont="1" applyFill="1" applyAlignment="1">
      <alignment horizontal="center" vertical="center"/>
    </xf>
    <xf numFmtId="0" fontId="56" fillId="0" borderId="0" xfId="0" applyNumberFormat="1" applyFont="1" applyFill="1" applyAlignment="1">
      <alignment horizontal="left" vertical="center"/>
    </xf>
    <xf numFmtId="0" fontId="23" fillId="17" borderId="11" xfId="0" applyFont="1" applyFill="1" applyBorder="1" applyAlignment="1">
      <alignment vertical="center"/>
    </xf>
    <xf numFmtId="0" fontId="49" fillId="17" borderId="15" xfId="0" applyFont="1" applyFill="1" applyBorder="1" applyAlignment="1">
      <alignment horizontal="center" vertical="center"/>
    </xf>
    <xf numFmtId="0" fontId="23" fillId="17" borderId="12" xfId="0" applyFont="1" applyFill="1" applyBorder="1" applyAlignment="1">
      <alignment vertical="center"/>
    </xf>
    <xf numFmtId="0" fontId="23" fillId="17" borderId="13" xfId="0" applyNumberFormat="1" applyFont="1" applyFill="1" applyBorder="1" applyAlignment="1">
      <alignment horizontal="center" vertical="center"/>
    </xf>
    <xf numFmtId="0" fontId="33" fillId="0" borderId="26" xfId="19" applyFont="1" applyBorder="1" applyAlignment="1">
      <alignment vertical="center" wrapText="1"/>
    </xf>
    <xf numFmtId="0" fontId="33" fillId="0" borderId="30" xfId="19" applyFont="1" applyBorder="1" applyAlignment="1">
      <alignment horizontal="center" vertical="center" wrapText="1"/>
    </xf>
    <xf numFmtId="0" fontId="22" fillId="2" borderId="12" xfId="0" applyFont="1" applyFill="1" applyBorder="1" applyAlignment="1">
      <alignment horizontal="center" vertical="center"/>
    </xf>
    <xf numFmtId="0" fontId="22" fillId="2" borderId="2" xfId="0" applyFont="1" applyFill="1" applyBorder="1" applyAlignment="1">
      <alignment horizontal="center" vertical="center"/>
    </xf>
    <xf numFmtId="41" fontId="22" fillId="2" borderId="36" xfId="0" applyNumberFormat="1" applyFont="1" applyFill="1" applyBorder="1" applyAlignment="1">
      <alignment horizontal="center" vertical="center"/>
    </xf>
    <xf numFmtId="41" fontId="22" fillId="2" borderId="19" xfId="0" applyNumberFormat="1" applyFont="1" applyFill="1" applyBorder="1" applyAlignment="1">
      <alignment horizontal="center" vertical="center"/>
    </xf>
    <xf numFmtId="0" fontId="23" fillId="13" borderId="30" xfId="0" applyFont="1" applyFill="1" applyBorder="1" applyAlignment="1">
      <alignment horizontal="center" vertical="center" wrapText="1"/>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41" fontId="22" fillId="5" borderId="10" xfId="0" applyNumberFormat="1" applyFont="1" applyFill="1" applyBorder="1" applyAlignment="1">
      <alignment vertical="center"/>
    </xf>
    <xf numFmtId="0" fontId="29" fillId="0" borderId="27" xfId="19" applyFont="1" applyBorder="1" applyAlignment="1">
      <alignment horizontal="center" vertical="center" wrapText="1"/>
    </xf>
    <xf numFmtId="0" fontId="22" fillId="5" borderId="1" xfId="0" applyFont="1" applyFill="1" applyBorder="1" applyAlignment="1">
      <alignment horizontal="center" vertical="center"/>
    </xf>
    <xf numFmtId="0" fontId="29" fillId="0" borderId="26" xfId="19" applyFont="1" applyFill="1" applyBorder="1" applyAlignment="1">
      <alignment horizontal="center" vertical="center" wrapText="1"/>
    </xf>
    <xf numFmtId="0" fontId="32" fillId="0" borderId="26" xfId="0" applyFont="1" applyBorder="1" applyAlignment="1">
      <alignment horizontal="center" vertical="center" wrapText="1"/>
    </xf>
    <xf numFmtId="0" fontId="26" fillId="0" borderId="26" xfId="19" applyFont="1" applyBorder="1" applyAlignment="1">
      <alignment vertical="center" wrapText="1"/>
    </xf>
    <xf numFmtId="0" fontId="39" fillId="2" borderId="26" xfId="19" applyFont="1" applyFill="1" applyBorder="1" applyAlignment="1">
      <alignment horizontal="center" vertical="top" wrapText="1"/>
    </xf>
    <xf numFmtId="0" fontId="62" fillId="0" borderId="26" xfId="19" applyFont="1" applyFill="1" applyBorder="1" applyAlignment="1">
      <alignment horizontal="left" vertical="top" wrapText="1"/>
    </xf>
    <xf numFmtId="0" fontId="39" fillId="0" borderId="26" xfId="19" applyFont="1" applyFill="1" applyBorder="1" applyAlignment="1">
      <alignment horizontal="center" vertical="center" wrapText="1"/>
    </xf>
    <xf numFmtId="9" fontId="33" fillId="0" borderId="26" xfId="19" applyNumberFormat="1" applyFont="1" applyFill="1" applyBorder="1" applyAlignment="1">
      <alignment horizontal="center" vertical="center" wrapText="1"/>
    </xf>
    <xf numFmtId="4" fontId="33" fillId="0" borderId="26" xfId="19" applyNumberFormat="1" applyFont="1" applyFill="1" applyBorder="1" applyAlignment="1">
      <alignment horizontal="center" vertical="center" wrapText="1"/>
    </xf>
    <xf numFmtId="43" fontId="33" fillId="0" borderId="26" xfId="18" applyFont="1" applyFill="1" applyBorder="1" applyAlignment="1">
      <alignment horizontal="center" vertical="center" wrapText="1"/>
    </xf>
    <xf numFmtId="49" fontId="26" fillId="0" borderId="26" xfId="19" applyNumberFormat="1" applyFont="1" applyFill="1" applyBorder="1" applyAlignment="1">
      <alignment horizontal="right" vertical="top" wrapText="1"/>
    </xf>
    <xf numFmtId="0" fontId="26" fillId="0" borderId="26" xfId="19" applyFont="1" applyFill="1" applyBorder="1" applyAlignment="1">
      <alignment vertical="top" wrapText="1"/>
    </xf>
    <xf numFmtId="0" fontId="26" fillId="0" borderId="26" xfId="19" applyFont="1" applyFill="1" applyBorder="1" applyAlignment="1">
      <alignment horizontal="left" vertical="top" wrapText="1"/>
    </xf>
    <xf numFmtId="0" fontId="9" fillId="0" borderId="26" xfId="19" applyFont="1" applyFill="1" applyBorder="1" applyAlignment="1">
      <alignment horizontal="center" vertical="center" wrapText="1"/>
    </xf>
    <xf numFmtId="0" fontId="39" fillId="0" borderId="26" xfId="19" applyFont="1" applyFill="1" applyBorder="1" applyAlignment="1">
      <alignment vertical="center" wrapText="1"/>
    </xf>
    <xf numFmtId="0" fontId="39" fillId="0" borderId="26" xfId="19" applyFont="1" applyFill="1" applyBorder="1" applyAlignment="1">
      <alignment horizontal="left" vertical="center" wrapText="1"/>
    </xf>
    <xf numFmtId="0" fontId="39" fillId="0" borderId="26" xfId="19" applyFont="1" applyFill="1" applyBorder="1" applyAlignment="1">
      <alignment horizontal="left" vertical="top" wrapText="1"/>
    </xf>
    <xf numFmtId="0" fontId="33" fillId="0" borderId="26" xfId="19" applyFont="1" applyFill="1" applyBorder="1" applyAlignment="1">
      <alignment horizontal="left" vertical="center" wrapText="1"/>
    </xf>
    <xf numFmtId="9" fontId="33" fillId="0" borderId="26" xfId="19" applyNumberFormat="1" applyFont="1" applyFill="1" applyBorder="1" applyAlignment="1">
      <alignment horizontal="right" vertical="center" wrapText="1"/>
    </xf>
    <xf numFmtId="4" fontId="33" fillId="0" borderId="26" xfId="19" applyNumberFormat="1" applyFont="1" applyFill="1" applyBorder="1" applyAlignment="1">
      <alignment horizontal="right" vertical="center" wrapText="1"/>
    </xf>
    <xf numFmtId="9" fontId="33" fillId="0" borderId="26" xfId="19" applyNumberFormat="1" applyFont="1" applyFill="1" applyBorder="1" applyAlignment="1">
      <alignment vertical="center" wrapText="1"/>
    </xf>
    <xf numFmtId="43" fontId="33" fillId="0" borderId="26" xfId="18" applyFont="1" applyFill="1" applyBorder="1" applyAlignment="1">
      <alignment vertical="center" wrapText="1"/>
    </xf>
    <xf numFmtId="0" fontId="33" fillId="0" borderId="26" xfId="19" applyFont="1" applyFill="1" applyBorder="1" applyAlignment="1">
      <alignment vertical="center" wrapText="1"/>
    </xf>
    <xf numFmtId="8" fontId="33" fillId="0" borderId="26" xfId="18" applyNumberFormat="1" applyFont="1" applyFill="1" applyBorder="1" applyAlignment="1">
      <alignment vertical="center" wrapText="1"/>
    </xf>
    <xf numFmtId="8" fontId="33" fillId="0" borderId="26" xfId="19" applyNumberFormat="1" applyFont="1" applyFill="1" applyBorder="1" applyAlignment="1">
      <alignment horizontal="center" vertical="center" wrapText="1"/>
    </xf>
    <xf numFmtId="0" fontId="33" fillId="0" borderId="0" xfId="19" applyFont="1" applyFill="1" applyBorder="1" applyAlignment="1">
      <alignment vertical="center" wrapText="1"/>
    </xf>
    <xf numFmtId="0" fontId="33" fillId="0" borderId="26" xfId="19" applyFont="1" applyFill="1" applyBorder="1" applyAlignment="1">
      <alignment horizontal="left" vertical="top" wrapText="1"/>
    </xf>
    <xf numFmtId="3" fontId="40" fillId="0" borderId="26" xfId="19" applyNumberFormat="1" applyFont="1" applyFill="1" applyBorder="1" applyAlignment="1">
      <alignment horizontal="right" vertical="top"/>
    </xf>
    <xf numFmtId="9" fontId="40" fillId="0" borderId="26" xfId="19" applyNumberFormat="1" applyFont="1" applyFill="1" applyBorder="1" applyAlignment="1">
      <alignment horizontal="right" vertical="top"/>
    </xf>
    <xf numFmtId="9" fontId="38" fillId="0" borderId="26" xfId="19" applyNumberFormat="1" applyFont="1" applyFill="1" applyBorder="1" applyAlignment="1">
      <alignment horizontal="right" vertical="top"/>
    </xf>
    <xf numFmtId="43" fontId="38" fillId="0" borderId="26" xfId="18" applyFont="1" applyFill="1" applyBorder="1" applyAlignment="1">
      <alignment horizontal="right" vertical="top"/>
    </xf>
    <xf numFmtId="0" fontId="38" fillId="0" borderId="26" xfId="19" applyFont="1" applyFill="1" applyBorder="1" applyAlignment="1">
      <alignment vertical="top"/>
    </xf>
    <xf numFmtId="0" fontId="38" fillId="0" borderId="26" xfId="19" applyFont="1" applyFill="1" applyBorder="1" applyAlignment="1">
      <alignment vertical="top" wrapText="1"/>
    </xf>
    <xf numFmtId="0" fontId="38" fillId="0" borderId="26" xfId="19" applyFont="1" applyFill="1" applyBorder="1" applyAlignment="1">
      <alignment horizontal="center" vertical="top" wrapText="1"/>
    </xf>
    <xf numFmtId="0" fontId="40" fillId="0" borderId="26" xfId="19" applyFont="1" applyFill="1" applyBorder="1" applyAlignment="1">
      <alignment horizontal="right" vertical="top"/>
    </xf>
    <xf numFmtId="43" fontId="40" fillId="0" borderId="26" xfId="18" applyFont="1" applyFill="1" applyBorder="1" applyAlignment="1">
      <alignment horizontal="right" vertical="top"/>
    </xf>
    <xf numFmtId="0" fontId="40" fillId="0" borderId="26" xfId="19" applyFont="1" applyFill="1" applyBorder="1" applyAlignment="1">
      <alignment vertical="top" wrapText="1"/>
    </xf>
    <xf numFmtId="41" fontId="22" fillId="2" borderId="0" xfId="0" applyNumberFormat="1" applyFont="1" applyFill="1" applyBorder="1" applyAlignment="1">
      <alignment vertical="center"/>
    </xf>
    <xf numFmtId="41" fontId="22" fillId="2" borderId="0" xfId="0" applyNumberFormat="1" applyFont="1" applyFill="1" applyBorder="1" applyAlignment="1">
      <alignment horizontal="center" vertical="center"/>
    </xf>
    <xf numFmtId="0" fontId="22" fillId="2" borderId="0" xfId="0" applyFont="1" applyFill="1" applyBorder="1" applyAlignment="1">
      <alignment horizontal="center" vertical="center"/>
    </xf>
    <xf numFmtId="0" fontId="22" fillId="2" borderId="1" xfId="0" applyFont="1" applyFill="1" applyBorder="1" applyAlignment="1">
      <alignment horizontal="center" vertical="center"/>
    </xf>
    <xf numFmtId="41" fontId="22" fillId="2" borderId="2" xfId="0" applyNumberFormat="1" applyFont="1" applyFill="1" applyBorder="1" applyAlignment="1">
      <alignment vertical="center"/>
    </xf>
    <xf numFmtId="0" fontId="22" fillId="2" borderId="9" xfId="0" applyFont="1" applyFill="1" applyBorder="1" applyAlignment="1">
      <alignment vertical="center"/>
    </xf>
    <xf numFmtId="0" fontId="22" fillId="5" borderId="46" xfId="0" applyNumberFormat="1" applyFont="1" applyFill="1" applyBorder="1" applyAlignment="1">
      <alignment horizontal="center" vertical="center"/>
    </xf>
    <xf numFmtId="41" fontId="22" fillId="2" borderId="9" xfId="0" applyNumberFormat="1" applyFont="1" applyFill="1" applyBorder="1" applyAlignment="1">
      <alignment vertical="center"/>
    </xf>
    <xf numFmtId="41" fontId="22" fillId="2" borderId="23" xfId="0" applyNumberFormat="1" applyFont="1" applyFill="1" applyBorder="1" applyAlignment="1">
      <alignment horizontal="center" vertical="center"/>
    </xf>
    <xf numFmtId="0" fontId="49" fillId="17" borderId="9" xfId="0" applyFont="1" applyFill="1" applyBorder="1" applyAlignment="1">
      <alignment horizontal="center" vertical="center"/>
    </xf>
    <xf numFmtId="0" fontId="23" fillId="17" borderId="10" xfId="0" applyFont="1" applyFill="1" applyBorder="1" applyAlignment="1">
      <alignment vertical="center"/>
    </xf>
    <xf numFmtId="41" fontId="22" fillId="2" borderId="9" xfId="0" applyNumberFormat="1" applyFont="1" applyFill="1" applyBorder="1" applyAlignment="1">
      <alignment horizontal="center" vertical="center"/>
    </xf>
    <xf numFmtId="41" fontId="22" fillId="2" borderId="1"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17" borderId="20" xfId="0" applyFont="1" applyFill="1" applyBorder="1" applyAlignment="1">
      <alignment vertical="center"/>
    </xf>
    <xf numFmtId="0" fontId="23" fillId="17" borderId="10" xfId="0" applyFont="1" applyFill="1" applyBorder="1" applyAlignment="1">
      <alignment horizontal="center" vertical="center"/>
    </xf>
    <xf numFmtId="0" fontId="23" fillId="17" borderId="1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5" xfId="0" applyFont="1" applyFill="1" applyBorder="1" applyAlignment="1">
      <alignment vertical="center"/>
    </xf>
    <xf numFmtId="0" fontId="22" fillId="5" borderId="9" xfId="0" applyNumberFormat="1" applyFont="1" applyFill="1" applyBorder="1" applyAlignment="1">
      <alignment horizontal="center" vertical="center"/>
    </xf>
    <xf numFmtId="0" fontId="22" fillId="2" borderId="10" xfId="0" applyNumberFormat="1" applyFont="1" applyFill="1" applyBorder="1" applyAlignment="1">
      <alignment horizontal="center" vertical="center"/>
    </xf>
    <xf numFmtId="0" fontId="22" fillId="2" borderId="20" xfId="0" applyNumberFormat="1" applyFont="1" applyFill="1" applyBorder="1" applyAlignment="1">
      <alignment horizontal="center" vertical="center"/>
    </xf>
    <xf numFmtId="0" fontId="23" fillId="17" borderId="10" xfId="0" applyNumberFormat="1" applyFont="1" applyFill="1" applyBorder="1" applyAlignment="1">
      <alignment horizontal="center" vertical="center"/>
    </xf>
    <xf numFmtId="0" fontId="23" fillId="17" borderId="11" xfId="0" applyNumberFormat="1" applyFont="1" applyFill="1" applyBorder="1" applyAlignment="1">
      <alignment horizontal="center" vertical="center"/>
    </xf>
    <xf numFmtId="41" fontId="22" fillId="5" borderId="9" xfId="0" applyNumberFormat="1" applyFont="1" applyFill="1" applyBorder="1" applyAlignment="1">
      <alignment vertical="center"/>
    </xf>
    <xf numFmtId="41" fontId="22" fillId="2" borderId="20" xfId="0" applyNumberFormat="1" applyFont="1" applyFill="1" applyBorder="1" applyAlignment="1">
      <alignment vertical="center"/>
    </xf>
    <xf numFmtId="0" fontId="22" fillId="0" borderId="15" xfId="0" applyFont="1" applyFill="1" applyBorder="1" applyAlignment="1">
      <alignment horizontal="center" vertical="center"/>
    </xf>
    <xf numFmtId="0" fontId="22" fillId="0" borderId="12" xfId="0" applyFont="1" applyFill="1" applyBorder="1" applyAlignment="1">
      <alignment horizontal="center" vertical="center"/>
    </xf>
    <xf numFmtId="4" fontId="32" fillId="0" borderId="0" xfId="0" applyNumberFormat="1" applyFont="1" applyFill="1" applyAlignment="1">
      <alignment vertical="top"/>
    </xf>
    <xf numFmtId="0" fontId="40" fillId="0" borderId="26" xfId="19" applyFont="1" applyFill="1" applyBorder="1" applyAlignment="1">
      <alignment horizontal="center" vertical="top" wrapText="1"/>
    </xf>
    <xf numFmtId="9" fontId="33" fillId="0" borderId="35" xfId="19" applyNumberFormat="1" applyFont="1" applyBorder="1" applyAlignment="1">
      <alignment horizontal="right" vertical="top" wrapText="1"/>
    </xf>
    <xf numFmtId="43" fontId="33" fillId="0" borderId="30" xfId="18" applyFont="1" applyBorder="1" applyAlignment="1">
      <alignment horizontal="right" vertical="top" wrapText="1"/>
    </xf>
    <xf numFmtId="0" fontId="33" fillId="0" borderId="30" xfId="19" applyFont="1" applyBorder="1" applyAlignment="1">
      <alignment horizontal="right" vertical="top" wrapText="1"/>
    </xf>
    <xf numFmtId="43" fontId="37" fillId="2" borderId="26" xfId="18" applyFont="1" applyFill="1" applyBorder="1" applyAlignment="1">
      <alignment vertical="top"/>
    </xf>
    <xf numFmtId="0" fontId="22" fillId="5" borderId="12" xfId="0" applyFont="1" applyFill="1" applyBorder="1"/>
    <xf numFmtId="0" fontId="22" fillId="5" borderId="10" xfId="0" applyFont="1" applyFill="1" applyBorder="1"/>
    <xf numFmtId="41" fontId="22" fillId="5" borderId="16" xfId="0" applyNumberFormat="1" applyFont="1" applyFill="1" applyBorder="1" applyAlignment="1"/>
    <xf numFmtId="41" fontId="22" fillId="5" borderId="13" xfId="0" applyNumberFormat="1" applyFont="1" applyFill="1" applyBorder="1" applyAlignment="1">
      <alignment horizontal="left"/>
    </xf>
    <xf numFmtId="41" fontId="22" fillId="5" borderId="16" xfId="0" applyNumberFormat="1" applyFont="1" applyFill="1" applyBorder="1" applyAlignment="1">
      <alignment horizontal="left"/>
    </xf>
    <xf numFmtId="41" fontId="22" fillId="5" borderId="14" xfId="0" applyNumberFormat="1" applyFont="1" applyFill="1" applyBorder="1"/>
    <xf numFmtId="41" fontId="22" fillId="5" borderId="17" xfId="0" applyNumberFormat="1" applyFont="1" applyFill="1" applyBorder="1"/>
    <xf numFmtId="0" fontId="22" fillId="5" borderId="15" xfId="0" applyFont="1" applyFill="1" applyBorder="1" applyAlignment="1">
      <alignment horizontal="center"/>
    </xf>
    <xf numFmtId="0" fontId="22" fillId="5" borderId="18" xfId="0" applyFont="1" applyFill="1" applyBorder="1" applyAlignment="1">
      <alignment horizontal="center"/>
    </xf>
    <xf numFmtId="41" fontId="22" fillId="5" borderId="33" xfId="0" applyNumberFormat="1" applyFont="1" applyFill="1" applyBorder="1"/>
    <xf numFmtId="41" fontId="22" fillId="0" borderId="9" xfId="0" applyNumberFormat="1" applyFont="1" applyFill="1" applyBorder="1" applyAlignment="1">
      <alignment vertical="center"/>
    </xf>
    <xf numFmtId="41" fontId="22" fillId="0" borderId="12" xfId="0" applyNumberFormat="1" applyFont="1" applyFill="1" applyBorder="1" applyAlignment="1">
      <alignment vertical="center"/>
    </xf>
    <xf numFmtId="41" fontId="22" fillId="0" borderId="33" xfId="0" applyNumberFormat="1" applyFont="1" applyFill="1" applyBorder="1" applyAlignment="1">
      <alignment vertical="center"/>
    </xf>
    <xf numFmtId="0" fontId="22" fillId="5" borderId="12" xfId="0" applyFont="1" applyFill="1" applyBorder="1" applyAlignment="1">
      <alignment horizontal="center" vertical="center"/>
    </xf>
    <xf numFmtId="0" fontId="22" fillId="2" borderId="12" xfId="0" applyFont="1" applyFill="1" applyBorder="1" applyAlignment="1">
      <alignment horizontal="left" vertical="center"/>
    </xf>
    <xf numFmtId="0" fontId="22" fillId="5" borderId="10" xfId="0" applyFont="1" applyFill="1" applyBorder="1" applyAlignment="1">
      <alignment horizontal="center"/>
    </xf>
    <xf numFmtId="41" fontId="22" fillId="5" borderId="16" xfId="0" applyNumberFormat="1" applyFont="1" applyFill="1" applyBorder="1" applyAlignment="1">
      <alignment horizontal="center" vertical="center"/>
    </xf>
    <xf numFmtId="0" fontId="36" fillId="0" borderId="26" xfId="19" applyFont="1" applyFill="1" applyBorder="1" applyAlignment="1">
      <alignment horizontal="left" vertical="top" wrapText="1"/>
    </xf>
    <xf numFmtId="0" fontId="8" fillId="0" borderId="0" xfId="19" applyFill="1" applyAlignment="1">
      <alignment horizontal="center" vertical="center"/>
    </xf>
    <xf numFmtId="0" fontId="9" fillId="0" borderId="26" xfId="19" applyFont="1" applyFill="1" applyBorder="1" applyAlignment="1">
      <alignment horizontal="left" vertical="top" wrapText="1"/>
    </xf>
    <xf numFmtId="0" fontId="63" fillId="0" borderId="26" xfId="19" applyFont="1" applyFill="1" applyBorder="1" applyAlignment="1">
      <alignment vertical="top" wrapText="1"/>
    </xf>
    <xf numFmtId="0" fontId="63" fillId="0" borderId="26" xfId="19" applyFont="1" applyFill="1" applyBorder="1" applyAlignment="1">
      <alignment horizontal="center" vertical="top" wrapText="1"/>
    </xf>
    <xf numFmtId="9" fontId="40" fillId="0" borderId="26" xfId="19" applyNumberFormat="1" applyFont="1" applyBorder="1" applyAlignment="1">
      <alignment horizontal="right" vertical="top"/>
    </xf>
    <xf numFmtId="41" fontId="22" fillId="5" borderId="12" xfId="0" applyNumberFormat="1" applyFont="1" applyFill="1" applyBorder="1" applyAlignment="1">
      <alignment vertical="center"/>
    </xf>
    <xf numFmtId="0" fontId="22" fillId="5" borderId="9" xfId="0" applyFont="1" applyFill="1" applyBorder="1" applyAlignment="1">
      <alignment vertical="center"/>
    </xf>
    <xf numFmtId="0" fontId="22" fillId="5" borderId="23" xfId="0" applyFont="1" applyFill="1" applyBorder="1" applyAlignment="1">
      <alignment horizontal="center" vertical="center"/>
    </xf>
    <xf numFmtId="41" fontId="22" fillId="2" borderId="23" xfId="0" applyNumberFormat="1" applyFont="1" applyFill="1" applyBorder="1" applyAlignment="1">
      <alignment vertical="center"/>
    </xf>
    <xf numFmtId="0" fontId="22" fillId="5" borderId="11" xfId="0" applyFont="1" applyFill="1" applyBorder="1"/>
    <xf numFmtId="41" fontId="22" fillId="5" borderId="19" xfId="0" applyNumberFormat="1" applyFont="1" applyFill="1" applyBorder="1"/>
    <xf numFmtId="41" fontId="22" fillId="2" borderId="48" xfId="0" applyNumberFormat="1" applyFont="1" applyFill="1" applyBorder="1" applyAlignment="1">
      <alignment horizontal="center" vertical="center"/>
    </xf>
    <xf numFmtId="0" fontId="22" fillId="5" borderId="11" xfId="0" applyFont="1" applyFill="1" applyBorder="1" applyAlignment="1">
      <alignment horizontal="center"/>
    </xf>
    <xf numFmtId="41" fontId="22" fillId="2" borderId="48" xfId="0" applyNumberFormat="1" applyFont="1" applyFill="1" applyBorder="1" applyAlignment="1">
      <alignment vertical="center"/>
    </xf>
    <xf numFmtId="0" fontId="22" fillId="2" borderId="48" xfId="0" applyFont="1" applyFill="1" applyBorder="1" applyAlignment="1">
      <alignment horizontal="center" vertical="center"/>
    </xf>
    <xf numFmtId="4" fontId="40" fillId="0" borderId="26" xfId="19" applyNumberFormat="1" applyFont="1" applyBorder="1" applyAlignment="1">
      <alignment horizontal="right" vertical="top"/>
    </xf>
    <xf numFmtId="0" fontId="33" fillId="0" borderId="26" xfId="19" applyFont="1" applyFill="1" applyBorder="1" applyAlignment="1">
      <alignment horizontal="right" vertical="center" wrapText="1"/>
    </xf>
    <xf numFmtId="43" fontId="33" fillId="0" borderId="26" xfId="18" applyFont="1" applyFill="1" applyBorder="1" applyAlignment="1">
      <alignment horizontal="right" vertical="center" wrapText="1"/>
    </xf>
    <xf numFmtId="9" fontId="0" fillId="0" borderId="26" xfId="0" applyNumberFormat="1" applyFill="1" applyBorder="1" applyAlignment="1">
      <alignment horizontal="center" vertical="top" wrapText="1"/>
    </xf>
    <xf numFmtId="172" fontId="21" fillId="0" borderId="26" xfId="0" applyNumberFormat="1" applyFont="1" applyFill="1" applyBorder="1" applyAlignment="1">
      <alignment vertical="top"/>
    </xf>
    <xf numFmtId="9" fontId="0" fillId="0" borderId="35" xfId="0" applyNumberFormat="1" applyFill="1" applyBorder="1" applyAlignment="1">
      <alignment horizontal="center" vertical="top"/>
    </xf>
    <xf numFmtId="3" fontId="14" fillId="0" borderId="26" xfId="0" applyNumberFormat="1" applyFont="1" applyFill="1" applyBorder="1" applyAlignment="1">
      <alignment vertical="top"/>
    </xf>
    <xf numFmtId="0" fontId="0" fillId="0" borderId="26" xfId="0" applyFill="1" applyBorder="1" applyAlignment="1">
      <alignment wrapText="1"/>
    </xf>
    <xf numFmtId="0" fontId="66" fillId="0" borderId="26" xfId="19" applyFont="1" applyFill="1" applyBorder="1" applyAlignment="1">
      <alignment horizontal="center" vertical="top" wrapText="1"/>
    </xf>
    <xf numFmtId="4" fontId="35" fillId="0" borderId="26" xfId="19" applyNumberFormat="1" applyFont="1" applyFill="1" applyBorder="1" applyAlignment="1">
      <alignment horizontal="center" vertical="top" wrapText="1"/>
    </xf>
    <xf numFmtId="49" fontId="0" fillId="0" borderId="26" xfId="0" applyNumberFormat="1" applyFill="1" applyBorder="1" applyAlignment="1">
      <alignment horizontal="right" vertical="top" wrapText="1"/>
    </xf>
    <xf numFmtId="0" fontId="0" fillId="0" borderId="26" xfId="0" applyFill="1" applyBorder="1" applyAlignment="1">
      <alignment vertical="top" wrapText="1"/>
    </xf>
    <xf numFmtId="0" fontId="0" fillId="0" borderId="26" xfId="0" applyFill="1" applyBorder="1" applyAlignment="1">
      <alignment horizontal="left" vertical="top" wrapText="1"/>
    </xf>
    <xf numFmtId="0" fontId="0" fillId="0" borderId="26" xfId="0" applyFill="1" applyBorder="1" applyAlignment="1">
      <alignment horizontal="center" vertical="top"/>
    </xf>
    <xf numFmtId="0" fontId="22" fillId="2" borderId="9" xfId="0" applyFont="1" applyFill="1" applyBorder="1"/>
    <xf numFmtId="0" fontId="22" fillId="2" borderId="10" xfId="0" applyFont="1" applyFill="1" applyBorder="1"/>
    <xf numFmtId="0" fontId="22" fillId="2" borderId="20" xfId="0" applyFont="1" applyFill="1" applyBorder="1"/>
    <xf numFmtId="0" fontId="22" fillId="2" borderId="11" xfId="0" applyFont="1" applyFill="1" applyBorder="1"/>
    <xf numFmtId="41" fontId="22" fillId="5" borderId="9" xfId="0" applyNumberFormat="1" applyFont="1" applyFill="1" applyBorder="1" applyAlignment="1"/>
    <xf numFmtId="41" fontId="22" fillId="5" borderId="10" xfId="0" applyNumberFormat="1" applyFont="1" applyFill="1" applyBorder="1" applyAlignment="1"/>
    <xf numFmtId="41" fontId="22" fillId="5" borderId="20" xfId="0" applyNumberFormat="1" applyFont="1" applyFill="1" applyBorder="1" applyAlignment="1"/>
    <xf numFmtId="41" fontId="22" fillId="5" borderId="47" xfId="0" applyNumberFormat="1" applyFont="1" applyFill="1" applyBorder="1" applyAlignment="1"/>
    <xf numFmtId="41" fontId="22" fillId="2" borderId="10" xfId="0" applyNumberFormat="1" applyFont="1" applyFill="1" applyBorder="1"/>
    <xf numFmtId="41" fontId="22" fillId="2" borderId="20" xfId="0" applyNumberFormat="1" applyFont="1" applyFill="1" applyBorder="1"/>
    <xf numFmtId="3" fontId="0" fillId="0" borderId="10" xfId="0" applyNumberFormat="1" applyBorder="1"/>
    <xf numFmtId="41" fontId="22" fillId="2" borderId="2" xfId="0" applyNumberFormat="1" applyFont="1" applyFill="1" applyBorder="1" applyAlignment="1">
      <alignment horizontal="center" vertical="center"/>
    </xf>
    <xf numFmtId="41" fontId="22" fillId="2" borderId="11" xfId="0" applyNumberFormat="1" applyFont="1" applyFill="1" applyBorder="1"/>
    <xf numFmtId="0" fontId="33" fillId="0" borderId="35" xfId="19" applyFont="1" applyBorder="1" applyAlignment="1">
      <alignment vertical="top" wrapText="1"/>
    </xf>
    <xf numFmtId="9" fontId="0" fillId="0" borderId="26" xfId="0" applyNumberFormat="1" applyFill="1" applyBorder="1" applyAlignment="1">
      <alignment horizontal="center" vertical="center" wrapText="1"/>
    </xf>
    <xf numFmtId="172" fontId="21" fillId="0" borderId="26" xfId="0" applyNumberFormat="1" applyFont="1" applyFill="1" applyBorder="1" applyAlignment="1">
      <alignment vertical="center"/>
    </xf>
    <xf numFmtId="9" fontId="0" fillId="0" borderId="35" xfId="0" applyNumberFormat="1" applyFill="1" applyBorder="1" applyAlignment="1">
      <alignment horizontal="center" vertical="center"/>
    </xf>
    <xf numFmtId="3" fontId="0" fillId="0" borderId="26" xfId="0" applyNumberFormat="1" applyFont="1" applyFill="1" applyBorder="1" applyAlignment="1">
      <alignment vertical="center"/>
    </xf>
    <xf numFmtId="9" fontId="0" fillId="0" borderId="26" xfId="0" applyNumberFormat="1" applyFill="1" applyBorder="1" applyAlignment="1">
      <alignment vertical="center" wrapText="1"/>
    </xf>
    <xf numFmtId="3" fontId="0" fillId="0" borderId="26" xfId="0" applyNumberFormat="1" applyFill="1" applyBorder="1" applyAlignment="1">
      <alignment vertical="center" wrapText="1"/>
    </xf>
    <xf numFmtId="0" fontId="0" fillId="0" borderId="26" xfId="0" applyFill="1" applyBorder="1" applyAlignment="1">
      <alignment vertical="center" wrapText="1"/>
    </xf>
    <xf numFmtId="9" fontId="26" fillId="0" borderId="26" xfId="19" applyNumberFormat="1" applyFont="1" applyFill="1" applyBorder="1" applyAlignment="1">
      <alignment horizontal="center" vertical="center" wrapText="1"/>
    </xf>
    <xf numFmtId="4" fontId="36" fillId="0" borderId="27" xfId="19" applyNumberFormat="1" applyFont="1" applyFill="1" applyBorder="1" applyAlignment="1">
      <alignment horizontal="center" vertical="center" wrapText="1"/>
    </xf>
    <xf numFmtId="49" fontId="0" fillId="0" borderId="26" xfId="0" applyNumberFormat="1" applyFill="1" applyBorder="1" applyAlignment="1">
      <alignment horizontal="center" vertical="center" wrapText="1"/>
    </xf>
    <xf numFmtId="0" fontId="0" fillId="0" borderId="26" xfId="0" applyFill="1" applyBorder="1" applyAlignment="1">
      <alignment horizontal="center" vertical="center" wrapText="1"/>
    </xf>
    <xf numFmtId="0" fontId="0" fillId="0" borderId="26" xfId="0" applyFill="1" applyBorder="1" applyAlignment="1">
      <alignment horizontal="center" vertical="top" wrapText="1"/>
    </xf>
    <xf numFmtId="0" fontId="38" fillId="2" borderId="26" xfId="0" applyFont="1" applyFill="1" applyBorder="1" applyAlignment="1">
      <alignment vertical="top" wrapText="1"/>
    </xf>
    <xf numFmtId="41" fontId="22" fillId="2" borderId="18" xfId="0" applyNumberFormat="1" applyFont="1" applyFill="1" applyBorder="1" applyAlignment="1">
      <alignment horizontal="center" vertical="center"/>
    </xf>
    <xf numFmtId="0" fontId="22" fillId="5" borderId="47" xfId="0" applyNumberFormat="1" applyFont="1" applyFill="1" applyBorder="1" applyAlignment="1">
      <alignment horizontal="center"/>
    </xf>
    <xf numFmtId="0" fontId="61" fillId="0" borderId="26" xfId="0" applyFont="1" applyFill="1" applyBorder="1" applyAlignment="1">
      <alignment horizontal="center" vertical="center" wrapText="1"/>
    </xf>
    <xf numFmtId="0" fontId="36" fillId="0" borderId="26" xfId="0" applyFont="1" applyFill="1" applyBorder="1" applyAlignment="1">
      <alignment horizontal="left" vertical="top" wrapText="1"/>
    </xf>
    <xf numFmtId="0" fontId="61" fillId="0" borderId="26" xfId="0" applyFont="1" applyFill="1" applyBorder="1" applyAlignment="1">
      <alignment wrapText="1"/>
    </xf>
    <xf numFmtId="9" fontId="61" fillId="0" borderId="26" xfId="0" applyNumberFormat="1" applyFont="1" applyFill="1" applyBorder="1" applyAlignment="1">
      <alignment vertical="top"/>
    </xf>
    <xf numFmtId="3" fontId="61" fillId="0" borderId="26" xfId="0" applyNumberFormat="1" applyFont="1" applyFill="1" applyBorder="1" applyAlignment="1">
      <alignment vertical="top"/>
    </xf>
    <xf numFmtId="173" fontId="33" fillId="0" borderId="26" xfId="18" applyNumberFormat="1" applyFont="1" applyFill="1" applyBorder="1" applyAlignment="1">
      <alignment horizontal="right" vertical="top" wrapText="1"/>
    </xf>
    <xf numFmtId="49" fontId="67" fillId="0" borderId="26" xfId="0" applyNumberFormat="1" applyFont="1" applyFill="1" applyBorder="1" applyAlignment="1">
      <alignment horizontal="right" vertical="top"/>
    </xf>
    <xf numFmtId="0" fontId="67" fillId="0" borderId="26" xfId="0" applyFont="1" applyFill="1" applyBorder="1" applyAlignment="1">
      <alignment vertical="top"/>
    </xf>
    <xf numFmtId="0" fontId="67" fillId="0" borderId="26" xfId="0" applyFont="1" applyFill="1" applyBorder="1" applyAlignment="1">
      <alignment vertical="top" wrapText="1"/>
    </xf>
    <xf numFmtId="0" fontId="67" fillId="0" borderId="26" xfId="0" applyFont="1" applyFill="1" applyBorder="1" applyAlignment="1">
      <alignment horizontal="left" vertical="top" wrapText="1"/>
    </xf>
    <xf numFmtId="175" fontId="22" fillId="2" borderId="12" xfId="0" applyNumberFormat="1" applyFont="1" applyFill="1" applyBorder="1" applyAlignment="1">
      <alignment vertical="center"/>
    </xf>
    <xf numFmtId="0" fontId="22" fillId="2" borderId="8" xfId="0" applyFont="1" applyFill="1" applyBorder="1" applyAlignment="1">
      <alignment vertical="center"/>
    </xf>
    <xf numFmtId="41" fontId="23" fillId="13" borderId="30" xfId="0" applyNumberFormat="1" applyFont="1" applyFill="1" applyBorder="1" applyAlignment="1">
      <alignment horizontal="center" vertical="center" wrapText="1"/>
    </xf>
    <xf numFmtId="41" fontId="22" fillId="2" borderId="49" xfId="0" applyNumberFormat="1" applyFont="1" applyFill="1" applyBorder="1" applyAlignment="1">
      <alignment horizontal="center" vertical="center"/>
    </xf>
    <xf numFmtId="0" fontId="22" fillId="2" borderId="32" xfId="0" applyFont="1" applyFill="1" applyBorder="1" applyAlignment="1">
      <alignment horizontal="center" vertical="center"/>
    </xf>
    <xf numFmtId="0" fontId="22" fillId="5" borderId="47" xfId="0" applyNumberFormat="1" applyFont="1" applyFill="1" applyBorder="1" applyAlignment="1">
      <alignment horizontal="center" vertical="center"/>
    </xf>
    <xf numFmtId="41" fontId="22" fillId="2" borderId="50" xfId="0" applyNumberFormat="1" applyFont="1" applyFill="1" applyBorder="1" applyAlignment="1">
      <alignment horizontal="center" vertical="center"/>
    </xf>
    <xf numFmtId="9" fontId="33" fillId="0" borderId="26" xfId="19" applyNumberFormat="1" applyFont="1" applyFill="1" applyBorder="1" applyAlignment="1">
      <alignment horizontal="center" vertical="top" wrapText="1"/>
    </xf>
    <xf numFmtId="43" fontId="33" fillId="0" borderId="26" xfId="18" applyNumberFormat="1" applyFont="1" applyFill="1" applyBorder="1" applyAlignment="1">
      <alignment horizontal="right" vertical="top" wrapText="1"/>
    </xf>
    <xf numFmtId="0" fontId="22" fillId="2" borderId="11" xfId="0" applyNumberFormat="1" applyFont="1" applyFill="1" applyBorder="1" applyAlignment="1">
      <alignment horizontal="center" vertical="center"/>
    </xf>
    <xf numFmtId="0" fontId="22" fillId="0" borderId="48" xfId="0" applyFont="1" applyFill="1" applyBorder="1" applyAlignment="1">
      <alignment horizontal="center" vertical="center"/>
    </xf>
    <xf numFmtId="0" fontId="29" fillId="0" borderId="26" xfId="16" applyFont="1" applyFill="1" applyBorder="1" applyAlignment="1">
      <alignment horizontal="center" vertical="top" wrapText="1"/>
    </xf>
    <xf numFmtId="0" fontId="61" fillId="0" borderId="26" xfId="0" applyFont="1" applyFill="1" applyBorder="1" applyAlignment="1">
      <alignment horizontal="left" vertical="top" wrapText="1"/>
    </xf>
    <xf numFmtId="9" fontId="61" fillId="0" borderId="26" xfId="0" applyNumberFormat="1" applyFont="1" applyFill="1" applyBorder="1" applyAlignment="1">
      <alignment horizontal="right" vertical="top" wrapText="1"/>
    </xf>
    <xf numFmtId="4" fontId="61" fillId="0" borderId="26" xfId="0" applyNumberFormat="1" applyFont="1" applyFill="1" applyBorder="1" applyAlignment="1">
      <alignment horizontal="right" vertical="top" wrapText="1"/>
    </xf>
    <xf numFmtId="9" fontId="61" fillId="0" borderId="26" xfId="17" applyFont="1" applyFill="1" applyBorder="1" applyAlignment="1">
      <alignment horizontal="right" vertical="top" wrapText="1"/>
    </xf>
    <xf numFmtId="49" fontId="61" fillId="0" borderId="26" xfId="0" applyNumberFormat="1" applyFont="1" applyFill="1" applyBorder="1" applyAlignment="1">
      <alignment horizontal="right" vertical="top" wrapText="1"/>
    </xf>
    <xf numFmtId="0" fontId="61" fillId="0" borderId="26" xfId="0" applyFont="1" applyFill="1" applyBorder="1" applyAlignment="1">
      <alignment vertical="top" wrapText="1"/>
    </xf>
    <xf numFmtId="0" fontId="22" fillId="2" borderId="12" xfId="0" applyFont="1" applyFill="1" applyBorder="1"/>
    <xf numFmtId="0" fontId="22" fillId="2" borderId="47" xfId="0" applyNumberFormat="1" applyFont="1" applyFill="1" applyBorder="1" applyAlignment="1">
      <alignment horizontal="center" vertical="center"/>
    </xf>
    <xf numFmtId="9" fontId="61" fillId="0" borderId="26" xfId="0" applyNumberFormat="1" applyFont="1" applyFill="1" applyBorder="1" applyAlignment="1">
      <alignment vertical="top" wrapText="1"/>
    </xf>
    <xf numFmtId="3" fontId="61" fillId="0" borderId="26" xfId="0" applyNumberFormat="1" applyFont="1" applyFill="1" applyBorder="1" applyAlignment="1">
      <alignment vertical="top" wrapText="1"/>
    </xf>
    <xf numFmtId="4" fontId="61" fillId="0" borderId="26" xfId="0" applyNumberFormat="1" applyFont="1" applyFill="1" applyBorder="1" applyAlignment="1">
      <alignment vertical="top" wrapText="1"/>
    </xf>
    <xf numFmtId="9" fontId="8" fillId="0" borderId="26" xfId="17" applyFont="1" applyFill="1" applyBorder="1" applyAlignment="1">
      <alignment horizontal="right" vertical="top"/>
    </xf>
    <xf numFmtId="4" fontId="8" fillId="0" borderId="26" xfId="19" applyNumberFormat="1" applyFont="1" applyFill="1" applyBorder="1" applyAlignment="1">
      <alignment horizontal="right" vertical="top"/>
    </xf>
    <xf numFmtId="41" fontId="22" fillId="2" borderId="12" xfId="0" applyNumberFormat="1" applyFont="1" applyFill="1" applyBorder="1"/>
    <xf numFmtId="41" fontId="22" fillId="0" borderId="15" xfId="0" applyNumberFormat="1" applyFont="1" applyFill="1" applyBorder="1" applyAlignment="1">
      <alignment horizontal="center" vertical="center"/>
    </xf>
    <xf numFmtId="0" fontId="22" fillId="0" borderId="18" xfId="0" applyFont="1" applyFill="1" applyBorder="1" applyAlignment="1">
      <alignment horizontal="center"/>
    </xf>
    <xf numFmtId="0" fontId="49" fillId="17" borderId="2" xfId="0" applyFont="1" applyFill="1" applyBorder="1" applyAlignment="1">
      <alignment horizontal="center" vertical="center"/>
    </xf>
    <xf numFmtId="0" fontId="22" fillId="5" borderId="16" xfId="0" applyNumberFormat="1" applyFont="1" applyFill="1" applyBorder="1" applyAlignment="1">
      <alignment horizontal="center"/>
    </xf>
    <xf numFmtId="0" fontId="64" fillId="0" borderId="26" xfId="19" applyFont="1" applyFill="1" applyBorder="1" applyAlignment="1">
      <alignment horizontal="left" vertical="top" wrapText="1"/>
    </xf>
    <xf numFmtId="9" fontId="63" fillId="0" borderId="26" xfId="19" applyNumberFormat="1" applyFont="1" applyFill="1" applyBorder="1" applyAlignment="1">
      <alignment horizontal="right" vertical="top" wrapText="1"/>
    </xf>
    <xf numFmtId="3" fontId="8" fillId="0" borderId="26" xfId="19" applyNumberFormat="1" applyFont="1" applyFill="1" applyBorder="1" applyAlignment="1">
      <alignment horizontal="right" vertical="top"/>
    </xf>
    <xf numFmtId="9" fontId="8" fillId="0" borderId="26" xfId="19" applyNumberFormat="1" applyFont="1" applyFill="1" applyBorder="1" applyAlignment="1">
      <alignment horizontal="right" vertical="top"/>
    </xf>
    <xf numFmtId="0" fontId="8" fillId="0" borderId="26" xfId="19" applyFont="1" applyFill="1" applyBorder="1" applyAlignment="1">
      <alignment horizontal="right" vertical="top"/>
    </xf>
    <xf numFmtId="49" fontId="8" fillId="0" borderId="26" xfId="19" applyNumberFormat="1" applyFont="1" applyFill="1" applyBorder="1" applyAlignment="1">
      <alignment vertical="top"/>
    </xf>
    <xf numFmtId="0" fontId="8" fillId="0" borderId="26" xfId="19" applyFont="1" applyFill="1" applyBorder="1" applyAlignment="1">
      <alignment vertical="top" wrapText="1"/>
    </xf>
    <xf numFmtId="0" fontId="64" fillId="0" borderId="0" xfId="0" applyFont="1" applyFill="1" applyBorder="1" applyAlignment="1">
      <alignment horizontal="left" vertical="top" wrapText="1"/>
    </xf>
    <xf numFmtId="0" fontId="36" fillId="0" borderId="26" xfId="19" applyFont="1" applyFill="1" applyBorder="1" applyAlignment="1">
      <alignment vertical="top" wrapText="1"/>
    </xf>
    <xf numFmtId="41" fontId="22" fillId="0" borderId="23" xfId="0" applyNumberFormat="1" applyFont="1" applyFill="1" applyBorder="1" applyAlignment="1">
      <alignment horizontal="center" vertical="center"/>
    </xf>
    <xf numFmtId="0" fontId="22" fillId="5" borderId="2" xfId="0" applyFont="1" applyFill="1" applyBorder="1" applyAlignment="1">
      <alignment vertical="center"/>
    </xf>
    <xf numFmtId="0" fontId="22" fillId="5" borderId="51" xfId="0" applyNumberFormat="1" applyFont="1" applyFill="1" applyBorder="1" applyAlignment="1">
      <alignment horizontal="center" vertical="center"/>
    </xf>
    <xf numFmtId="41" fontId="22" fillId="5" borderId="45" xfId="0" applyNumberFormat="1" applyFont="1" applyFill="1" applyBorder="1" applyAlignment="1">
      <alignment vertical="center"/>
    </xf>
    <xf numFmtId="0" fontId="22" fillId="5" borderId="48" xfId="0" applyFont="1" applyFill="1" applyBorder="1" applyAlignment="1">
      <alignment horizontal="center" vertical="center"/>
    </xf>
    <xf numFmtId="0" fontId="49" fillId="17" borderId="10" xfId="0" applyFont="1" applyFill="1" applyBorder="1" applyAlignment="1">
      <alignment horizontal="center" vertical="center"/>
    </xf>
    <xf numFmtId="9" fontId="26" fillId="0" borderId="26" xfId="19" applyNumberFormat="1" applyFont="1" applyFill="1" applyBorder="1" applyAlignment="1">
      <alignment horizontal="right" vertical="top" wrapText="1"/>
    </xf>
    <xf numFmtId="49" fontId="8" fillId="0" borderId="26" xfId="19" applyNumberFormat="1" applyFont="1" applyFill="1" applyBorder="1" applyAlignment="1">
      <alignment horizontal="right" vertical="top"/>
    </xf>
    <xf numFmtId="0" fontId="8" fillId="0" borderId="26" xfId="19" applyFont="1" applyFill="1" applyBorder="1" applyAlignment="1">
      <alignment vertical="top"/>
    </xf>
    <xf numFmtId="0" fontId="36" fillId="0" borderId="26" xfId="19" applyFont="1" applyFill="1" applyBorder="1" applyAlignment="1">
      <alignment horizontal="center" vertical="top" wrapText="1"/>
    </xf>
    <xf numFmtId="0" fontId="22" fillId="5" borderId="9" xfId="0" applyFont="1" applyFill="1" applyBorder="1"/>
    <xf numFmtId="41" fontId="22" fillId="5" borderId="9" xfId="0" applyNumberFormat="1" applyFont="1" applyFill="1" applyBorder="1"/>
    <xf numFmtId="41" fontId="22" fillId="5" borderId="11" xfId="0" applyNumberFormat="1" applyFont="1" applyFill="1" applyBorder="1"/>
    <xf numFmtId="0" fontId="22" fillId="5" borderId="11" xfId="0" applyNumberFormat="1" applyFont="1" applyFill="1" applyBorder="1" applyAlignment="1">
      <alignment horizontal="center"/>
    </xf>
    <xf numFmtId="0" fontId="22" fillId="5" borderId="9" xfId="0" applyNumberFormat="1" applyFont="1" applyFill="1" applyBorder="1" applyAlignment="1">
      <alignment horizontal="center"/>
    </xf>
    <xf numFmtId="49" fontId="61" fillId="0" borderId="26" xfId="0" applyNumberFormat="1" applyFont="1" applyFill="1" applyBorder="1" applyAlignment="1">
      <alignment horizontal="right" vertical="top"/>
    </xf>
    <xf numFmtId="0" fontId="61" fillId="0" borderId="26" xfId="0" applyFont="1" applyFill="1" applyBorder="1" applyAlignment="1">
      <alignment vertical="top"/>
    </xf>
    <xf numFmtId="0" fontId="61" fillId="0" borderId="26" xfId="0" applyFont="1" applyFill="1" applyBorder="1" applyAlignment="1">
      <alignment horizontal="center" vertical="top" wrapText="1"/>
    </xf>
    <xf numFmtId="0" fontId="22" fillId="0" borderId="0" xfId="0" applyFont="1" applyFill="1" applyAlignment="1">
      <alignment vertical="center"/>
    </xf>
    <xf numFmtId="9" fontId="33" fillId="10" borderId="26" xfId="19" applyNumberFormat="1" applyFont="1" applyFill="1" applyBorder="1" applyAlignment="1">
      <alignment vertical="center" wrapText="1"/>
    </xf>
    <xf numFmtId="9" fontId="33" fillId="10" borderId="26" xfId="19" applyNumberFormat="1" applyFont="1" applyFill="1" applyBorder="1" applyAlignment="1">
      <alignment vertical="top" wrapText="1"/>
    </xf>
    <xf numFmtId="9" fontId="33" fillId="10" borderId="26" xfId="19" applyNumberFormat="1" applyFont="1" applyFill="1" applyBorder="1" applyAlignment="1">
      <alignment horizontal="righ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27" fillId="11" borderId="30"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3" xfId="16" applyFont="1" applyBorder="1" applyAlignment="1">
      <alignment horizontal="center" vertical="top" wrapText="1"/>
    </xf>
    <xf numFmtId="0" fontId="29" fillId="0" borderId="42" xfId="16" applyFont="1" applyBorder="1" applyAlignment="1">
      <alignment horizontal="center" vertical="top" wrapText="1"/>
    </xf>
    <xf numFmtId="0" fontId="27" fillId="12" borderId="30" xfId="0" applyFont="1" applyFill="1" applyBorder="1" applyAlignment="1" applyProtection="1">
      <alignment horizontal="center" vertical="center" wrapText="1"/>
      <protection locked="0"/>
    </xf>
    <xf numFmtId="0" fontId="27" fillId="12" borderId="28" xfId="0" applyFont="1" applyFill="1" applyBorder="1" applyAlignment="1" applyProtection="1">
      <alignment horizontal="center" vertical="center" wrapText="1"/>
      <protection locked="0"/>
    </xf>
    <xf numFmtId="0" fontId="27" fillId="12" borderId="27" xfId="0" applyFont="1" applyFill="1" applyBorder="1" applyAlignment="1" applyProtection="1">
      <alignment horizontal="center" vertical="center" wrapText="1"/>
      <protection locked="0"/>
    </xf>
    <xf numFmtId="0" fontId="27" fillId="11" borderId="36" xfId="0" applyFont="1" applyFill="1" applyBorder="1" applyAlignment="1">
      <alignment horizontal="center" vertical="center" wrapText="1"/>
    </xf>
    <xf numFmtId="0" fontId="27" fillId="11" borderId="35" xfId="0" applyFont="1" applyFill="1" applyBorder="1" applyAlignment="1">
      <alignment horizontal="center" vertical="center" wrapText="1"/>
    </xf>
    <xf numFmtId="0" fontId="27" fillId="11" borderId="16" xfId="0" applyFont="1" applyFill="1" applyBorder="1" applyAlignment="1">
      <alignment horizontal="center" vertical="center" wrapText="1"/>
    </xf>
    <xf numFmtId="0" fontId="28" fillId="12" borderId="30" xfId="0" applyFont="1" applyFill="1" applyBorder="1" applyAlignment="1" applyProtection="1">
      <alignment horizontal="center" vertical="center" wrapText="1"/>
      <protection locked="0"/>
    </xf>
    <xf numFmtId="0" fontId="28" fillId="12" borderId="28" xfId="0" applyFont="1" applyFill="1" applyBorder="1" applyAlignment="1" applyProtection="1">
      <alignment horizontal="center" vertical="center" wrapText="1"/>
      <protection locked="0"/>
    </xf>
    <xf numFmtId="0" fontId="28" fillId="12" borderId="27" xfId="0" applyFont="1" applyFill="1" applyBorder="1" applyAlignment="1" applyProtection="1">
      <alignment horizontal="center" vertical="center" wrapText="1"/>
      <protection locked="0"/>
    </xf>
    <xf numFmtId="0" fontId="27" fillId="11" borderId="29"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41" xfId="0" applyFont="1" applyFill="1" applyBorder="1" applyAlignment="1">
      <alignment horizontal="center" vertical="center" wrapText="1"/>
    </xf>
    <xf numFmtId="0" fontId="27" fillId="11" borderId="42" xfId="0" applyFont="1" applyFill="1" applyBorder="1" applyAlignment="1">
      <alignment horizontal="center" vertical="center" wrapText="1"/>
    </xf>
    <xf numFmtId="0" fontId="54" fillId="16" borderId="30" xfId="0" applyFont="1" applyFill="1" applyBorder="1" applyAlignment="1" applyProtection="1">
      <alignment horizontal="center" vertical="center" wrapText="1"/>
      <protection locked="0"/>
    </xf>
    <xf numFmtId="0" fontId="54" fillId="16" borderId="28" xfId="0" applyFont="1" applyFill="1" applyBorder="1" applyAlignment="1" applyProtection="1">
      <alignment horizontal="center" vertical="center" wrapText="1"/>
      <protection locked="0"/>
    </xf>
    <xf numFmtId="0" fontId="54" fillId="16" borderId="27" xfId="0" applyFont="1" applyFill="1" applyBorder="1" applyAlignment="1" applyProtection="1">
      <alignment horizontal="center" vertical="center" wrapText="1"/>
      <protection locked="0"/>
    </xf>
    <xf numFmtId="0" fontId="27" fillId="12" borderId="29" xfId="0" applyFont="1" applyFill="1" applyBorder="1" applyAlignment="1" applyProtection="1">
      <alignment horizontal="center" vertical="center" wrapText="1"/>
      <protection locked="0"/>
    </xf>
    <xf numFmtId="0" fontId="27" fillId="12" borderId="31" xfId="0" applyFont="1" applyFill="1" applyBorder="1" applyAlignment="1" applyProtection="1">
      <alignment horizontal="center" vertical="center" wrapText="1"/>
      <protection locked="0"/>
    </xf>
    <xf numFmtId="0" fontId="27" fillId="12" borderId="41" xfId="0" applyFont="1" applyFill="1" applyBorder="1" applyAlignment="1" applyProtection="1">
      <alignment horizontal="center" vertical="center" wrapText="1"/>
      <protection locked="0"/>
    </xf>
    <xf numFmtId="0" fontId="27" fillId="12" borderId="42" xfId="0" applyFont="1" applyFill="1" applyBorder="1" applyAlignment="1" applyProtection="1">
      <alignment horizontal="center" vertical="center" wrapText="1"/>
      <protection locked="0"/>
    </xf>
    <xf numFmtId="0" fontId="29" fillId="0" borderId="26"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7" fillId="12" borderId="30" xfId="0" applyFont="1" applyFill="1" applyBorder="1" applyAlignment="1" applyProtection="1">
      <alignment horizontal="center" vertical="top" wrapText="1"/>
      <protection locked="0"/>
    </xf>
    <xf numFmtId="0" fontId="27" fillId="12" borderId="28" xfId="0" applyFont="1" applyFill="1" applyBorder="1" applyAlignment="1" applyProtection="1">
      <alignment horizontal="center" vertical="top" wrapText="1"/>
      <protection locked="0"/>
    </xf>
    <xf numFmtId="0" fontId="27" fillId="12" borderId="27" xfId="0" applyFont="1" applyFill="1" applyBorder="1" applyAlignment="1" applyProtection="1">
      <alignment horizontal="center" vertical="top" wrapText="1"/>
      <protection locked="0"/>
    </xf>
    <xf numFmtId="0" fontId="27" fillId="12" borderId="26" xfId="0" applyFont="1" applyFill="1" applyBorder="1" applyAlignment="1" applyProtection="1">
      <alignment horizontal="center" vertical="top" wrapText="1"/>
      <protection locked="0"/>
    </xf>
    <xf numFmtId="0" fontId="27" fillId="11" borderId="26" xfId="0" applyFont="1" applyFill="1" applyBorder="1" applyAlignment="1">
      <alignment horizontal="center" vertical="top" wrapText="1"/>
    </xf>
    <xf numFmtId="0" fontId="27" fillId="11" borderId="30" xfId="0" applyFont="1" applyFill="1" applyBorder="1" applyAlignment="1">
      <alignment horizontal="center" vertical="top" wrapText="1"/>
    </xf>
    <xf numFmtId="0" fontId="27" fillId="11" borderId="28" xfId="0" applyFont="1" applyFill="1" applyBorder="1" applyAlignment="1">
      <alignment horizontal="center" vertical="top" wrapText="1"/>
    </xf>
    <xf numFmtId="0" fontId="27" fillId="11" borderId="27"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7" xfId="19" applyFont="1" applyBorder="1" applyAlignment="1">
      <alignment horizontal="center" vertical="top" wrapText="1"/>
    </xf>
    <xf numFmtId="0" fontId="29" fillId="0" borderId="28" xfId="19" applyFont="1" applyBorder="1" applyAlignment="1">
      <alignment horizontal="center" vertical="center" wrapText="1"/>
    </xf>
    <xf numFmtId="0" fontId="29" fillId="0" borderId="29" xfId="19" applyFont="1" applyBorder="1" applyAlignment="1">
      <alignment horizontal="center" vertical="center" wrapText="1"/>
    </xf>
    <xf numFmtId="0" fontId="29" fillId="0" borderId="44" xfId="19" applyFont="1" applyBorder="1" applyAlignment="1">
      <alignment horizontal="center" vertical="center" wrapText="1"/>
    </xf>
    <xf numFmtId="0" fontId="29" fillId="0" borderId="31" xfId="19" applyFont="1" applyBorder="1" applyAlignment="1">
      <alignment horizontal="center" vertical="center" wrapText="1"/>
    </xf>
    <xf numFmtId="0" fontId="29" fillId="0" borderId="43" xfId="19" applyFont="1" applyBorder="1" applyAlignment="1">
      <alignment horizontal="center" vertical="center" wrapText="1"/>
    </xf>
    <xf numFmtId="0" fontId="39" fillId="0" borderId="30" xfId="19" applyFont="1" applyFill="1" applyBorder="1" applyAlignment="1">
      <alignment horizontal="center" vertical="center" wrapText="1"/>
    </xf>
    <xf numFmtId="0" fontId="39" fillId="0" borderId="28" xfId="19" applyFont="1" applyFill="1" applyBorder="1" applyAlignment="1">
      <alignment horizontal="center" vertical="center" wrapText="1"/>
    </xf>
    <xf numFmtId="0" fontId="33" fillId="0" borderId="30" xfId="19" applyFont="1" applyFill="1" applyBorder="1" applyAlignment="1">
      <alignment horizontal="center" vertical="center" wrapText="1"/>
    </xf>
    <xf numFmtId="0" fontId="33" fillId="0" borderId="28" xfId="19" applyFont="1" applyFill="1" applyBorder="1" applyAlignment="1">
      <alignment horizontal="center" vertical="center" wrapText="1"/>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7" fillId="11" borderId="26" xfId="0" applyFont="1" applyFill="1" applyBorder="1" applyAlignment="1">
      <alignment horizontal="center" vertical="center" wrapText="1"/>
    </xf>
    <xf numFmtId="0" fontId="27" fillId="12" borderId="26" xfId="0" applyFont="1" applyFill="1" applyBorder="1" applyAlignment="1" applyProtection="1">
      <alignment horizontal="center" vertical="center" wrapText="1"/>
      <protection locked="0"/>
    </xf>
    <xf numFmtId="0" fontId="28" fillId="12" borderId="26" xfId="0" applyFont="1" applyFill="1" applyBorder="1" applyAlignment="1" applyProtection="1">
      <alignment horizontal="center" vertical="center" wrapText="1"/>
      <protection locked="0"/>
    </xf>
    <xf numFmtId="0" fontId="29" fillId="0" borderId="28" xfId="19" applyFont="1" applyBorder="1" applyAlignment="1">
      <alignment horizontal="center" vertical="top" wrapText="1"/>
    </xf>
    <xf numFmtId="0" fontId="29" fillId="0" borderId="30" xfId="19" applyFont="1" applyBorder="1" applyAlignment="1">
      <alignment horizontal="left" vertical="top" wrapText="1"/>
    </xf>
    <xf numFmtId="0" fontId="29" fillId="0" borderId="28" xfId="19" applyFont="1" applyBorder="1" applyAlignment="1">
      <alignment horizontal="left" vertical="top" wrapText="1"/>
    </xf>
    <xf numFmtId="0" fontId="29" fillId="0" borderId="27" xfId="19" applyFont="1" applyBorder="1" applyAlignment="1">
      <alignment horizontal="left" vertical="top" wrapText="1"/>
    </xf>
    <xf numFmtId="0" fontId="29" fillId="0" borderId="30" xfId="19" applyFont="1" applyBorder="1" applyAlignment="1">
      <alignment horizontal="left" vertical="center" wrapText="1"/>
    </xf>
    <xf numFmtId="0" fontId="29" fillId="0" borderId="28" xfId="19" applyFont="1" applyBorder="1" applyAlignment="1">
      <alignment horizontal="left" vertical="center" wrapText="1"/>
    </xf>
    <xf numFmtId="0" fontId="29" fillId="0" borderId="27" xfId="19" applyFont="1" applyBorder="1" applyAlignment="1">
      <alignment horizontal="left"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9" applyFont="1" applyFill="1" applyBorder="1" applyAlignment="1">
      <alignment horizontal="center" vertical="center" wrapText="1"/>
    </xf>
    <xf numFmtId="0" fontId="29" fillId="12" borderId="30" xfId="0" applyFont="1" applyFill="1" applyBorder="1" applyAlignment="1" applyProtection="1">
      <alignment horizontal="center" vertical="center" wrapText="1"/>
      <protection locked="0"/>
    </xf>
    <xf numFmtId="0" fontId="29" fillId="12" borderId="28" xfId="0" applyFont="1" applyFill="1" applyBorder="1" applyAlignment="1" applyProtection="1">
      <alignment horizontal="center" vertical="center" wrapText="1"/>
      <protection locked="0"/>
    </xf>
    <xf numFmtId="0" fontId="29" fillId="12" borderId="27" xfId="0" applyFont="1" applyFill="1" applyBorder="1" applyAlignment="1" applyProtection="1">
      <alignment horizontal="center" vertical="center" wrapText="1"/>
      <protection locked="0"/>
    </xf>
    <xf numFmtId="0" fontId="29" fillId="11" borderId="36" xfId="0" applyFont="1" applyFill="1" applyBorder="1" applyAlignment="1">
      <alignment horizontal="center" vertical="top" wrapText="1"/>
    </xf>
    <xf numFmtId="0" fontId="29" fillId="11" borderId="16" xfId="0" applyFont="1" applyFill="1" applyBorder="1" applyAlignment="1">
      <alignment horizontal="center" vertical="top" wrapText="1"/>
    </xf>
    <xf numFmtId="0" fontId="29" fillId="11" borderId="35" xfId="0" applyFont="1" applyFill="1" applyBorder="1" applyAlignment="1">
      <alignment horizontal="center" vertical="top" wrapText="1"/>
    </xf>
    <xf numFmtId="0" fontId="41" fillId="0" borderId="30" xfId="0" applyFont="1" applyBorder="1" applyAlignment="1">
      <alignment horizontal="center" vertical="top" wrapText="1"/>
    </xf>
    <xf numFmtId="0" fontId="41" fillId="0" borderId="28" xfId="0" applyFont="1" applyBorder="1" applyAlignment="1">
      <alignment horizontal="center" vertical="top" wrapText="1"/>
    </xf>
    <xf numFmtId="0" fontId="41"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1" borderId="30" xfId="0" applyFont="1" applyFill="1" applyBorder="1" applyAlignment="1">
      <alignment horizontal="center" vertical="center" wrapText="1"/>
    </xf>
    <xf numFmtId="0" fontId="29" fillId="11" borderId="28" xfId="0" applyFont="1" applyFill="1" applyBorder="1" applyAlignment="1">
      <alignment horizontal="center" vertical="center" wrapText="1"/>
    </xf>
    <xf numFmtId="0" fontId="29" fillId="11" borderId="27" xfId="0" applyFont="1" applyFill="1" applyBorder="1" applyAlignment="1">
      <alignment horizontal="center" vertical="center" wrapText="1"/>
    </xf>
    <xf numFmtId="0" fontId="29" fillId="11" borderId="30" xfId="0" applyFont="1" applyFill="1" applyBorder="1" applyAlignment="1">
      <alignment horizontal="center" vertical="top" wrapText="1"/>
    </xf>
    <xf numFmtId="0" fontId="29" fillId="11" borderId="28" xfId="0" applyFont="1" applyFill="1" applyBorder="1" applyAlignment="1">
      <alignment horizontal="center" vertical="top" wrapText="1"/>
    </xf>
    <xf numFmtId="0" fontId="29" fillId="11" borderId="27" xfId="0" applyFont="1" applyFill="1" applyBorder="1" applyAlignment="1">
      <alignment horizontal="center" vertical="top" wrapText="1"/>
    </xf>
    <xf numFmtId="0" fontId="29" fillId="12" borderId="30" xfId="0" applyFont="1" applyFill="1" applyBorder="1" applyAlignment="1" applyProtection="1">
      <alignment horizontal="center" vertical="top" wrapText="1"/>
      <protection locked="0"/>
    </xf>
    <xf numFmtId="0" fontId="29" fillId="12" borderId="28" xfId="0" applyFont="1" applyFill="1" applyBorder="1" applyAlignment="1" applyProtection="1">
      <alignment horizontal="center" vertical="top" wrapText="1"/>
      <protection locked="0"/>
    </xf>
    <xf numFmtId="0" fontId="29" fillId="12" borderId="27" xfId="0" applyFont="1" applyFill="1" applyBorder="1" applyAlignment="1" applyProtection="1">
      <alignment horizontal="center" vertical="top" wrapText="1"/>
      <protection locked="0"/>
    </xf>
    <xf numFmtId="0" fontId="29" fillId="12" borderId="29" xfId="0" applyFont="1" applyFill="1" applyBorder="1" applyAlignment="1" applyProtection="1">
      <alignment horizontal="center" vertical="top" wrapText="1"/>
      <protection locked="0"/>
    </xf>
    <xf numFmtId="0" fontId="29" fillId="12" borderId="31" xfId="0" applyFont="1" applyFill="1" applyBorder="1" applyAlignment="1" applyProtection="1">
      <alignment horizontal="center" vertical="top" wrapText="1"/>
      <protection locked="0"/>
    </xf>
    <xf numFmtId="0" fontId="29" fillId="12" borderId="41" xfId="0" applyFont="1" applyFill="1" applyBorder="1" applyAlignment="1" applyProtection="1">
      <alignment horizontal="center" vertical="top" wrapText="1"/>
      <protection locked="0"/>
    </xf>
    <xf numFmtId="0" fontId="29" fillId="12" borderId="42" xfId="0" applyFont="1" applyFill="1" applyBorder="1" applyAlignment="1" applyProtection="1">
      <alignment horizontal="center" vertical="top" wrapText="1"/>
      <protection locked="0"/>
    </xf>
    <xf numFmtId="0" fontId="29" fillId="11" borderId="29" xfId="0" applyFont="1" applyFill="1" applyBorder="1" applyAlignment="1">
      <alignment horizontal="center" vertical="top" wrapText="1"/>
    </xf>
    <xf numFmtId="0" fontId="29" fillId="11" borderId="31" xfId="0" applyFont="1" applyFill="1" applyBorder="1" applyAlignment="1">
      <alignment horizontal="center" vertical="top" wrapText="1"/>
    </xf>
    <xf numFmtId="0" fontId="29" fillId="11" borderId="41" xfId="0" applyFont="1" applyFill="1" applyBorder="1" applyAlignment="1">
      <alignment horizontal="center" vertical="top" wrapText="1"/>
    </xf>
    <xf numFmtId="0" fontId="29" fillId="11" borderId="42" xfId="0" applyFont="1" applyFill="1" applyBorder="1" applyAlignment="1">
      <alignment horizontal="center" vertical="top" wrapText="1"/>
    </xf>
    <xf numFmtId="0" fontId="32" fillId="0" borderId="26" xfId="0" applyFont="1" applyBorder="1" applyAlignment="1">
      <alignment horizontal="center" vertical="center" wrapText="1"/>
    </xf>
    <xf numFmtId="0" fontId="29" fillId="0" borderId="26" xfId="16" applyFont="1" applyBorder="1" applyAlignment="1">
      <alignment horizontal="center" vertical="top" wrapText="1"/>
    </xf>
    <xf numFmtId="0" fontId="32" fillId="0" borderId="28" xfId="0"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FFFF66"/>
      <color rgb="FFCCCCFF"/>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c:v>
                </c:pt>
                <c:pt idx="15">
                  <c:v>0</c:v>
                </c:pt>
                <c:pt idx="16">
                  <c:v>0</c:v>
                </c:pt>
              </c:numCache>
            </c:numRef>
          </c:val>
        </c:ser>
        <c:dLbls>
          <c:showLegendKey val="0"/>
          <c:showVal val="0"/>
          <c:showCatName val="0"/>
          <c:showSerName val="0"/>
          <c:showPercent val="0"/>
          <c:showBubbleSize val="0"/>
        </c:dLbls>
        <c:gapWidth val="150"/>
        <c:shape val="box"/>
        <c:axId val="72555520"/>
        <c:axId val="72610560"/>
        <c:axId val="0"/>
      </c:bar3DChart>
      <c:catAx>
        <c:axId val="72555520"/>
        <c:scaling>
          <c:orientation val="minMax"/>
        </c:scaling>
        <c:delete val="0"/>
        <c:axPos val="b"/>
        <c:majorTickMark val="none"/>
        <c:minorTickMark val="none"/>
        <c:tickLblPos val="nextTo"/>
        <c:crossAx val="72610560"/>
        <c:crosses val="autoZero"/>
        <c:auto val="1"/>
        <c:lblAlgn val="ctr"/>
        <c:lblOffset val="100"/>
        <c:noMultiLvlLbl val="0"/>
      </c:catAx>
      <c:valAx>
        <c:axId val="7261056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72555520"/>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1</c:v>
                </c:pt>
                <c:pt idx="2">
                  <c:v>0</c:v>
                </c:pt>
                <c:pt idx="3">
                  <c:v>0</c:v>
                </c:pt>
                <c:pt idx="4">
                  <c:v>1</c:v>
                </c:pt>
                <c:pt idx="5">
                  <c:v>0</c:v>
                </c:pt>
                <c:pt idx="6">
                  <c:v>0</c:v>
                </c:pt>
                <c:pt idx="7">
                  <c:v>1</c:v>
                </c:pt>
                <c:pt idx="8">
                  <c:v>1</c:v>
                </c:pt>
                <c:pt idx="9">
                  <c:v>0</c:v>
                </c:pt>
              </c:numCache>
            </c:numRef>
          </c:val>
        </c:ser>
        <c:dLbls>
          <c:showLegendKey val="0"/>
          <c:showVal val="0"/>
          <c:showCatName val="0"/>
          <c:showSerName val="0"/>
          <c:showPercent val="0"/>
          <c:showBubbleSize val="0"/>
        </c:dLbls>
        <c:gapWidth val="150"/>
        <c:shape val="box"/>
        <c:axId val="73292416"/>
        <c:axId val="73302400"/>
        <c:axId val="0"/>
      </c:bar3DChart>
      <c:catAx>
        <c:axId val="73292416"/>
        <c:scaling>
          <c:orientation val="minMax"/>
        </c:scaling>
        <c:delete val="0"/>
        <c:axPos val="b"/>
        <c:majorTickMark val="none"/>
        <c:minorTickMark val="none"/>
        <c:tickLblPos val="nextTo"/>
        <c:crossAx val="73302400"/>
        <c:crosses val="autoZero"/>
        <c:auto val="1"/>
        <c:lblAlgn val="ctr"/>
        <c:lblOffset val="100"/>
        <c:noMultiLvlLbl val="0"/>
      </c:catAx>
      <c:valAx>
        <c:axId val="7330240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73292416"/>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25"/>
          <c:y val="2.6016260162601629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3</c:v>
                </c:pt>
                <c:pt idx="16">
                  <c:v>0</c:v>
                </c:pt>
              </c:numCache>
            </c:numRef>
          </c:val>
        </c:ser>
        <c:dLbls>
          <c:showLegendKey val="0"/>
          <c:showVal val="0"/>
          <c:showCatName val="0"/>
          <c:showSerName val="0"/>
          <c:showPercent val="0"/>
          <c:showBubbleSize val="0"/>
        </c:dLbls>
        <c:gapWidth val="150"/>
        <c:shape val="box"/>
        <c:axId val="73320704"/>
        <c:axId val="73322496"/>
        <c:axId val="0"/>
      </c:bar3DChart>
      <c:catAx>
        <c:axId val="73320704"/>
        <c:scaling>
          <c:orientation val="minMax"/>
        </c:scaling>
        <c:delete val="0"/>
        <c:axPos val="b"/>
        <c:majorTickMark val="none"/>
        <c:minorTickMark val="none"/>
        <c:tickLblPos val="nextTo"/>
        <c:crossAx val="73322496"/>
        <c:crosses val="autoZero"/>
        <c:auto val="1"/>
        <c:lblAlgn val="ctr"/>
        <c:lblOffset val="100"/>
        <c:noMultiLvlLbl val="0"/>
      </c:catAx>
      <c:valAx>
        <c:axId val="7332249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73320704"/>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320134</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703058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16662</xdr:colOff>
      <xdr:row>10</xdr:row>
      <xdr:rowOff>108793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10</xdr:row>
      <xdr:rowOff>108794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6196</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21</xdr:col>
      <xdr:colOff>481</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1215395</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10</xdr:col>
      <xdr:colOff>1600840</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432888</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784"/>
      <c r="U2" s="784"/>
      <c r="V2" s="784"/>
      <c r="W2" s="784"/>
      <c r="X2" s="784"/>
      <c r="Y2" s="784"/>
      <c r="Z2" s="784"/>
      <c r="AA2" s="784"/>
      <c r="AB2" s="784"/>
      <c r="AC2" s="784" t="s">
        <v>25</v>
      </c>
      <c r="AD2" s="784"/>
      <c r="AE2" s="784"/>
      <c r="AF2" s="784"/>
      <c r="AG2" s="784"/>
      <c r="AH2" s="784"/>
      <c r="AI2" s="784"/>
      <c r="AJ2" s="784"/>
    </row>
    <row r="3" spans="2:36" ht="16.5" customHeight="1" x14ac:dyDescent="0.25">
      <c r="B3" s="33" t="s">
        <v>7</v>
      </c>
      <c r="C3" s="33"/>
      <c r="D3" s="33"/>
      <c r="E3" s="33"/>
      <c r="F3" s="33"/>
      <c r="G3" s="33"/>
      <c r="H3" s="33"/>
      <c r="I3" s="33"/>
      <c r="J3" s="33"/>
      <c r="K3" s="33"/>
      <c r="L3" s="33"/>
      <c r="M3" s="33"/>
      <c r="N3" s="33"/>
      <c r="O3" s="33"/>
      <c r="P3" s="33"/>
      <c r="Q3" s="33"/>
      <c r="R3" s="33"/>
      <c r="S3" s="33"/>
      <c r="T3" s="784"/>
      <c r="U3" s="784"/>
      <c r="V3" s="784"/>
      <c r="W3" s="784"/>
      <c r="X3" s="784"/>
      <c r="Y3" s="784"/>
      <c r="Z3" s="784"/>
      <c r="AA3" s="784"/>
      <c r="AB3" s="784"/>
      <c r="AC3" s="784" t="s">
        <v>7</v>
      </c>
      <c r="AD3" s="784"/>
      <c r="AE3" s="784"/>
      <c r="AF3" s="784"/>
      <c r="AG3" s="784"/>
      <c r="AH3" s="784"/>
      <c r="AI3" s="784"/>
      <c r="AJ3" s="784"/>
    </row>
    <row r="4" spans="2:36" ht="12.75" customHeight="1" x14ac:dyDescent="0.25">
      <c r="B4" s="33" t="s">
        <v>35</v>
      </c>
      <c r="C4" s="33"/>
      <c r="D4" s="33"/>
      <c r="E4" s="33"/>
      <c r="F4" s="33"/>
      <c r="G4" s="33"/>
      <c r="H4" s="33"/>
      <c r="I4" s="33"/>
      <c r="J4" s="33"/>
      <c r="K4" s="33"/>
      <c r="L4" s="33"/>
      <c r="M4" s="33"/>
      <c r="N4" s="33"/>
      <c r="O4" s="33"/>
      <c r="P4" s="33"/>
      <c r="Q4" s="33"/>
      <c r="R4" s="33"/>
      <c r="S4" s="33"/>
      <c r="T4" s="784"/>
      <c r="U4" s="784"/>
      <c r="V4" s="784"/>
      <c r="W4" s="784"/>
      <c r="X4" s="784"/>
      <c r="Y4" s="784"/>
      <c r="Z4" s="784"/>
      <c r="AA4" s="784"/>
      <c r="AB4" s="784"/>
      <c r="AC4" s="784" t="s">
        <v>35</v>
      </c>
      <c r="AD4" s="784"/>
      <c r="AE4" s="784"/>
      <c r="AF4" s="784"/>
      <c r="AG4" s="784"/>
      <c r="AH4" s="784"/>
      <c r="AI4" s="784"/>
      <c r="AJ4" s="784"/>
    </row>
    <row r="5" spans="2:36" ht="15.75" x14ac:dyDescent="0.25">
      <c r="B5" s="2"/>
      <c r="C5" s="2"/>
      <c r="D5" s="2"/>
    </row>
    <row r="6" spans="2:36" ht="16.5" thickBot="1" x14ac:dyDescent="0.3">
      <c r="B6" s="2"/>
      <c r="C6" s="2"/>
      <c r="D6" s="2"/>
    </row>
    <row r="7" spans="2:36" ht="75.75" customHeight="1" x14ac:dyDescent="0.25">
      <c r="B7" s="779" t="s">
        <v>20</v>
      </c>
      <c r="C7" s="779" t="s">
        <v>37</v>
      </c>
      <c r="D7" s="779" t="s">
        <v>38</v>
      </c>
      <c r="E7" s="781" t="s">
        <v>39</v>
      </c>
      <c r="F7" s="779" t="s">
        <v>36</v>
      </c>
      <c r="G7" s="781" t="s">
        <v>9</v>
      </c>
      <c r="H7" s="783" t="s">
        <v>0</v>
      </c>
      <c r="I7" s="783" t="s">
        <v>8</v>
      </c>
      <c r="J7" s="783" t="s">
        <v>16</v>
      </c>
      <c r="K7" s="783"/>
      <c r="L7" s="783" t="s">
        <v>13</v>
      </c>
      <c r="M7" s="783"/>
      <c r="N7" s="783"/>
      <c r="O7" s="783"/>
      <c r="P7" s="783"/>
      <c r="Q7" s="783"/>
      <c r="R7" s="783"/>
      <c r="S7" s="783"/>
      <c r="T7" s="779" t="s">
        <v>14</v>
      </c>
      <c r="U7" s="783" t="s">
        <v>18</v>
      </c>
      <c r="V7" s="783" t="s">
        <v>26</v>
      </c>
      <c r="W7" s="783"/>
      <c r="X7" s="783" t="s">
        <v>15</v>
      </c>
      <c r="Y7" s="783" t="s">
        <v>17</v>
      </c>
      <c r="Z7" s="783"/>
      <c r="AA7" s="783" t="s">
        <v>22</v>
      </c>
      <c r="AB7" s="783" t="s">
        <v>32</v>
      </c>
      <c r="AC7" s="785" t="s">
        <v>31</v>
      </c>
      <c r="AD7" s="785"/>
      <c r="AE7" s="785"/>
      <c r="AF7" s="785"/>
      <c r="AG7" s="783" t="s">
        <v>28</v>
      </c>
      <c r="AH7" s="783" t="s">
        <v>29</v>
      </c>
      <c r="AI7" s="783" t="s">
        <v>1</v>
      </c>
      <c r="AJ7" s="783" t="s">
        <v>2</v>
      </c>
    </row>
    <row r="8" spans="2:36" ht="15.75" customHeight="1" x14ac:dyDescent="0.25">
      <c r="B8" s="780"/>
      <c r="C8" s="780"/>
      <c r="D8" s="780"/>
      <c r="E8" s="782"/>
      <c r="F8" s="780"/>
      <c r="G8" s="782"/>
      <c r="H8" s="778"/>
      <c r="I8" s="778"/>
      <c r="J8" s="778" t="s">
        <v>33</v>
      </c>
      <c r="K8" s="778" t="s">
        <v>19</v>
      </c>
      <c r="L8" s="786" t="s">
        <v>3</v>
      </c>
      <c r="M8" s="786"/>
      <c r="N8" s="786" t="s">
        <v>4</v>
      </c>
      <c r="O8" s="786"/>
      <c r="P8" s="786" t="s">
        <v>5</v>
      </c>
      <c r="Q8" s="786"/>
      <c r="R8" s="786" t="s">
        <v>6</v>
      </c>
      <c r="S8" s="786"/>
      <c r="T8" s="780"/>
      <c r="U8" s="778"/>
      <c r="V8" s="778" t="s">
        <v>23</v>
      </c>
      <c r="W8" s="778" t="s">
        <v>21</v>
      </c>
      <c r="X8" s="778"/>
      <c r="Y8" s="778" t="s">
        <v>23</v>
      </c>
      <c r="Z8" s="778" t="s">
        <v>21</v>
      </c>
      <c r="AA8" s="778"/>
      <c r="AB8" s="778"/>
      <c r="AC8" s="14" t="s">
        <v>3</v>
      </c>
      <c r="AD8" s="14" t="s">
        <v>4</v>
      </c>
      <c r="AE8" s="14" t="s">
        <v>5</v>
      </c>
      <c r="AF8" s="14" t="s">
        <v>6</v>
      </c>
      <c r="AG8" s="778"/>
      <c r="AH8" s="778"/>
      <c r="AI8" s="778"/>
      <c r="AJ8" s="778"/>
    </row>
    <row r="9" spans="2:36" ht="78.75" x14ac:dyDescent="0.25">
      <c r="B9" s="780"/>
      <c r="C9" s="780"/>
      <c r="D9" s="780"/>
      <c r="E9" s="782"/>
      <c r="F9" s="780"/>
      <c r="G9" s="782"/>
      <c r="H9" s="778"/>
      <c r="I9" s="778"/>
      <c r="J9" s="778"/>
      <c r="K9" s="778"/>
      <c r="L9" s="32" t="s">
        <v>11</v>
      </c>
      <c r="M9" s="32" t="s">
        <v>12</v>
      </c>
      <c r="N9" s="32" t="s">
        <v>11</v>
      </c>
      <c r="O9" s="32" t="s">
        <v>12</v>
      </c>
      <c r="P9" s="32" t="s">
        <v>11</v>
      </c>
      <c r="Q9" s="32" t="s">
        <v>12</v>
      </c>
      <c r="R9" s="32" t="s">
        <v>11</v>
      </c>
      <c r="S9" s="32" t="s">
        <v>12</v>
      </c>
      <c r="T9" s="780"/>
      <c r="U9" s="778"/>
      <c r="V9" s="778"/>
      <c r="W9" s="778"/>
      <c r="X9" s="778"/>
      <c r="Y9" s="778"/>
      <c r="Z9" s="778"/>
      <c r="AA9" s="778"/>
      <c r="AB9" s="778"/>
      <c r="AC9" s="14" t="s">
        <v>24</v>
      </c>
      <c r="AD9" s="14" t="s">
        <v>24</v>
      </c>
      <c r="AE9" s="14" t="s">
        <v>24</v>
      </c>
      <c r="AF9" s="14" t="s">
        <v>24</v>
      </c>
      <c r="AG9" s="778"/>
      <c r="AH9" s="778"/>
      <c r="AI9" s="778"/>
      <c r="AJ9" s="778"/>
    </row>
    <row r="10" spans="2:36" ht="136.5" customHeight="1" x14ac:dyDescent="0.25">
      <c r="B10" s="39"/>
      <c r="C10" s="39"/>
      <c r="D10" s="39"/>
      <c r="E10" s="40"/>
      <c r="F10" s="41" t="s">
        <v>92</v>
      </c>
      <c r="G10" s="40" t="s">
        <v>103</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95</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96</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96</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96</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97</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97</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97</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98</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99</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99</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776" t="s">
        <v>10</v>
      </c>
      <c r="K31" s="777"/>
      <c r="L31" s="774"/>
      <c r="M31" s="775"/>
      <c r="N31" s="774"/>
      <c r="O31" s="775"/>
      <c r="P31" s="774"/>
      <c r="Q31" s="775"/>
      <c r="R31" s="774"/>
      <c r="S31" s="775"/>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19"/>
  <sheetViews>
    <sheetView showGridLines="0" topLeftCell="A4" zoomScale="86" zoomScaleNormal="86" zoomScaleSheetLayoutView="80" workbookViewId="0">
      <selection activeCell="F42" sqref="F42"/>
    </sheetView>
  </sheetViews>
  <sheetFormatPr baseColWidth="10" defaultColWidth="11.5703125" defaultRowHeight="15" x14ac:dyDescent="0.25"/>
  <cols>
    <col min="1" max="1" width="19.28515625" style="109" customWidth="1"/>
    <col min="2" max="2" width="17" style="109" customWidth="1"/>
    <col min="3" max="3" width="46.5703125" style="109" customWidth="1"/>
    <col min="4" max="4" width="26.85546875" style="109" bestFit="1" customWidth="1"/>
    <col min="5" max="5" width="36.7109375" style="109" bestFit="1" customWidth="1"/>
    <col min="6" max="6" width="21.85546875" style="109" customWidth="1"/>
    <col min="7" max="7" width="16.5703125" style="96" customWidth="1"/>
    <col min="8" max="8" width="24.140625" style="109" bestFit="1" customWidth="1"/>
    <col min="9" max="9" width="50.85546875" style="109" customWidth="1"/>
    <col min="10" max="10" width="28.140625" style="109" bestFit="1" customWidth="1"/>
    <col min="11" max="11" width="19.85546875" style="109" bestFit="1" customWidth="1"/>
    <col min="12" max="12" width="12.7109375" style="109" bestFit="1" customWidth="1"/>
    <col min="13" max="16384" width="11.5703125" style="109"/>
  </cols>
  <sheetData>
    <row r="1" spans="1:576" ht="26.25" hidden="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758</v>
      </c>
      <c r="O1" s="195" t="s">
        <v>760</v>
      </c>
      <c r="P1" s="195" t="s">
        <v>334</v>
      </c>
      <c r="Q1" s="195" t="s">
        <v>761</v>
      </c>
      <c r="R1" s="195" t="s">
        <v>764</v>
      </c>
      <c r="S1" s="195" t="s">
        <v>335</v>
      </c>
      <c r="T1" s="195" t="s">
        <v>766</v>
      </c>
      <c r="U1" s="195" t="s">
        <v>336</v>
      </c>
      <c r="V1" s="195" t="s">
        <v>767</v>
      </c>
      <c r="W1" s="195" t="s">
        <v>768</v>
      </c>
      <c r="X1" s="195" t="s">
        <v>772</v>
      </c>
      <c r="Y1" s="195" t="s">
        <v>328</v>
      </c>
      <c r="Z1" s="195" t="s">
        <v>787</v>
      </c>
      <c r="AA1" s="204"/>
      <c r="AB1" s="195" t="s">
        <v>789</v>
      </c>
      <c r="AC1" s="195" t="s">
        <v>338</v>
      </c>
      <c r="AD1" s="195" t="s">
        <v>791</v>
      </c>
      <c r="AE1" s="195" t="s">
        <v>793</v>
      </c>
      <c r="AF1" s="195" t="s">
        <v>339</v>
      </c>
      <c r="AG1" s="195" t="s">
        <v>795</v>
      </c>
      <c r="AH1" s="195" t="s">
        <v>797</v>
      </c>
      <c r="AI1" s="195" t="s">
        <v>340</v>
      </c>
      <c r="AJ1" s="195" t="s">
        <v>798</v>
      </c>
      <c r="AK1" s="195" t="s">
        <v>800</v>
      </c>
      <c r="AL1" s="195" t="s">
        <v>801</v>
      </c>
      <c r="AM1" s="195" t="s">
        <v>802</v>
      </c>
      <c r="AN1" s="195" t="s">
        <v>804</v>
      </c>
      <c r="AO1" s="195" t="s">
        <v>806</v>
      </c>
      <c r="AP1" s="195" t="s">
        <v>807</v>
      </c>
      <c r="AQ1" s="195" t="s">
        <v>341</v>
      </c>
      <c r="AR1" s="195" t="s">
        <v>809</v>
      </c>
      <c r="AS1" s="195" t="s">
        <v>811</v>
      </c>
      <c r="AT1" s="195" t="s">
        <v>813</v>
      </c>
      <c r="AU1" s="195" t="s">
        <v>815</v>
      </c>
      <c r="AV1" s="195" t="s">
        <v>817</v>
      </c>
      <c r="AW1" s="195" t="s">
        <v>819</v>
      </c>
      <c r="AX1" s="195" t="s">
        <v>821</v>
      </c>
      <c r="AY1" s="195" t="s">
        <v>823</v>
      </c>
      <c r="AZ1" s="204"/>
      <c r="BA1" s="195" t="s">
        <v>343</v>
      </c>
      <c r="BB1" s="195" t="s">
        <v>845</v>
      </c>
      <c r="BC1" s="195" t="s">
        <v>344</v>
      </c>
      <c r="BD1" s="195" t="s">
        <v>847</v>
      </c>
      <c r="BE1" s="195" t="s">
        <v>849</v>
      </c>
      <c r="BF1" s="204"/>
      <c r="BG1" s="195" t="s">
        <v>346</v>
      </c>
      <c r="BH1" s="195" t="s">
        <v>851</v>
      </c>
      <c r="BI1" s="195" t="s">
        <v>347</v>
      </c>
      <c r="BJ1" s="195" t="s">
        <v>853</v>
      </c>
      <c r="BK1" s="195" t="s">
        <v>855</v>
      </c>
      <c r="BL1" s="195" t="s">
        <v>857</v>
      </c>
      <c r="BM1" s="204"/>
      <c r="BN1" s="195" t="s">
        <v>863</v>
      </c>
      <c r="BO1" s="195" t="s">
        <v>865</v>
      </c>
      <c r="BP1" s="195" t="s">
        <v>349</v>
      </c>
      <c r="BQ1" s="195" t="s">
        <v>859</v>
      </c>
      <c r="BR1" s="195" t="s">
        <v>861</v>
      </c>
      <c r="BS1" s="195" t="s">
        <v>350</v>
      </c>
      <c r="BT1" s="195" t="s">
        <v>867</v>
      </c>
      <c r="BU1" s="195" t="s">
        <v>351</v>
      </c>
      <c r="BV1" s="195" t="s">
        <v>868</v>
      </c>
      <c r="BW1" s="192"/>
      <c r="BX1" s="204"/>
      <c r="BY1" s="195" t="s">
        <v>352</v>
      </c>
      <c r="BZ1" s="195" t="s">
        <v>773</v>
      </c>
      <c r="CA1" s="195" t="s">
        <v>775</v>
      </c>
      <c r="CB1" s="195" t="s">
        <v>777</v>
      </c>
      <c r="CC1" s="195" t="s">
        <v>353</v>
      </c>
      <c r="CD1" s="195" t="s">
        <v>779</v>
      </c>
      <c r="CE1" s="195" t="s">
        <v>781</v>
      </c>
      <c r="CF1" s="195" t="s">
        <v>783</v>
      </c>
      <c r="CG1" s="195" t="s">
        <v>785</v>
      </c>
      <c r="CH1" s="192"/>
      <c r="CI1" s="204"/>
      <c r="CJ1" s="195" t="s">
        <v>354</v>
      </c>
      <c r="CK1" s="195" t="s">
        <v>825</v>
      </c>
      <c r="CL1" s="195" t="s">
        <v>827</v>
      </c>
      <c r="CM1" s="195" t="s">
        <v>829</v>
      </c>
      <c r="CN1" s="195" t="s">
        <v>831</v>
      </c>
      <c r="CO1" s="195" t="s">
        <v>833</v>
      </c>
      <c r="CP1" s="195" t="s">
        <v>835</v>
      </c>
      <c r="CQ1" s="195" t="s">
        <v>837</v>
      </c>
      <c r="CR1" s="195" t="s">
        <v>839</v>
      </c>
      <c r="CS1" s="195" t="s">
        <v>841</v>
      </c>
      <c r="CT1" s="195" t="s">
        <v>843</v>
      </c>
      <c r="CU1" s="192"/>
      <c r="CV1" s="204"/>
      <c r="CW1" s="195" t="s">
        <v>869</v>
      </c>
      <c r="CX1" s="195" t="s">
        <v>870</v>
      </c>
      <c r="CY1" s="195" t="s">
        <v>872</v>
      </c>
      <c r="CZ1" s="195" t="s">
        <v>357</v>
      </c>
      <c r="DA1" s="195" t="s">
        <v>874</v>
      </c>
      <c r="DB1" s="195" t="s">
        <v>876</v>
      </c>
      <c r="DC1" s="195" t="s">
        <v>878</v>
      </c>
      <c r="DD1" s="195" t="s">
        <v>880</v>
      </c>
      <c r="DE1" s="195" t="s">
        <v>882</v>
      </c>
      <c r="DF1" s="195" t="s">
        <v>884</v>
      </c>
      <c r="DG1" s="204"/>
      <c r="DH1" s="195" t="s">
        <v>359</v>
      </c>
      <c r="DI1" s="195" t="s">
        <v>886</v>
      </c>
      <c r="DJ1" s="195" t="s">
        <v>360</v>
      </c>
      <c r="DK1" s="195" t="s">
        <v>888</v>
      </c>
      <c r="DL1" s="195" t="s">
        <v>890</v>
      </c>
      <c r="DM1" s="195" t="s">
        <v>892</v>
      </c>
      <c r="DN1" s="195" t="s">
        <v>894</v>
      </c>
      <c r="DO1" s="195" t="s">
        <v>896</v>
      </c>
      <c r="DP1" s="195" t="s">
        <v>898</v>
      </c>
      <c r="DQ1" s="195" t="s">
        <v>900</v>
      </c>
      <c r="DR1" s="195" t="s">
        <v>361</v>
      </c>
      <c r="DS1" s="195" t="s">
        <v>902</v>
      </c>
      <c r="DT1" s="195" t="s">
        <v>904</v>
      </c>
      <c r="DU1" s="195" t="s">
        <v>906</v>
      </c>
      <c r="DV1" s="204"/>
      <c r="DW1" s="195" t="s">
        <v>908</v>
      </c>
      <c r="DX1" s="195" t="s">
        <v>363</v>
      </c>
      <c r="DY1" s="195" t="s">
        <v>910</v>
      </c>
      <c r="DZ1" s="195" t="s">
        <v>364</v>
      </c>
      <c r="EA1" s="195" t="s">
        <v>912</v>
      </c>
      <c r="EB1" s="195" t="s">
        <v>914</v>
      </c>
      <c r="EC1" s="195" t="s">
        <v>916</v>
      </c>
      <c r="ED1" s="195" t="s">
        <v>918</v>
      </c>
      <c r="EE1" s="195" t="s">
        <v>920</v>
      </c>
      <c r="EF1" s="195" t="s">
        <v>922</v>
      </c>
      <c r="EG1" s="195" t="s">
        <v>924</v>
      </c>
      <c r="EH1" s="195" t="s">
        <v>926</v>
      </c>
      <c r="EI1" s="195" t="s">
        <v>928</v>
      </c>
      <c r="EJ1" s="195" t="s">
        <v>930</v>
      </c>
      <c r="EK1" s="195" t="s">
        <v>932</v>
      </c>
      <c r="EL1" s="204"/>
      <c r="EM1" s="195" t="s">
        <v>934</v>
      </c>
      <c r="EN1" s="195" t="s">
        <v>366</v>
      </c>
      <c r="EO1" s="195" t="s">
        <v>936</v>
      </c>
      <c r="EP1" s="195" t="s">
        <v>938</v>
      </c>
      <c r="EQ1" s="195" t="s">
        <v>367</v>
      </c>
      <c r="ER1" s="195" t="s">
        <v>940</v>
      </c>
      <c r="ES1" s="195" t="s">
        <v>942</v>
      </c>
      <c r="ET1" s="195" t="s">
        <v>368</v>
      </c>
      <c r="EU1" s="195" t="s">
        <v>944</v>
      </c>
      <c r="EV1" s="195" t="s">
        <v>946</v>
      </c>
      <c r="EW1" s="195" t="s">
        <v>948</v>
      </c>
      <c r="EX1" s="195" t="s">
        <v>369</v>
      </c>
      <c r="EY1" s="195" t="s">
        <v>950</v>
      </c>
      <c r="EZ1" s="195" t="s">
        <v>952</v>
      </c>
      <c r="FA1" s="204"/>
      <c r="FB1" s="195" t="s">
        <v>371</v>
      </c>
      <c r="FC1" s="195" t="s">
        <v>954</v>
      </c>
      <c r="FD1" s="195" t="s">
        <v>956</v>
      </c>
      <c r="FE1" s="195" t="s">
        <v>958</v>
      </c>
      <c r="FF1" s="195" t="s">
        <v>960</v>
      </c>
      <c r="FG1" s="195" t="s">
        <v>372</v>
      </c>
      <c r="FH1" s="195" t="s">
        <v>962</v>
      </c>
      <c r="FI1" s="195" t="s">
        <v>964</v>
      </c>
      <c r="FJ1" s="195" t="s">
        <v>966</v>
      </c>
      <c r="FK1" s="195" t="s">
        <v>968</v>
      </c>
      <c r="FL1" s="195" t="s">
        <v>970</v>
      </c>
      <c r="FM1" s="195" t="s">
        <v>373</v>
      </c>
      <c r="FN1" s="195" t="s">
        <v>973</v>
      </c>
      <c r="FO1" s="195" t="s">
        <v>374</v>
      </c>
      <c r="FP1" s="195" t="s">
        <v>976</v>
      </c>
      <c r="FQ1" s="195" t="s">
        <v>977</v>
      </c>
      <c r="FR1" s="195" t="s">
        <v>979</v>
      </c>
      <c r="FS1" s="195" t="s">
        <v>375</v>
      </c>
      <c r="FT1" s="195" t="s">
        <v>982</v>
      </c>
      <c r="FU1" s="195" t="s">
        <v>983</v>
      </c>
      <c r="FV1" s="195" t="s">
        <v>985</v>
      </c>
      <c r="FW1" s="195" t="s">
        <v>376</v>
      </c>
      <c r="FX1" s="195" t="s">
        <v>988</v>
      </c>
      <c r="FY1" s="195" t="s">
        <v>990</v>
      </c>
      <c r="FZ1" s="195" t="s">
        <v>992</v>
      </c>
      <c r="GA1" s="204"/>
      <c r="GB1" s="195" t="s">
        <v>378</v>
      </c>
      <c r="GC1" s="195" t="s">
        <v>379</v>
      </c>
      <c r="GD1" s="204"/>
      <c r="GE1" s="195" t="s">
        <v>381</v>
      </c>
      <c r="GF1" s="195" t="s">
        <v>1015</v>
      </c>
      <c r="GG1" s="195" t="s">
        <v>1017</v>
      </c>
      <c r="GH1" s="195" t="s">
        <v>1019</v>
      </c>
      <c r="GI1" s="195" t="s">
        <v>1021</v>
      </c>
      <c r="GJ1" s="195" t="s">
        <v>1023</v>
      </c>
      <c r="GK1" s="204"/>
      <c r="GL1" s="195" t="s">
        <v>383</v>
      </c>
      <c r="GM1" s="195" t="s">
        <v>1025</v>
      </c>
      <c r="GN1" s="195" t="s">
        <v>1027</v>
      </c>
      <c r="GO1" s="195" t="s">
        <v>1029</v>
      </c>
      <c r="GP1" s="195" t="s">
        <v>1031</v>
      </c>
      <c r="GQ1" s="195" t="s">
        <v>1033</v>
      </c>
      <c r="GR1" s="195" t="s">
        <v>1035</v>
      </c>
      <c r="GS1" s="192"/>
      <c r="GT1" s="204"/>
      <c r="GU1" s="195" t="s">
        <v>384</v>
      </c>
      <c r="GV1" s="195" t="s">
        <v>994</v>
      </c>
      <c r="GW1" s="195" t="s">
        <v>996</v>
      </c>
      <c r="GX1" s="195" t="s">
        <v>998</v>
      </c>
      <c r="GY1" s="195" t="s">
        <v>1000</v>
      </c>
      <c r="GZ1" s="195" t="s">
        <v>1002</v>
      </c>
      <c r="HA1" s="195" t="s">
        <v>1004</v>
      </c>
      <c r="HB1" s="204"/>
      <c r="HC1" s="195" t="s">
        <v>385</v>
      </c>
      <c r="HD1" s="195" t="s">
        <v>1006</v>
      </c>
      <c r="HE1" s="195" t="s">
        <v>1008</v>
      </c>
      <c r="HF1" s="195" t="s">
        <v>1009</v>
      </c>
      <c r="HG1" s="195" t="s">
        <v>386</v>
      </c>
      <c r="HH1" s="195" t="s">
        <v>1012</v>
      </c>
      <c r="HI1" s="195" t="s">
        <v>1013</v>
      </c>
      <c r="HJ1" s="192"/>
      <c r="HK1" s="204"/>
      <c r="HL1" s="195" t="s">
        <v>389</v>
      </c>
      <c r="HM1" s="195" t="s">
        <v>1037</v>
      </c>
      <c r="HN1" s="195" t="s">
        <v>1039</v>
      </c>
      <c r="HO1" s="195" t="s">
        <v>1041</v>
      </c>
      <c r="HP1" s="195" t="s">
        <v>1043</v>
      </c>
      <c r="HQ1" s="195" t="s">
        <v>390</v>
      </c>
      <c r="HR1" s="195" t="s">
        <v>1046</v>
      </c>
      <c r="HS1" s="204"/>
      <c r="HT1" s="195" t="s">
        <v>1048</v>
      </c>
      <c r="HU1" s="195" t="s">
        <v>1050</v>
      </c>
      <c r="HV1" s="195" t="s">
        <v>392</v>
      </c>
      <c r="HW1" s="195" t="s">
        <v>1053</v>
      </c>
      <c r="HX1" s="195" t="s">
        <v>1055</v>
      </c>
      <c r="HY1" s="195" t="s">
        <v>1056</v>
      </c>
      <c r="HZ1" s="195" t="s">
        <v>1058</v>
      </c>
      <c r="IA1" s="204"/>
      <c r="IB1" s="195" t="s">
        <v>1060</v>
      </c>
      <c r="IC1" s="195" t="s">
        <v>1062</v>
      </c>
      <c r="ID1" s="195" t="s">
        <v>1064</v>
      </c>
      <c r="IE1" s="195" t="s">
        <v>394</v>
      </c>
      <c r="IF1" s="195" t="s">
        <v>1066</v>
      </c>
      <c r="IG1" s="195" t="s">
        <v>1068</v>
      </c>
      <c r="IH1" s="195" t="s">
        <v>395</v>
      </c>
      <c r="II1" s="195" t="s">
        <v>1070</v>
      </c>
      <c r="IJ1" s="195" t="s">
        <v>1072</v>
      </c>
      <c r="IK1" s="195" t="s">
        <v>396</v>
      </c>
      <c r="IL1" s="195" t="s">
        <v>1074</v>
      </c>
      <c r="IM1" s="195" t="s">
        <v>1076</v>
      </c>
      <c r="IN1" s="195" t="s">
        <v>1078</v>
      </c>
      <c r="IO1" s="195" t="s">
        <v>1080</v>
      </c>
      <c r="IP1" s="195" t="s">
        <v>397</v>
      </c>
      <c r="IQ1" s="195" t="s">
        <v>1082</v>
      </c>
      <c r="IR1" s="204"/>
      <c r="IS1" s="195" t="s">
        <v>1090</v>
      </c>
      <c r="IT1" s="195" t="s">
        <v>1092</v>
      </c>
      <c r="IU1" s="195" t="s">
        <v>399</v>
      </c>
      <c r="IV1" s="195" t="s">
        <v>1094</v>
      </c>
      <c r="IW1" s="195" t="s">
        <v>1096</v>
      </c>
      <c r="IX1" s="195" t="s">
        <v>1098</v>
      </c>
      <c r="IY1" s="204"/>
      <c r="IZ1" s="195" t="s">
        <v>1100</v>
      </c>
      <c r="JA1" s="195" t="s">
        <v>401</v>
      </c>
      <c r="JB1" s="195" t="s">
        <v>1103</v>
      </c>
      <c r="JC1" s="195" t="s">
        <v>1105</v>
      </c>
      <c r="JD1" s="195" t="s">
        <v>1107</v>
      </c>
      <c r="JE1" s="195" t="s">
        <v>1109</v>
      </c>
      <c r="JF1" s="195" t="s">
        <v>1111</v>
      </c>
      <c r="JG1" s="195" t="s">
        <v>1113</v>
      </c>
      <c r="JH1" s="195" t="s">
        <v>402</v>
      </c>
      <c r="JI1" s="195" t="s">
        <v>1116</v>
      </c>
      <c r="JJ1" s="195" t="s">
        <v>1118</v>
      </c>
      <c r="JK1" s="195" t="s">
        <v>1120</v>
      </c>
      <c r="JL1" s="195" t="s">
        <v>1122</v>
      </c>
      <c r="JM1" s="195" t="s">
        <v>1124</v>
      </c>
      <c r="JN1" s="195" t="s">
        <v>1126</v>
      </c>
      <c r="JO1" s="195" t="s">
        <v>1128</v>
      </c>
      <c r="JP1" s="195" t="s">
        <v>1130</v>
      </c>
      <c r="JQ1" s="195" t="s">
        <v>403</v>
      </c>
      <c r="JR1" s="195" t="s">
        <v>1133</v>
      </c>
      <c r="JS1" s="195" t="s">
        <v>1135</v>
      </c>
      <c r="JT1" s="195" t="s">
        <v>1137</v>
      </c>
      <c r="JU1" s="195" t="s">
        <v>1139</v>
      </c>
      <c r="JV1" s="195" t="s">
        <v>1140</v>
      </c>
      <c r="JW1" s="195" t="s">
        <v>1142</v>
      </c>
      <c r="JX1" s="195" t="s">
        <v>1144</v>
      </c>
      <c r="JY1" s="195" t="s">
        <v>1146</v>
      </c>
      <c r="JZ1" s="195" t="s">
        <v>1148</v>
      </c>
      <c r="KA1" s="195" t="s">
        <v>1150</v>
      </c>
      <c r="KB1" s="195" t="s">
        <v>1152</v>
      </c>
      <c r="KC1" s="195" t="s">
        <v>1154</v>
      </c>
      <c r="KD1" s="195" t="s">
        <v>1156</v>
      </c>
      <c r="KE1" s="195" t="s">
        <v>1158</v>
      </c>
      <c r="KF1" s="195" t="s">
        <v>1160</v>
      </c>
      <c r="KG1" s="195" t="s">
        <v>1162</v>
      </c>
      <c r="KH1" s="195" t="s">
        <v>1164</v>
      </c>
      <c r="KI1" s="195" t="s">
        <v>1166</v>
      </c>
      <c r="KJ1" s="195" t="s">
        <v>1168</v>
      </c>
      <c r="KK1" s="195" t="s">
        <v>1170</v>
      </c>
      <c r="KL1" s="195" t="s">
        <v>1172</v>
      </c>
      <c r="KM1" s="195" t="s">
        <v>1174</v>
      </c>
      <c r="KN1" s="195" t="s">
        <v>1176</v>
      </c>
      <c r="KO1" s="195" t="s">
        <v>1178</v>
      </c>
      <c r="KP1" s="195" t="s">
        <v>1180</v>
      </c>
      <c r="KQ1" s="195" t="s">
        <v>1182</v>
      </c>
      <c r="KR1" s="204"/>
      <c r="KS1" s="195" t="s">
        <v>1184</v>
      </c>
      <c r="KT1" s="195" t="s">
        <v>405</v>
      </c>
      <c r="KU1" s="195" t="s">
        <v>1187</v>
      </c>
      <c r="KV1" s="195" t="s">
        <v>1189</v>
      </c>
      <c r="KW1" s="195" t="s">
        <v>1191</v>
      </c>
      <c r="KX1" s="195" t="s">
        <v>1193</v>
      </c>
      <c r="KY1" s="195" t="s">
        <v>406</v>
      </c>
      <c r="KZ1" s="195" t="s">
        <v>1196</v>
      </c>
      <c r="LA1" s="195" t="s">
        <v>1198</v>
      </c>
      <c r="LB1" s="195" t="s">
        <v>1200</v>
      </c>
      <c r="LC1" s="195" t="s">
        <v>1202</v>
      </c>
      <c r="LD1" s="195" t="s">
        <v>1204</v>
      </c>
      <c r="LE1" s="195" t="s">
        <v>1206</v>
      </c>
      <c r="LF1" s="195" t="s">
        <v>1208</v>
      </c>
      <c r="LG1" s="192"/>
      <c r="LH1" s="204"/>
      <c r="LI1" s="195" t="s">
        <v>407</v>
      </c>
      <c r="LJ1" s="195" t="s">
        <v>1084</v>
      </c>
      <c r="LK1" s="195" t="s">
        <v>1086</v>
      </c>
      <c r="LL1" s="195" t="s">
        <v>1088</v>
      </c>
      <c r="LM1" s="192"/>
      <c r="LN1" s="204"/>
      <c r="LO1" s="195" t="s">
        <v>410</v>
      </c>
      <c r="LP1" s="195" t="s">
        <v>411</v>
      </c>
      <c r="LQ1" s="204"/>
      <c r="LR1" s="195" t="s">
        <v>413</v>
      </c>
      <c r="LS1" s="195" t="s">
        <v>1228</v>
      </c>
      <c r="LT1" s="195" t="s">
        <v>1230</v>
      </c>
      <c r="LU1" s="195" t="s">
        <v>1231</v>
      </c>
      <c r="LV1" s="195" t="s">
        <v>1233</v>
      </c>
      <c r="LW1" s="195" t="s">
        <v>1234</v>
      </c>
      <c r="LX1" s="195" t="s">
        <v>1236</v>
      </c>
      <c r="LY1" s="195" t="s">
        <v>1238</v>
      </c>
      <c r="LZ1" s="195" t="s">
        <v>1240</v>
      </c>
      <c r="MA1" s="195" t="s">
        <v>1242</v>
      </c>
      <c r="MB1" s="195" t="s">
        <v>414</v>
      </c>
      <c r="MC1" s="195" t="s">
        <v>1245</v>
      </c>
      <c r="MD1" s="195" t="s">
        <v>1246</v>
      </c>
      <c r="ME1" s="195" t="s">
        <v>1248</v>
      </c>
      <c r="MF1" s="195" t="s">
        <v>415</v>
      </c>
      <c r="MG1" s="195" t="s">
        <v>1251</v>
      </c>
      <c r="MH1" s="195" t="s">
        <v>1252</v>
      </c>
      <c r="MI1" s="195" t="s">
        <v>1254</v>
      </c>
      <c r="MJ1" s="195" t="s">
        <v>1256</v>
      </c>
      <c r="MK1" s="195" t="s">
        <v>416</v>
      </c>
      <c r="ML1" s="195" t="s">
        <v>1259</v>
      </c>
      <c r="MM1" s="195" t="s">
        <v>1261</v>
      </c>
      <c r="MN1" s="195" t="s">
        <v>1263</v>
      </c>
      <c r="MO1" s="195" t="s">
        <v>1265</v>
      </c>
      <c r="MP1" s="195" t="s">
        <v>417</v>
      </c>
      <c r="MQ1" s="195" t="s">
        <v>1268</v>
      </c>
      <c r="MR1" s="195" t="s">
        <v>1270</v>
      </c>
      <c r="MS1" s="195" t="s">
        <v>1272</v>
      </c>
      <c r="MT1" s="195" t="s">
        <v>1274</v>
      </c>
      <c r="MU1" s="195" t="s">
        <v>1276</v>
      </c>
      <c r="MV1" s="195" t="s">
        <v>1278</v>
      </c>
      <c r="MW1" s="195" t="s">
        <v>1280</v>
      </c>
      <c r="MX1" s="195" t="s">
        <v>1282</v>
      </c>
      <c r="MY1" s="195" t="s">
        <v>1284</v>
      </c>
      <c r="MZ1" s="195" t="s">
        <v>1286</v>
      </c>
      <c r="NA1" s="195" t="s">
        <v>1288</v>
      </c>
      <c r="NB1" s="195" t="s">
        <v>1289</v>
      </c>
      <c r="NC1" s="204"/>
      <c r="ND1" s="195" t="s">
        <v>419</v>
      </c>
      <c r="NE1" s="195" t="s">
        <v>1291</v>
      </c>
      <c r="NF1" s="195" t="s">
        <v>1293</v>
      </c>
      <c r="NG1" s="195" t="s">
        <v>1295</v>
      </c>
      <c r="NH1" s="195" t="s">
        <v>1297</v>
      </c>
      <c r="NI1" s="204"/>
      <c r="NJ1" s="195" t="s">
        <v>421</v>
      </c>
      <c r="NK1" s="195" t="s">
        <v>1298</v>
      </c>
      <c r="NL1" s="195" t="s">
        <v>422</v>
      </c>
      <c r="NM1" s="195" t="s">
        <v>1300</v>
      </c>
      <c r="NN1" s="195" t="s">
        <v>1302</v>
      </c>
      <c r="NO1" s="195" t="s">
        <v>423</v>
      </c>
      <c r="NP1" s="195" t="s">
        <v>1304</v>
      </c>
      <c r="NQ1" s="195" t="s">
        <v>1306</v>
      </c>
      <c r="NR1" s="192"/>
      <c r="NS1" s="204"/>
      <c r="NT1" s="195" t="s">
        <v>424</v>
      </c>
      <c r="NU1" s="195" t="s">
        <v>1210</v>
      </c>
      <c r="NV1" s="195" t="s">
        <v>1212</v>
      </c>
      <c r="NW1" s="195" t="s">
        <v>1214</v>
      </c>
      <c r="NX1" s="195" t="s">
        <v>1216</v>
      </c>
      <c r="NY1" s="195" t="s">
        <v>425</v>
      </c>
      <c r="NZ1" s="195" t="s">
        <v>1218</v>
      </c>
      <c r="OA1" s="195" t="s">
        <v>426</v>
      </c>
      <c r="OB1" s="195" t="s">
        <v>1220</v>
      </c>
      <c r="OC1" s="204"/>
      <c r="OD1" s="195" t="s">
        <v>1222</v>
      </c>
      <c r="OE1" s="195" t="s">
        <v>427</v>
      </c>
      <c r="OF1" s="192"/>
      <c r="OG1" s="204"/>
      <c r="OH1" s="195" t="s">
        <v>1224</v>
      </c>
      <c r="OI1" s="195" t="s">
        <v>1226</v>
      </c>
      <c r="OJ1" s="195" t="s">
        <v>428</v>
      </c>
      <c r="OK1" s="192"/>
      <c r="OL1" s="204"/>
      <c r="OM1" s="195" t="s">
        <v>431</v>
      </c>
      <c r="ON1" s="195" t="s">
        <v>1308</v>
      </c>
      <c r="OO1" s="195" t="s">
        <v>1310</v>
      </c>
      <c r="OP1" s="195" t="s">
        <v>432</v>
      </c>
      <c r="OQ1" s="195" t="s">
        <v>433</v>
      </c>
      <c r="OR1" s="195" t="s">
        <v>1408</v>
      </c>
      <c r="OS1" s="195" t="s">
        <v>1410</v>
      </c>
      <c r="OT1" s="195" t="s">
        <v>1412</v>
      </c>
      <c r="OU1" s="195" t="s">
        <v>1414</v>
      </c>
      <c r="OV1" s="195" t="s">
        <v>1416</v>
      </c>
      <c r="OW1" s="204"/>
      <c r="OX1" s="195" t="s">
        <v>435</v>
      </c>
      <c r="OY1" s="195" t="s">
        <v>1418</v>
      </c>
      <c r="OZ1" s="195" t="s">
        <v>1420</v>
      </c>
      <c r="PA1" s="195" t="s">
        <v>1422</v>
      </c>
      <c r="PB1" s="195" t="s">
        <v>1424</v>
      </c>
      <c r="PC1" s="195" t="s">
        <v>1426</v>
      </c>
      <c r="PD1" s="195" t="s">
        <v>1428</v>
      </c>
      <c r="PE1" s="204"/>
      <c r="PF1" s="195" t="s">
        <v>1430</v>
      </c>
      <c r="PG1" s="195" t="s">
        <v>437</v>
      </c>
      <c r="PH1" s="204"/>
      <c r="PI1" s="195" t="s">
        <v>439</v>
      </c>
      <c r="PJ1" s="195" t="s">
        <v>1460</v>
      </c>
      <c r="PK1" s="195" t="s">
        <v>1462</v>
      </c>
      <c r="PL1" s="204"/>
      <c r="PM1" s="195" t="s">
        <v>441</v>
      </c>
      <c r="PN1" s="195" t="s">
        <v>1464</v>
      </c>
      <c r="PO1" s="195" t="s">
        <v>1465</v>
      </c>
      <c r="PP1" s="195" t="s">
        <v>1466</v>
      </c>
      <c r="PQ1" s="195" t="s">
        <v>1467</v>
      </c>
      <c r="PR1" s="195" t="s">
        <v>1469</v>
      </c>
      <c r="PS1" s="195" t="s">
        <v>1470</v>
      </c>
      <c r="PT1" s="195" t="s">
        <v>1472</v>
      </c>
      <c r="PU1" s="195" t="s">
        <v>1473</v>
      </c>
      <c r="PV1" s="192"/>
      <c r="PW1" s="204"/>
      <c r="PX1" s="195" t="s">
        <v>442</v>
      </c>
      <c r="PY1" s="195" t="s">
        <v>1312</v>
      </c>
      <c r="PZ1" s="195" t="s">
        <v>1314</v>
      </c>
      <c r="QA1" s="195" t="s">
        <v>1316</v>
      </c>
      <c r="QB1" s="195" t="s">
        <v>1318</v>
      </c>
      <c r="QC1" s="195" t="s">
        <v>1320</v>
      </c>
      <c r="QD1" s="195" t="s">
        <v>1322</v>
      </c>
      <c r="QE1" s="195" t="s">
        <v>1324</v>
      </c>
      <c r="QF1" s="195" t="s">
        <v>1326</v>
      </c>
      <c r="QG1" s="195" t="s">
        <v>1328</v>
      </c>
      <c r="QH1" s="195" t="s">
        <v>1330</v>
      </c>
      <c r="QI1" s="195" t="s">
        <v>1332</v>
      </c>
      <c r="QJ1" s="195" t="s">
        <v>1334</v>
      </c>
      <c r="QK1" s="195" t="s">
        <v>1336</v>
      </c>
      <c r="QL1" s="195" t="s">
        <v>1338</v>
      </c>
      <c r="QM1" s="195" t="s">
        <v>1340</v>
      </c>
      <c r="QN1" s="195" t="s">
        <v>1342</v>
      </c>
      <c r="QO1" s="195" t="s">
        <v>1344</v>
      </c>
      <c r="QP1" s="195" t="s">
        <v>1346</v>
      </c>
      <c r="QQ1" s="195" t="s">
        <v>1348</v>
      </c>
      <c r="QR1" s="195" t="s">
        <v>1350</v>
      </c>
      <c r="QS1" s="195" t="s">
        <v>1352</v>
      </c>
      <c r="QT1" s="195" t="s">
        <v>1354</v>
      </c>
      <c r="QU1" s="195" t="s">
        <v>443</v>
      </c>
      <c r="QV1" s="195" t="s">
        <v>1357</v>
      </c>
      <c r="QW1" s="195" t="s">
        <v>1359</v>
      </c>
      <c r="QX1" s="195" t="s">
        <v>1360</v>
      </c>
      <c r="QY1" s="195" t="s">
        <v>1362</v>
      </c>
      <c r="QZ1" s="195" t="s">
        <v>1364</v>
      </c>
      <c r="RA1" s="195" t="s">
        <v>1366</v>
      </c>
      <c r="RB1" s="195" t="s">
        <v>1368</v>
      </c>
      <c r="RC1" s="195" t="s">
        <v>1370</v>
      </c>
      <c r="RD1" s="195" t="s">
        <v>1372</v>
      </c>
      <c r="RE1" s="195" t="s">
        <v>1374</v>
      </c>
      <c r="RF1" s="195" t="s">
        <v>1376</v>
      </c>
      <c r="RG1" s="195" t="s">
        <v>1378</v>
      </c>
      <c r="RH1" s="195" t="s">
        <v>1380</v>
      </c>
      <c r="RI1" s="195" t="s">
        <v>1382</v>
      </c>
      <c r="RJ1" s="195" t="s">
        <v>1384</v>
      </c>
      <c r="RK1" s="195" t="s">
        <v>1386</v>
      </c>
      <c r="RL1" s="195" t="s">
        <v>1388</v>
      </c>
      <c r="RM1" s="195" t="s">
        <v>1390</v>
      </c>
      <c r="RN1" s="195" t="s">
        <v>1392</v>
      </c>
      <c r="RO1" s="195" t="s">
        <v>1394</v>
      </c>
      <c r="RP1" s="195" t="s">
        <v>1396</v>
      </c>
      <c r="RQ1" s="195" t="s">
        <v>1398</v>
      </c>
      <c r="RR1" s="195" t="s">
        <v>1400</v>
      </c>
      <c r="RS1" s="195" t="s">
        <v>1402</v>
      </c>
      <c r="RT1" s="195" t="s">
        <v>1404</v>
      </c>
      <c r="RU1" s="195" t="s">
        <v>1406</v>
      </c>
      <c r="RV1" s="192"/>
      <c r="RW1" s="204"/>
      <c r="RX1" s="195" t="s">
        <v>444</v>
      </c>
      <c r="RY1" s="195" t="s">
        <v>1432</v>
      </c>
      <c r="RZ1" s="195" t="s">
        <v>1434</v>
      </c>
      <c r="SA1" s="195" t="s">
        <v>1436</v>
      </c>
      <c r="SB1" s="195" t="s">
        <v>1438</v>
      </c>
      <c r="SC1" s="195" t="s">
        <v>1440</v>
      </c>
      <c r="SD1" s="195" t="s">
        <v>1442</v>
      </c>
      <c r="SE1" s="195" t="s">
        <v>1444</v>
      </c>
      <c r="SF1" s="195" t="s">
        <v>1446</v>
      </c>
      <c r="SG1" s="195" t="s">
        <v>1448</v>
      </c>
      <c r="SH1" s="195" t="s">
        <v>1450</v>
      </c>
      <c r="SI1" s="195" t="s">
        <v>1452</v>
      </c>
      <c r="SJ1" s="195" t="s">
        <v>1454</v>
      </c>
      <c r="SK1" s="195" t="s">
        <v>1456</v>
      </c>
      <c r="SL1" s="195" t="s">
        <v>1458</v>
      </c>
      <c r="SM1" s="192"/>
      <c r="SN1" s="204"/>
      <c r="SO1" s="195" t="s">
        <v>447</v>
      </c>
      <c r="SP1" s="195" t="s">
        <v>1475</v>
      </c>
      <c r="SQ1" s="195" t="s">
        <v>1477</v>
      </c>
      <c r="SR1" s="195" t="s">
        <v>448</v>
      </c>
      <c r="SS1" s="195" t="s">
        <v>1479</v>
      </c>
      <c r="ST1" s="195" t="s">
        <v>1481</v>
      </c>
      <c r="SU1" s="195" t="s">
        <v>1483</v>
      </c>
      <c r="SV1" s="195" t="s">
        <v>1485</v>
      </c>
      <c r="SW1" s="204"/>
      <c r="SX1" s="195" t="s">
        <v>450</v>
      </c>
      <c r="SY1" s="195" t="s">
        <v>1487</v>
      </c>
      <c r="SZ1" s="195" t="s">
        <v>1489</v>
      </c>
      <c r="TA1" s="195" t="s">
        <v>1491</v>
      </c>
      <c r="TB1" s="195" t="s">
        <v>1493</v>
      </c>
      <c r="TC1" s="195" t="s">
        <v>1495</v>
      </c>
      <c r="TD1" s="195" t="s">
        <v>1497</v>
      </c>
      <c r="TE1" s="195" t="s">
        <v>1499</v>
      </c>
      <c r="TF1" s="195" t="s">
        <v>1501</v>
      </c>
      <c r="TG1" s="195" t="s">
        <v>1503</v>
      </c>
      <c r="TH1" s="195" t="s">
        <v>1505</v>
      </c>
      <c r="TI1" s="195" t="s">
        <v>1507</v>
      </c>
      <c r="TJ1" s="195" t="s">
        <v>1509</v>
      </c>
      <c r="TK1" s="195" t="s">
        <v>1511</v>
      </c>
      <c r="TL1" s="195" t="s">
        <v>1513</v>
      </c>
      <c r="TM1" s="195" t="s">
        <v>1515</v>
      </c>
      <c r="TN1" s="192"/>
      <c r="TO1" s="204"/>
      <c r="TP1" s="195" t="s">
        <v>453</v>
      </c>
      <c r="TQ1" s="195" t="s">
        <v>1517</v>
      </c>
      <c r="TR1" s="195" t="s">
        <v>1519</v>
      </c>
      <c r="TS1" s="195" t="s">
        <v>1521</v>
      </c>
      <c r="TT1" s="195" t="s">
        <v>1523</v>
      </c>
      <c r="TU1" s="195" t="s">
        <v>1525</v>
      </c>
      <c r="TV1" s="195" t="s">
        <v>454</v>
      </c>
      <c r="TW1" s="195" t="s">
        <v>1527</v>
      </c>
      <c r="TX1" s="195" t="s">
        <v>1529</v>
      </c>
      <c r="TY1" s="195" t="s">
        <v>1531</v>
      </c>
      <c r="TZ1" s="195" t="s">
        <v>1533</v>
      </c>
      <c r="UA1" s="195" t="s">
        <v>1535</v>
      </c>
      <c r="UB1" s="195" t="s">
        <v>1537</v>
      </c>
      <c r="UC1" s="204"/>
      <c r="UD1" s="195" t="s">
        <v>456</v>
      </c>
      <c r="UE1" s="192"/>
      <c r="UF1" s="204"/>
      <c r="UG1" s="195" t="s">
        <v>457</v>
      </c>
      <c r="UH1" s="195" t="s">
        <v>1539</v>
      </c>
      <c r="UI1" s="195" t="s">
        <v>1541</v>
      </c>
      <c r="UJ1" s="195" t="s">
        <v>1542</v>
      </c>
      <c r="UK1" s="195" t="s">
        <v>1544</v>
      </c>
      <c r="UL1" s="195" t="s">
        <v>1546</v>
      </c>
      <c r="UM1" s="195" t="s">
        <v>1548</v>
      </c>
      <c r="UN1" s="195" t="s">
        <v>1550</v>
      </c>
      <c r="UO1" s="195" t="s">
        <v>1552</v>
      </c>
      <c r="UP1" s="195" t="s">
        <v>1554</v>
      </c>
      <c r="UQ1" s="195" t="s">
        <v>1556</v>
      </c>
      <c r="UR1" s="195" t="s">
        <v>1558</v>
      </c>
      <c r="US1" s="195" t="s">
        <v>1560</v>
      </c>
      <c r="UT1" s="195" t="s">
        <v>1562</v>
      </c>
      <c r="UU1" s="195" t="s">
        <v>1564</v>
      </c>
      <c r="UV1" s="195" t="s">
        <v>1566</v>
      </c>
      <c r="UW1" s="195" t="s">
        <v>1568</v>
      </c>
      <c r="UX1" s="192"/>
      <c r="UY1" s="195" t="s">
        <v>1572</v>
      </c>
      <c r="UZ1" s="195" t="s">
        <v>1574</v>
      </c>
      <c r="VA1" s="195" t="s">
        <v>1576</v>
      </c>
      <c r="VB1" s="195" t="s">
        <v>1578</v>
      </c>
      <c r="VC1" s="195" t="s">
        <v>1580</v>
      </c>
      <c r="VD1" s="198"/>
    </row>
    <row r="2" spans="1:576" s="139" customFormat="1" hidden="1" x14ac:dyDescent="0.25">
      <c r="A2" s="139" t="s">
        <v>201</v>
      </c>
      <c r="B2" s="139" t="s">
        <v>190</v>
      </c>
      <c r="C2" s="139" t="s">
        <v>553</v>
      </c>
      <c r="D2" s="139" t="s">
        <v>202</v>
      </c>
      <c r="E2" s="139" t="s">
        <v>174</v>
      </c>
      <c r="F2" s="139" t="s">
        <v>554</v>
      </c>
      <c r="G2" s="175" t="s">
        <v>203</v>
      </c>
      <c r="H2" s="139" t="s">
        <v>555</v>
      </c>
      <c r="I2" s="139" t="s">
        <v>556</v>
      </c>
      <c r="J2" s="139" t="s">
        <v>204</v>
      </c>
      <c r="K2" s="139" t="s">
        <v>557</v>
      </c>
      <c r="M2" s="139" t="s">
        <v>547</v>
      </c>
      <c r="N2" s="139" t="s">
        <v>548</v>
      </c>
      <c r="O2" s="139" t="s">
        <v>725</v>
      </c>
      <c r="R2" s="139" t="s">
        <v>206</v>
      </c>
      <c r="S2" s="139" t="s">
        <v>207</v>
      </c>
      <c r="U2" s="139" t="s">
        <v>473</v>
      </c>
      <c r="V2" s="139" t="s">
        <v>491</v>
      </c>
      <c r="W2" s="139" t="s">
        <v>474</v>
      </c>
      <c r="X2" s="139" t="s">
        <v>475</v>
      </c>
      <c r="Y2" s="139" t="s">
        <v>476</v>
      </c>
      <c r="Z2" s="139" t="s">
        <v>477</v>
      </c>
      <c r="AA2" s="139" t="s">
        <v>478</v>
      </c>
      <c r="AB2" s="139" t="s">
        <v>479</v>
      </c>
      <c r="AC2" s="139" t="s">
        <v>480</v>
      </c>
      <c r="AD2" s="139" t="s">
        <v>481</v>
      </c>
      <c r="AE2" s="139" t="s">
        <v>482</v>
      </c>
      <c r="AF2" s="139" t="s">
        <v>483</v>
      </c>
      <c r="AH2" s="139" t="s">
        <v>501</v>
      </c>
      <c r="AI2" s="139" t="s">
        <v>502</v>
      </c>
      <c r="AJ2" s="139" t="s">
        <v>503</v>
      </c>
      <c r="AK2" s="139" t="s">
        <v>504</v>
      </c>
      <c r="AL2" s="139" t="s">
        <v>505</v>
      </c>
      <c r="AM2" s="139" t="s">
        <v>508</v>
      </c>
      <c r="AN2" s="139" t="s">
        <v>506</v>
      </c>
      <c r="AO2" s="139" t="s">
        <v>507</v>
      </c>
      <c r="AP2" s="139" t="s">
        <v>509</v>
      </c>
      <c r="AQ2" s="139" t="s">
        <v>510</v>
      </c>
      <c r="AR2" s="139" t="s">
        <v>511</v>
      </c>
      <c r="AS2" s="139" t="s">
        <v>512</v>
      </c>
      <c r="AT2" s="139" t="s">
        <v>513</v>
      </c>
      <c r="AU2" s="139" t="s">
        <v>514</v>
      </c>
      <c r="AV2" s="139" t="s">
        <v>515</v>
      </c>
      <c r="AW2" s="139" t="s">
        <v>516</v>
      </c>
      <c r="AX2" s="139" t="s">
        <v>517</v>
      </c>
      <c r="AY2" s="139" t="s">
        <v>518</v>
      </c>
      <c r="AZ2" s="139" t="s">
        <v>519</v>
      </c>
      <c r="BA2" s="139" t="s">
        <v>520</v>
      </c>
      <c r="BB2" s="139" t="s">
        <v>521</v>
      </c>
      <c r="BC2" s="139" t="s">
        <v>522</v>
      </c>
      <c r="BD2" s="139" t="s">
        <v>523</v>
      </c>
      <c r="BE2" s="139" t="s">
        <v>524</v>
      </c>
      <c r="BF2" s="139" t="s">
        <v>525</v>
      </c>
      <c r="BG2" s="139" t="s">
        <v>526</v>
      </c>
      <c r="BH2" s="139" t="s">
        <v>527</v>
      </c>
      <c r="BI2" s="139" t="s">
        <v>528</v>
      </c>
      <c r="BJ2" s="139" t="s">
        <v>529</v>
      </c>
      <c r="BK2" s="139" t="s">
        <v>530</v>
      </c>
      <c r="BL2" s="139" t="s">
        <v>531</v>
      </c>
      <c r="BM2" s="139" t="s">
        <v>532</v>
      </c>
      <c r="BN2" s="139" t="s">
        <v>533</v>
      </c>
      <c r="BO2" s="139" t="s">
        <v>534</v>
      </c>
      <c r="BP2" s="139" t="s">
        <v>535</v>
      </c>
      <c r="BQ2" s="139" t="s">
        <v>536</v>
      </c>
      <c r="BR2" s="139" t="s">
        <v>537</v>
      </c>
      <c r="BS2" s="139" t="s">
        <v>538</v>
      </c>
      <c r="BT2" s="139" t="s">
        <v>539</v>
      </c>
      <c r="BU2" s="139" t="s">
        <v>540</v>
      </c>
    </row>
    <row r="3" spans="1:576" hidden="1" x14ac:dyDescent="0.25">
      <c r="AH3" s="109">
        <v>2500</v>
      </c>
      <c r="AI3" s="109">
        <v>1900</v>
      </c>
      <c r="AJ3" s="109">
        <v>1650</v>
      </c>
      <c r="AK3" s="109">
        <v>1580</v>
      </c>
      <c r="AL3" s="109">
        <v>2250</v>
      </c>
      <c r="AM3" s="109">
        <v>1650</v>
      </c>
      <c r="AN3" s="109">
        <v>1400</v>
      </c>
      <c r="AO3" s="109">
        <v>1340</v>
      </c>
      <c r="AP3" s="109">
        <v>2000</v>
      </c>
      <c r="AQ3" s="109">
        <v>1400</v>
      </c>
      <c r="AR3" s="109">
        <v>1150</v>
      </c>
      <c r="AS3" s="109">
        <v>1100</v>
      </c>
      <c r="AT3" s="109">
        <v>1750</v>
      </c>
      <c r="AU3" s="109">
        <v>1150</v>
      </c>
      <c r="AV3" s="109">
        <v>900</v>
      </c>
      <c r="AW3" s="109">
        <v>860</v>
      </c>
      <c r="AX3" s="109">
        <v>1200</v>
      </c>
      <c r="AY3" s="109">
        <v>900</v>
      </c>
      <c r="AZ3" s="109">
        <v>650</v>
      </c>
      <c r="BA3" s="109">
        <v>620</v>
      </c>
      <c r="BB3" s="109">
        <v>5355</v>
      </c>
      <c r="BC3" s="109">
        <v>4935</v>
      </c>
      <c r="BD3" s="109">
        <v>6300</v>
      </c>
      <c r="BE3" s="109">
        <v>5880</v>
      </c>
      <c r="BF3" s="109">
        <v>4725</v>
      </c>
      <c r="BG3" s="109">
        <v>4305</v>
      </c>
      <c r="BH3" s="109">
        <v>5670</v>
      </c>
      <c r="BI3" s="109">
        <v>5250</v>
      </c>
      <c r="BJ3" s="109">
        <v>4095</v>
      </c>
      <c r="BK3" s="109">
        <v>3780</v>
      </c>
      <c r="BL3" s="109">
        <v>5040</v>
      </c>
      <c r="BM3" s="109">
        <v>4620</v>
      </c>
      <c r="BN3" s="109">
        <v>3465</v>
      </c>
      <c r="BO3" s="109">
        <v>3150</v>
      </c>
      <c r="BP3" s="109">
        <v>4410</v>
      </c>
      <c r="BQ3" s="109">
        <v>4095</v>
      </c>
      <c r="BR3" s="109">
        <v>3045</v>
      </c>
      <c r="BS3" s="109">
        <v>2835</v>
      </c>
      <c r="BT3" s="109">
        <v>3885</v>
      </c>
      <c r="BU3" s="109">
        <v>3570</v>
      </c>
    </row>
    <row r="4" spans="1:576" ht="15.75" thickBot="1" x14ac:dyDescent="0.3"/>
    <row r="5" spans="1:576" ht="53.25" thickBot="1" x14ac:dyDescent="0.3">
      <c r="C5" s="110" t="s">
        <v>467</v>
      </c>
      <c r="D5" s="216">
        <f>SUMIF(C:C,$C$10,D:D)</f>
        <v>250000</v>
      </c>
    </row>
    <row r="6" spans="1:576" x14ac:dyDescent="0.25">
      <c r="C6" s="126"/>
      <c r="D6" s="126"/>
      <c r="E6" s="126"/>
      <c r="F6" s="126"/>
      <c r="G6" s="97"/>
      <c r="H6" s="126"/>
      <c r="I6" s="126"/>
    </row>
    <row r="7" spans="1:576" x14ac:dyDescent="0.25">
      <c r="C7" s="126"/>
      <c r="D7" s="126"/>
      <c r="E7" s="126"/>
      <c r="F7" s="126"/>
      <c r="G7" s="97"/>
      <c r="H7" s="126"/>
      <c r="I7" s="126"/>
    </row>
    <row r="8" spans="1:576" x14ac:dyDescent="0.25">
      <c r="C8" s="126"/>
      <c r="D8" s="126"/>
      <c r="E8" s="126"/>
      <c r="F8" s="126"/>
      <c r="G8" s="97"/>
      <c r="H8" s="126"/>
      <c r="I8" s="126"/>
    </row>
    <row r="9" spans="1:576" ht="15.75" thickBot="1" x14ac:dyDescent="0.3">
      <c r="C9" s="126"/>
      <c r="D9" s="126"/>
      <c r="E9" s="126"/>
      <c r="F9" s="126"/>
      <c r="G9" s="97"/>
      <c r="H9" s="126"/>
      <c r="I9" s="126"/>
    </row>
    <row r="10" spans="1:576" ht="15.75" thickBot="1" x14ac:dyDescent="0.3">
      <c r="C10" s="172" t="s">
        <v>52</v>
      </c>
      <c r="D10" s="127">
        <f>SUM(F17:F18)</f>
        <v>250000</v>
      </c>
      <c r="F10" s="72"/>
      <c r="G10" s="98"/>
      <c r="H10" s="72"/>
      <c r="I10" s="72"/>
    </row>
    <row r="11" spans="1:576" x14ac:dyDescent="0.25">
      <c r="C11" s="72"/>
      <c r="D11" s="31"/>
      <c r="E11" s="117"/>
      <c r="F11" s="117"/>
      <c r="G11" s="117"/>
      <c r="H11" s="95"/>
      <c r="I11" s="95"/>
      <c r="J11" s="95"/>
      <c r="K11" s="129"/>
    </row>
    <row r="12" spans="1:576" ht="15.75" x14ac:dyDescent="0.25">
      <c r="B12" s="117"/>
      <c r="C12" s="448" t="s">
        <v>470</v>
      </c>
      <c r="D12" s="224" t="s">
        <v>1904</v>
      </c>
      <c r="E12" s="117"/>
      <c r="F12" s="117"/>
      <c r="G12" s="117"/>
      <c r="H12" s="95"/>
      <c r="I12" s="95"/>
      <c r="J12" s="95"/>
      <c r="K12" s="129"/>
    </row>
    <row r="13" spans="1:576" ht="18.75" x14ac:dyDescent="0.25">
      <c r="B13" s="117"/>
      <c r="C13" s="243" t="str">
        <f>IFERROR(VLOOKUP(D12,'Desarrollo e Innov. Curricular'!$E:$F,2,FALSE),IFERROR(VLOOKUP(D12,Investigación!$E:$F,2,FALSE),IFERROR(VLOOKUP(D12,'Vinculación Univ. Sociedad'!$E:$F,2,FALSE),IFERROR(VLOOKUP(D12,'Docencia y Profesorado Universi'!$E:$F,2,FALSE),IFERROR(VLOOKUP(D12,Estudiantes!$E:$F,2,FALSE),IFERROR(VLOOKUP(D12,'Gestion Administrativa'!$E:$F,2,FALSE),IFERROR(VLOOKUP(D12,'Gestion Academica'!$E:$F,2,FALSE),IFERROR(VLOOKUP(D12,Graduados!$E:$F,2,FALSE),IFERROR(VLOOKUP(D12,'Gestión del Conocimiento'!$E:$F,2,FALSE),IFERROR(VLOOKUP(D12,Gobernabilidad!$E:$F,2,FALSE),IFERROR(VLOOKUP(D12,'NIVEL DE ES Y  SISTEMA NACIONAL'!$E:$F,2,FALSE),VLOOKUP(D12,'Lo Esencial'!$E:$F,2,0))))))))))))</f>
        <v xml:space="preserve"> Mejorar y optimizar el espacio físico de las oficinas de la Editorial Universitaria</v>
      </c>
      <c r="D13" s="31"/>
      <c r="E13" s="117"/>
      <c r="F13" s="117"/>
      <c r="G13" s="117"/>
      <c r="H13" s="95"/>
      <c r="I13" s="95"/>
      <c r="J13" s="95"/>
      <c r="K13" s="129"/>
    </row>
    <row r="14" spans="1:576" x14ac:dyDescent="0.25">
      <c r="B14" s="117"/>
      <c r="E14" s="117"/>
      <c r="F14" s="117"/>
      <c r="G14" s="117"/>
      <c r="H14" s="95"/>
      <c r="I14" s="95"/>
      <c r="J14" s="95"/>
      <c r="K14" s="129"/>
    </row>
    <row r="15" spans="1:576" ht="15.75" thickBot="1" x14ac:dyDescent="0.3">
      <c r="F15" s="117"/>
      <c r="G15" s="95"/>
      <c r="H15" s="95"/>
      <c r="I15" s="95"/>
    </row>
    <row r="16" spans="1:576" ht="30.75" thickBot="1" x14ac:dyDescent="0.3">
      <c r="C16" s="146" t="s">
        <v>43</v>
      </c>
      <c r="D16" s="151" t="s">
        <v>54</v>
      </c>
      <c r="E16" s="153" t="s">
        <v>56</v>
      </c>
      <c r="F16" s="152" t="s">
        <v>27</v>
      </c>
      <c r="G16" s="150" t="s">
        <v>208</v>
      </c>
      <c r="H16" s="153" t="s">
        <v>45</v>
      </c>
      <c r="I16" s="150" t="s">
        <v>209</v>
      </c>
      <c r="J16" s="150" t="s">
        <v>489</v>
      </c>
      <c r="K16" s="150" t="s">
        <v>490</v>
      </c>
      <c r="L16" s="150" t="s">
        <v>173</v>
      </c>
    </row>
    <row r="17" spans="3:12" x14ac:dyDescent="0.25">
      <c r="C17" s="158" t="s">
        <v>1915</v>
      </c>
      <c r="D17" s="173">
        <v>1</v>
      </c>
      <c r="E17" s="132">
        <v>250000</v>
      </c>
      <c r="F17" s="119">
        <f t="shared" ref="F17:F18" si="0">D17*E17</f>
        <v>250000</v>
      </c>
      <c r="G17" s="176" t="s">
        <v>207</v>
      </c>
      <c r="H17" s="159" t="s">
        <v>908</v>
      </c>
      <c r="I17" s="147" t="str">
        <f>VLOOKUP(H17,Presupuesto!$B$11:$C$586,2,0)</f>
        <v>MANTENIMIENTO Y REPARACION DE EDIFIC.Y LOCALES.</v>
      </c>
      <c r="J17" s="250" t="s">
        <v>174</v>
      </c>
      <c r="K17" s="120" t="s">
        <v>476</v>
      </c>
      <c r="L17" s="120" t="s">
        <v>547</v>
      </c>
    </row>
    <row r="18" spans="3:12" ht="15.75" thickBot="1" x14ac:dyDescent="0.3">
      <c r="C18" s="164"/>
      <c r="D18" s="254"/>
      <c r="E18" s="123"/>
      <c r="F18" s="124">
        <f t="shared" si="0"/>
        <v>0</v>
      </c>
      <c r="G18" s="177"/>
      <c r="H18" s="165"/>
      <c r="I18" s="149" t="e">
        <f>VLOOKUP(H18,Presupuesto!$B$11:$C$586,2,0)</f>
        <v>#N/A</v>
      </c>
      <c r="J18" s="125" t="e">
        <f>#REF!</f>
        <v>#REF!</v>
      </c>
      <c r="K18" s="141" t="s">
        <v>473</v>
      </c>
      <c r="L18" s="125"/>
    </row>
    <row r="19" spans="3:12" x14ac:dyDescent="0.25">
      <c r="F19" s="114"/>
      <c r="G19" s="113"/>
      <c r="H19" s="114"/>
      <c r="I19" s="114"/>
    </row>
  </sheetData>
  <dataValidations count="5">
    <dataValidation type="list" allowBlank="1" showInputMessage="1" showErrorMessage="1" errorTitle="¡Ingreso Inválido!" error="Seleccione una opción de la lista." promptTitle="Tipo de Presupuesto" prompt="Seleccione una opción de la lista." sqref="G17:G18">
      <formula1>$R$2:$S$2</formula1>
    </dataValidation>
    <dataValidation type="list" allowBlank="1" showInputMessage="1" showErrorMessage="1" errorTitle="¡Ingreso Inválido!" error="Seleccione una opción de la lista" promptTitle="Mes Requerido" prompt="Seleccione el mes en el que requiere el recurso." sqref="K17:K18">
      <formula1>$U$2:$AF$2</formula1>
    </dataValidation>
    <dataValidation type="list" allowBlank="1" showInputMessage="1" showErrorMessage="1" errorTitle="¡Ingreso Inválido!" error="Seleccione una opción de la lista." promptTitle="Dimensión Estratégica" prompt="Seleccione una opción de la lista." sqref="J17:J18">
      <formula1>$A$2:$K$2</formula1>
    </dataValidation>
    <dataValidation type="list" allowBlank="1" showInputMessage="1" showErrorMessage="1" errorTitle="¡Ingreso Inválido!" error="Verifique el valor ingresado." promptTitle="Ingrese el Objeto de Gasto" prompt="Ingrese el Objeto de Gasto" sqref="H17:H18">
      <formula1>$A$1:$VD$1</formula1>
    </dataValidation>
    <dataValidation type="list" allowBlank="1" showInputMessage="1" showErrorMessage="1" errorTitle="¡Ingreso Inválido!" error="Seleccione una opción de la lista." promptTitle="Proyecto" prompt="Seleccione una opción." sqref="L17:L18">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107"/>
  <sheetViews>
    <sheetView showGridLines="0" topLeftCell="H5" zoomScale="86" zoomScaleNormal="86" zoomScaleSheetLayoutView="90" workbookViewId="0">
      <selection activeCell="L32" sqref="L32"/>
    </sheetView>
  </sheetViews>
  <sheetFormatPr baseColWidth="10" defaultColWidth="11.5703125" defaultRowHeight="15" x14ac:dyDescent="0.25"/>
  <cols>
    <col min="1" max="1" width="20.140625" style="109" customWidth="1"/>
    <col min="2" max="2" width="17" style="109" customWidth="1"/>
    <col min="3" max="3" width="53.42578125" style="109" customWidth="1"/>
    <col min="4" max="4" width="20.7109375" style="109" bestFit="1" customWidth="1"/>
    <col min="5" max="5" width="28.28515625" style="109" customWidth="1"/>
    <col min="6" max="6" width="21.85546875" style="109" customWidth="1"/>
    <col min="7" max="7" width="16.5703125" style="96" customWidth="1"/>
    <col min="8" max="8" width="14.28515625" style="109" customWidth="1"/>
    <col min="9" max="9" width="40.28515625" style="109" customWidth="1"/>
    <col min="10" max="10" width="28.140625" style="109" bestFit="1" customWidth="1"/>
    <col min="11" max="11" width="19.85546875" style="109" bestFit="1" customWidth="1"/>
    <col min="12" max="12" width="34.85546875" style="109" bestFit="1" customWidth="1"/>
    <col min="13" max="16384" width="11.5703125" style="109"/>
  </cols>
  <sheetData>
    <row r="1" spans="1:576" ht="26.25" hidden="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758</v>
      </c>
      <c r="O1" s="195" t="s">
        <v>760</v>
      </c>
      <c r="P1" s="195" t="s">
        <v>334</v>
      </c>
      <c r="Q1" s="195" t="s">
        <v>761</v>
      </c>
      <c r="R1" s="195" t="s">
        <v>764</v>
      </c>
      <c r="S1" s="195" t="s">
        <v>335</v>
      </c>
      <c r="T1" s="195" t="s">
        <v>766</v>
      </c>
      <c r="U1" s="195" t="s">
        <v>336</v>
      </c>
      <c r="V1" s="195" t="s">
        <v>767</v>
      </c>
      <c r="W1" s="195" t="s">
        <v>768</v>
      </c>
      <c r="X1" s="195" t="s">
        <v>772</v>
      </c>
      <c r="Y1" s="195" t="s">
        <v>328</v>
      </c>
      <c r="Z1" s="195" t="s">
        <v>787</v>
      </c>
      <c r="AA1" s="204"/>
      <c r="AB1" s="195" t="s">
        <v>789</v>
      </c>
      <c r="AC1" s="195" t="s">
        <v>338</v>
      </c>
      <c r="AD1" s="195" t="s">
        <v>791</v>
      </c>
      <c r="AE1" s="195" t="s">
        <v>793</v>
      </c>
      <c r="AF1" s="195" t="s">
        <v>339</v>
      </c>
      <c r="AG1" s="195" t="s">
        <v>795</v>
      </c>
      <c r="AH1" s="195" t="s">
        <v>797</v>
      </c>
      <c r="AI1" s="195" t="s">
        <v>340</v>
      </c>
      <c r="AJ1" s="195" t="s">
        <v>798</v>
      </c>
      <c r="AK1" s="195" t="s">
        <v>800</v>
      </c>
      <c r="AL1" s="195" t="s">
        <v>801</v>
      </c>
      <c r="AM1" s="195" t="s">
        <v>802</v>
      </c>
      <c r="AN1" s="195" t="s">
        <v>804</v>
      </c>
      <c r="AO1" s="195" t="s">
        <v>806</v>
      </c>
      <c r="AP1" s="195" t="s">
        <v>807</v>
      </c>
      <c r="AQ1" s="195" t="s">
        <v>341</v>
      </c>
      <c r="AR1" s="195" t="s">
        <v>809</v>
      </c>
      <c r="AS1" s="195" t="s">
        <v>811</v>
      </c>
      <c r="AT1" s="195" t="s">
        <v>813</v>
      </c>
      <c r="AU1" s="195" t="s">
        <v>815</v>
      </c>
      <c r="AV1" s="195" t="s">
        <v>817</v>
      </c>
      <c r="AW1" s="195" t="s">
        <v>819</v>
      </c>
      <c r="AX1" s="195" t="s">
        <v>821</v>
      </c>
      <c r="AY1" s="195" t="s">
        <v>823</v>
      </c>
      <c r="AZ1" s="204"/>
      <c r="BA1" s="195" t="s">
        <v>343</v>
      </c>
      <c r="BB1" s="195" t="s">
        <v>845</v>
      </c>
      <c r="BC1" s="195" t="s">
        <v>344</v>
      </c>
      <c r="BD1" s="195" t="s">
        <v>847</v>
      </c>
      <c r="BE1" s="195" t="s">
        <v>849</v>
      </c>
      <c r="BF1" s="204"/>
      <c r="BG1" s="195" t="s">
        <v>346</v>
      </c>
      <c r="BH1" s="195" t="s">
        <v>851</v>
      </c>
      <c r="BI1" s="195" t="s">
        <v>347</v>
      </c>
      <c r="BJ1" s="195" t="s">
        <v>853</v>
      </c>
      <c r="BK1" s="195" t="s">
        <v>855</v>
      </c>
      <c r="BL1" s="195" t="s">
        <v>857</v>
      </c>
      <c r="BM1" s="204"/>
      <c r="BN1" s="195" t="s">
        <v>863</v>
      </c>
      <c r="BO1" s="195" t="s">
        <v>865</v>
      </c>
      <c r="BP1" s="195" t="s">
        <v>349</v>
      </c>
      <c r="BQ1" s="195" t="s">
        <v>859</v>
      </c>
      <c r="BR1" s="195" t="s">
        <v>861</v>
      </c>
      <c r="BS1" s="195" t="s">
        <v>350</v>
      </c>
      <c r="BT1" s="195" t="s">
        <v>867</v>
      </c>
      <c r="BU1" s="195" t="s">
        <v>351</v>
      </c>
      <c r="BV1" s="195" t="s">
        <v>868</v>
      </c>
      <c r="BW1" s="192"/>
      <c r="BX1" s="204"/>
      <c r="BY1" s="195" t="s">
        <v>352</v>
      </c>
      <c r="BZ1" s="195" t="s">
        <v>773</v>
      </c>
      <c r="CA1" s="195" t="s">
        <v>775</v>
      </c>
      <c r="CB1" s="195" t="s">
        <v>777</v>
      </c>
      <c r="CC1" s="195" t="s">
        <v>353</v>
      </c>
      <c r="CD1" s="195" t="s">
        <v>779</v>
      </c>
      <c r="CE1" s="195" t="s">
        <v>781</v>
      </c>
      <c r="CF1" s="195" t="s">
        <v>783</v>
      </c>
      <c r="CG1" s="195" t="s">
        <v>785</v>
      </c>
      <c r="CH1" s="192"/>
      <c r="CI1" s="204"/>
      <c r="CJ1" s="195" t="s">
        <v>354</v>
      </c>
      <c r="CK1" s="195" t="s">
        <v>825</v>
      </c>
      <c r="CL1" s="195" t="s">
        <v>827</v>
      </c>
      <c r="CM1" s="195" t="s">
        <v>829</v>
      </c>
      <c r="CN1" s="195" t="s">
        <v>831</v>
      </c>
      <c r="CO1" s="195" t="s">
        <v>833</v>
      </c>
      <c r="CP1" s="195" t="s">
        <v>835</v>
      </c>
      <c r="CQ1" s="195" t="s">
        <v>837</v>
      </c>
      <c r="CR1" s="195" t="s">
        <v>839</v>
      </c>
      <c r="CS1" s="195" t="s">
        <v>841</v>
      </c>
      <c r="CT1" s="195" t="s">
        <v>843</v>
      </c>
      <c r="CU1" s="192"/>
      <c r="CV1" s="204"/>
      <c r="CW1" s="195" t="s">
        <v>869</v>
      </c>
      <c r="CX1" s="195" t="s">
        <v>870</v>
      </c>
      <c r="CY1" s="195" t="s">
        <v>872</v>
      </c>
      <c r="CZ1" s="195" t="s">
        <v>357</v>
      </c>
      <c r="DA1" s="195" t="s">
        <v>874</v>
      </c>
      <c r="DB1" s="195" t="s">
        <v>876</v>
      </c>
      <c r="DC1" s="195" t="s">
        <v>878</v>
      </c>
      <c r="DD1" s="195" t="s">
        <v>880</v>
      </c>
      <c r="DE1" s="195" t="s">
        <v>882</v>
      </c>
      <c r="DF1" s="195" t="s">
        <v>884</v>
      </c>
      <c r="DG1" s="204"/>
      <c r="DH1" s="195" t="s">
        <v>359</v>
      </c>
      <c r="DI1" s="195" t="s">
        <v>886</v>
      </c>
      <c r="DJ1" s="195" t="s">
        <v>360</v>
      </c>
      <c r="DK1" s="195" t="s">
        <v>888</v>
      </c>
      <c r="DL1" s="195" t="s">
        <v>890</v>
      </c>
      <c r="DM1" s="195" t="s">
        <v>892</v>
      </c>
      <c r="DN1" s="195" t="s">
        <v>894</v>
      </c>
      <c r="DO1" s="195" t="s">
        <v>896</v>
      </c>
      <c r="DP1" s="195" t="s">
        <v>898</v>
      </c>
      <c r="DQ1" s="195" t="s">
        <v>900</v>
      </c>
      <c r="DR1" s="195" t="s">
        <v>361</v>
      </c>
      <c r="DS1" s="195" t="s">
        <v>902</v>
      </c>
      <c r="DT1" s="195" t="s">
        <v>904</v>
      </c>
      <c r="DU1" s="195" t="s">
        <v>906</v>
      </c>
      <c r="DV1" s="204"/>
      <c r="DW1" s="195" t="s">
        <v>908</v>
      </c>
      <c r="DX1" s="195" t="s">
        <v>363</v>
      </c>
      <c r="DY1" s="195" t="s">
        <v>910</v>
      </c>
      <c r="DZ1" s="195" t="s">
        <v>364</v>
      </c>
      <c r="EA1" s="195" t="s">
        <v>912</v>
      </c>
      <c r="EB1" s="195" t="s">
        <v>914</v>
      </c>
      <c r="EC1" s="195" t="s">
        <v>916</v>
      </c>
      <c r="ED1" s="195" t="s">
        <v>918</v>
      </c>
      <c r="EE1" s="195" t="s">
        <v>920</v>
      </c>
      <c r="EF1" s="195" t="s">
        <v>922</v>
      </c>
      <c r="EG1" s="195" t="s">
        <v>924</v>
      </c>
      <c r="EH1" s="195" t="s">
        <v>926</v>
      </c>
      <c r="EI1" s="195" t="s">
        <v>928</v>
      </c>
      <c r="EJ1" s="195" t="s">
        <v>930</v>
      </c>
      <c r="EK1" s="195" t="s">
        <v>932</v>
      </c>
      <c r="EL1" s="204"/>
      <c r="EM1" s="195" t="s">
        <v>934</v>
      </c>
      <c r="EN1" s="195" t="s">
        <v>366</v>
      </c>
      <c r="EO1" s="195" t="s">
        <v>936</v>
      </c>
      <c r="EP1" s="195" t="s">
        <v>938</v>
      </c>
      <c r="EQ1" s="195" t="s">
        <v>367</v>
      </c>
      <c r="ER1" s="195" t="s">
        <v>940</v>
      </c>
      <c r="ES1" s="195" t="s">
        <v>942</v>
      </c>
      <c r="ET1" s="195" t="s">
        <v>368</v>
      </c>
      <c r="EU1" s="195" t="s">
        <v>944</v>
      </c>
      <c r="EV1" s="195" t="s">
        <v>946</v>
      </c>
      <c r="EW1" s="195" t="s">
        <v>948</v>
      </c>
      <c r="EX1" s="195" t="s">
        <v>369</v>
      </c>
      <c r="EY1" s="195" t="s">
        <v>950</v>
      </c>
      <c r="EZ1" s="195" t="s">
        <v>952</v>
      </c>
      <c r="FA1" s="204"/>
      <c r="FB1" s="195" t="s">
        <v>371</v>
      </c>
      <c r="FC1" s="195" t="s">
        <v>954</v>
      </c>
      <c r="FD1" s="195" t="s">
        <v>956</v>
      </c>
      <c r="FE1" s="195" t="s">
        <v>958</v>
      </c>
      <c r="FF1" s="195" t="s">
        <v>960</v>
      </c>
      <c r="FG1" s="195" t="s">
        <v>372</v>
      </c>
      <c r="FH1" s="195" t="s">
        <v>962</v>
      </c>
      <c r="FI1" s="195" t="s">
        <v>964</v>
      </c>
      <c r="FJ1" s="195" t="s">
        <v>966</v>
      </c>
      <c r="FK1" s="195" t="s">
        <v>968</v>
      </c>
      <c r="FL1" s="195" t="s">
        <v>970</v>
      </c>
      <c r="FM1" s="195" t="s">
        <v>373</v>
      </c>
      <c r="FN1" s="195" t="s">
        <v>973</v>
      </c>
      <c r="FO1" s="195" t="s">
        <v>374</v>
      </c>
      <c r="FP1" s="195" t="s">
        <v>976</v>
      </c>
      <c r="FQ1" s="195" t="s">
        <v>977</v>
      </c>
      <c r="FR1" s="195" t="s">
        <v>979</v>
      </c>
      <c r="FS1" s="195" t="s">
        <v>375</v>
      </c>
      <c r="FT1" s="195" t="s">
        <v>982</v>
      </c>
      <c r="FU1" s="195" t="s">
        <v>983</v>
      </c>
      <c r="FV1" s="195" t="s">
        <v>985</v>
      </c>
      <c r="FW1" s="195" t="s">
        <v>376</v>
      </c>
      <c r="FX1" s="195" t="s">
        <v>988</v>
      </c>
      <c r="FY1" s="195" t="s">
        <v>990</v>
      </c>
      <c r="FZ1" s="195" t="s">
        <v>992</v>
      </c>
      <c r="GA1" s="204"/>
      <c r="GB1" s="195" t="s">
        <v>378</v>
      </c>
      <c r="GC1" s="195" t="s">
        <v>379</v>
      </c>
      <c r="GD1" s="204"/>
      <c r="GE1" s="195" t="s">
        <v>381</v>
      </c>
      <c r="GF1" s="195" t="s">
        <v>1015</v>
      </c>
      <c r="GG1" s="195" t="s">
        <v>1017</v>
      </c>
      <c r="GH1" s="195" t="s">
        <v>1019</v>
      </c>
      <c r="GI1" s="195" t="s">
        <v>1021</v>
      </c>
      <c r="GJ1" s="195" t="s">
        <v>1023</v>
      </c>
      <c r="GK1" s="204"/>
      <c r="GL1" s="195" t="s">
        <v>383</v>
      </c>
      <c r="GM1" s="195" t="s">
        <v>1025</v>
      </c>
      <c r="GN1" s="195" t="s">
        <v>1027</v>
      </c>
      <c r="GO1" s="195" t="s">
        <v>1029</v>
      </c>
      <c r="GP1" s="195" t="s">
        <v>1031</v>
      </c>
      <c r="GQ1" s="195" t="s">
        <v>1033</v>
      </c>
      <c r="GR1" s="195" t="s">
        <v>1035</v>
      </c>
      <c r="GS1" s="192"/>
      <c r="GT1" s="204"/>
      <c r="GU1" s="195" t="s">
        <v>384</v>
      </c>
      <c r="GV1" s="195" t="s">
        <v>994</v>
      </c>
      <c r="GW1" s="195" t="s">
        <v>996</v>
      </c>
      <c r="GX1" s="195" t="s">
        <v>998</v>
      </c>
      <c r="GY1" s="195" t="s">
        <v>1000</v>
      </c>
      <c r="GZ1" s="195" t="s">
        <v>1002</v>
      </c>
      <c r="HA1" s="195" t="s">
        <v>1004</v>
      </c>
      <c r="HB1" s="204"/>
      <c r="HC1" s="195" t="s">
        <v>385</v>
      </c>
      <c r="HD1" s="195" t="s">
        <v>1006</v>
      </c>
      <c r="HE1" s="195" t="s">
        <v>1008</v>
      </c>
      <c r="HF1" s="195" t="s">
        <v>1009</v>
      </c>
      <c r="HG1" s="195" t="s">
        <v>386</v>
      </c>
      <c r="HH1" s="195" t="s">
        <v>1012</v>
      </c>
      <c r="HI1" s="195" t="s">
        <v>1013</v>
      </c>
      <c r="HJ1" s="192"/>
      <c r="HK1" s="204"/>
      <c r="HL1" s="195" t="s">
        <v>389</v>
      </c>
      <c r="HM1" s="195" t="s">
        <v>1037</v>
      </c>
      <c r="HN1" s="195" t="s">
        <v>1039</v>
      </c>
      <c r="HO1" s="195" t="s">
        <v>1041</v>
      </c>
      <c r="HP1" s="195" t="s">
        <v>1043</v>
      </c>
      <c r="HQ1" s="195" t="s">
        <v>390</v>
      </c>
      <c r="HR1" s="195" t="s">
        <v>1046</v>
      </c>
      <c r="HS1" s="204"/>
      <c r="HT1" s="195" t="s">
        <v>1048</v>
      </c>
      <c r="HU1" s="195" t="s">
        <v>1050</v>
      </c>
      <c r="HV1" s="195" t="s">
        <v>392</v>
      </c>
      <c r="HW1" s="195" t="s">
        <v>1053</v>
      </c>
      <c r="HX1" s="195" t="s">
        <v>1055</v>
      </c>
      <c r="HY1" s="195" t="s">
        <v>1056</v>
      </c>
      <c r="HZ1" s="195" t="s">
        <v>1058</v>
      </c>
      <c r="IA1" s="204"/>
      <c r="IB1" s="195" t="s">
        <v>1060</v>
      </c>
      <c r="IC1" s="195" t="s">
        <v>1062</v>
      </c>
      <c r="ID1" s="195" t="s">
        <v>1064</v>
      </c>
      <c r="IE1" s="195" t="s">
        <v>394</v>
      </c>
      <c r="IF1" s="195" t="s">
        <v>1066</v>
      </c>
      <c r="IG1" s="195" t="s">
        <v>1068</v>
      </c>
      <c r="IH1" s="195" t="s">
        <v>395</v>
      </c>
      <c r="II1" s="195" t="s">
        <v>1070</v>
      </c>
      <c r="IJ1" s="195" t="s">
        <v>1072</v>
      </c>
      <c r="IK1" s="195" t="s">
        <v>396</v>
      </c>
      <c r="IL1" s="195" t="s">
        <v>1074</v>
      </c>
      <c r="IM1" s="195" t="s">
        <v>1076</v>
      </c>
      <c r="IN1" s="195" t="s">
        <v>1078</v>
      </c>
      <c r="IO1" s="195" t="s">
        <v>1080</v>
      </c>
      <c r="IP1" s="195" t="s">
        <v>397</v>
      </c>
      <c r="IQ1" s="195" t="s">
        <v>1082</v>
      </c>
      <c r="IR1" s="204"/>
      <c r="IS1" s="195" t="s">
        <v>1090</v>
      </c>
      <c r="IT1" s="195" t="s">
        <v>1092</v>
      </c>
      <c r="IU1" s="195" t="s">
        <v>399</v>
      </c>
      <c r="IV1" s="195" t="s">
        <v>1094</v>
      </c>
      <c r="IW1" s="195" t="s">
        <v>1096</v>
      </c>
      <c r="IX1" s="195" t="s">
        <v>1098</v>
      </c>
      <c r="IY1" s="204"/>
      <c r="IZ1" s="195" t="s">
        <v>1100</v>
      </c>
      <c r="JA1" s="195" t="s">
        <v>401</v>
      </c>
      <c r="JB1" s="195" t="s">
        <v>1103</v>
      </c>
      <c r="JC1" s="195" t="s">
        <v>1105</v>
      </c>
      <c r="JD1" s="195" t="s">
        <v>1107</v>
      </c>
      <c r="JE1" s="195" t="s">
        <v>1109</v>
      </c>
      <c r="JF1" s="195" t="s">
        <v>1111</v>
      </c>
      <c r="JG1" s="195" t="s">
        <v>1113</v>
      </c>
      <c r="JH1" s="195" t="s">
        <v>402</v>
      </c>
      <c r="JI1" s="195" t="s">
        <v>1116</v>
      </c>
      <c r="JJ1" s="195" t="s">
        <v>1118</v>
      </c>
      <c r="JK1" s="195" t="s">
        <v>1120</v>
      </c>
      <c r="JL1" s="195" t="s">
        <v>1122</v>
      </c>
      <c r="JM1" s="195" t="s">
        <v>1124</v>
      </c>
      <c r="JN1" s="195" t="s">
        <v>1126</v>
      </c>
      <c r="JO1" s="195" t="s">
        <v>1128</v>
      </c>
      <c r="JP1" s="195" t="s">
        <v>1130</v>
      </c>
      <c r="JQ1" s="195" t="s">
        <v>403</v>
      </c>
      <c r="JR1" s="195" t="s">
        <v>1133</v>
      </c>
      <c r="JS1" s="195" t="s">
        <v>1135</v>
      </c>
      <c r="JT1" s="195" t="s">
        <v>1137</v>
      </c>
      <c r="JU1" s="195" t="s">
        <v>1139</v>
      </c>
      <c r="JV1" s="195" t="s">
        <v>1140</v>
      </c>
      <c r="JW1" s="195" t="s">
        <v>1142</v>
      </c>
      <c r="JX1" s="195" t="s">
        <v>1144</v>
      </c>
      <c r="JY1" s="195" t="s">
        <v>1146</v>
      </c>
      <c r="JZ1" s="195" t="s">
        <v>1148</v>
      </c>
      <c r="KA1" s="195" t="s">
        <v>1150</v>
      </c>
      <c r="KB1" s="195" t="s">
        <v>1152</v>
      </c>
      <c r="KC1" s="195" t="s">
        <v>1154</v>
      </c>
      <c r="KD1" s="195" t="s">
        <v>1156</v>
      </c>
      <c r="KE1" s="195" t="s">
        <v>1158</v>
      </c>
      <c r="KF1" s="195" t="s">
        <v>1160</v>
      </c>
      <c r="KG1" s="195" t="s">
        <v>1162</v>
      </c>
      <c r="KH1" s="195" t="s">
        <v>1164</v>
      </c>
      <c r="KI1" s="195" t="s">
        <v>1166</v>
      </c>
      <c r="KJ1" s="195" t="s">
        <v>1168</v>
      </c>
      <c r="KK1" s="195" t="s">
        <v>1170</v>
      </c>
      <c r="KL1" s="195" t="s">
        <v>1172</v>
      </c>
      <c r="KM1" s="195" t="s">
        <v>1174</v>
      </c>
      <c r="KN1" s="195" t="s">
        <v>1176</v>
      </c>
      <c r="KO1" s="195" t="s">
        <v>1178</v>
      </c>
      <c r="KP1" s="195" t="s">
        <v>1180</v>
      </c>
      <c r="KQ1" s="195" t="s">
        <v>1182</v>
      </c>
      <c r="KR1" s="204"/>
      <c r="KS1" s="195" t="s">
        <v>1184</v>
      </c>
      <c r="KT1" s="195" t="s">
        <v>405</v>
      </c>
      <c r="KU1" s="195" t="s">
        <v>1187</v>
      </c>
      <c r="KV1" s="195" t="s">
        <v>1189</v>
      </c>
      <c r="KW1" s="195" t="s">
        <v>1191</v>
      </c>
      <c r="KX1" s="195" t="s">
        <v>1193</v>
      </c>
      <c r="KY1" s="195" t="s">
        <v>406</v>
      </c>
      <c r="KZ1" s="195" t="s">
        <v>1196</v>
      </c>
      <c r="LA1" s="195" t="s">
        <v>1198</v>
      </c>
      <c r="LB1" s="195" t="s">
        <v>1200</v>
      </c>
      <c r="LC1" s="195" t="s">
        <v>1202</v>
      </c>
      <c r="LD1" s="195" t="s">
        <v>1204</v>
      </c>
      <c r="LE1" s="195" t="s">
        <v>1206</v>
      </c>
      <c r="LF1" s="195" t="s">
        <v>1208</v>
      </c>
      <c r="LG1" s="192"/>
      <c r="LH1" s="204"/>
      <c r="LI1" s="195" t="s">
        <v>407</v>
      </c>
      <c r="LJ1" s="195" t="s">
        <v>1084</v>
      </c>
      <c r="LK1" s="195" t="s">
        <v>1086</v>
      </c>
      <c r="LL1" s="195" t="s">
        <v>1088</v>
      </c>
      <c r="LM1" s="192"/>
      <c r="LN1" s="204"/>
      <c r="LO1" s="195" t="s">
        <v>410</v>
      </c>
      <c r="LP1" s="195" t="s">
        <v>411</v>
      </c>
      <c r="LQ1" s="204"/>
      <c r="LR1" s="195" t="s">
        <v>413</v>
      </c>
      <c r="LS1" s="195" t="s">
        <v>1228</v>
      </c>
      <c r="LT1" s="195" t="s">
        <v>1230</v>
      </c>
      <c r="LU1" s="195" t="s">
        <v>1231</v>
      </c>
      <c r="LV1" s="195" t="s">
        <v>1233</v>
      </c>
      <c r="LW1" s="195" t="s">
        <v>1234</v>
      </c>
      <c r="LX1" s="195" t="s">
        <v>1236</v>
      </c>
      <c r="LY1" s="195" t="s">
        <v>1238</v>
      </c>
      <c r="LZ1" s="195" t="s">
        <v>1240</v>
      </c>
      <c r="MA1" s="195" t="s">
        <v>1242</v>
      </c>
      <c r="MB1" s="195" t="s">
        <v>414</v>
      </c>
      <c r="MC1" s="195" t="s">
        <v>1245</v>
      </c>
      <c r="MD1" s="195" t="s">
        <v>1246</v>
      </c>
      <c r="ME1" s="195" t="s">
        <v>1248</v>
      </c>
      <c r="MF1" s="195" t="s">
        <v>415</v>
      </c>
      <c r="MG1" s="195" t="s">
        <v>1251</v>
      </c>
      <c r="MH1" s="195" t="s">
        <v>1252</v>
      </c>
      <c r="MI1" s="195" t="s">
        <v>1254</v>
      </c>
      <c r="MJ1" s="195" t="s">
        <v>1256</v>
      </c>
      <c r="MK1" s="195" t="s">
        <v>416</v>
      </c>
      <c r="ML1" s="195" t="s">
        <v>1259</v>
      </c>
      <c r="MM1" s="195" t="s">
        <v>1261</v>
      </c>
      <c r="MN1" s="195" t="s">
        <v>1263</v>
      </c>
      <c r="MO1" s="195" t="s">
        <v>1265</v>
      </c>
      <c r="MP1" s="195" t="s">
        <v>417</v>
      </c>
      <c r="MQ1" s="195" t="s">
        <v>1268</v>
      </c>
      <c r="MR1" s="195" t="s">
        <v>1270</v>
      </c>
      <c r="MS1" s="195" t="s">
        <v>1272</v>
      </c>
      <c r="MT1" s="195" t="s">
        <v>1274</v>
      </c>
      <c r="MU1" s="195" t="s">
        <v>1276</v>
      </c>
      <c r="MV1" s="195" t="s">
        <v>1278</v>
      </c>
      <c r="MW1" s="195" t="s">
        <v>1280</v>
      </c>
      <c r="MX1" s="195" t="s">
        <v>1282</v>
      </c>
      <c r="MY1" s="195" t="s">
        <v>1284</v>
      </c>
      <c r="MZ1" s="195" t="s">
        <v>1286</v>
      </c>
      <c r="NA1" s="195" t="s">
        <v>1288</v>
      </c>
      <c r="NB1" s="195" t="s">
        <v>1289</v>
      </c>
      <c r="NC1" s="204"/>
      <c r="ND1" s="195" t="s">
        <v>419</v>
      </c>
      <c r="NE1" s="195" t="s">
        <v>1291</v>
      </c>
      <c r="NF1" s="195" t="s">
        <v>1293</v>
      </c>
      <c r="NG1" s="195" t="s">
        <v>1295</v>
      </c>
      <c r="NH1" s="195" t="s">
        <v>1297</v>
      </c>
      <c r="NI1" s="204"/>
      <c r="NJ1" s="195" t="s">
        <v>421</v>
      </c>
      <c r="NK1" s="195" t="s">
        <v>1298</v>
      </c>
      <c r="NL1" s="195" t="s">
        <v>422</v>
      </c>
      <c r="NM1" s="195" t="s">
        <v>1300</v>
      </c>
      <c r="NN1" s="195" t="s">
        <v>1302</v>
      </c>
      <c r="NO1" s="195" t="s">
        <v>423</v>
      </c>
      <c r="NP1" s="195" t="s">
        <v>1304</v>
      </c>
      <c r="NQ1" s="195" t="s">
        <v>1306</v>
      </c>
      <c r="NR1" s="192"/>
      <c r="NS1" s="204"/>
      <c r="NT1" s="195" t="s">
        <v>424</v>
      </c>
      <c r="NU1" s="195" t="s">
        <v>1210</v>
      </c>
      <c r="NV1" s="195" t="s">
        <v>1212</v>
      </c>
      <c r="NW1" s="195" t="s">
        <v>1214</v>
      </c>
      <c r="NX1" s="195" t="s">
        <v>1216</v>
      </c>
      <c r="NY1" s="195" t="s">
        <v>425</v>
      </c>
      <c r="NZ1" s="195" t="s">
        <v>1218</v>
      </c>
      <c r="OA1" s="195" t="s">
        <v>426</v>
      </c>
      <c r="OB1" s="195" t="s">
        <v>1220</v>
      </c>
      <c r="OC1" s="204"/>
      <c r="OD1" s="195" t="s">
        <v>1222</v>
      </c>
      <c r="OE1" s="195" t="s">
        <v>427</v>
      </c>
      <c r="OF1" s="192"/>
      <c r="OG1" s="204"/>
      <c r="OH1" s="195" t="s">
        <v>1224</v>
      </c>
      <c r="OI1" s="195" t="s">
        <v>1226</v>
      </c>
      <c r="OJ1" s="195" t="s">
        <v>428</v>
      </c>
      <c r="OK1" s="192"/>
      <c r="OL1" s="204"/>
      <c r="OM1" s="195" t="s">
        <v>431</v>
      </c>
      <c r="ON1" s="195" t="s">
        <v>1308</v>
      </c>
      <c r="OO1" s="195" t="s">
        <v>1310</v>
      </c>
      <c r="OP1" s="195" t="s">
        <v>432</v>
      </c>
      <c r="OQ1" s="195" t="s">
        <v>433</v>
      </c>
      <c r="OR1" s="195" t="s">
        <v>1408</v>
      </c>
      <c r="OS1" s="195" t="s">
        <v>1410</v>
      </c>
      <c r="OT1" s="195" t="s">
        <v>1412</v>
      </c>
      <c r="OU1" s="195" t="s">
        <v>1414</v>
      </c>
      <c r="OV1" s="195" t="s">
        <v>1416</v>
      </c>
      <c r="OW1" s="204"/>
      <c r="OX1" s="195" t="s">
        <v>435</v>
      </c>
      <c r="OY1" s="195" t="s">
        <v>1418</v>
      </c>
      <c r="OZ1" s="195" t="s">
        <v>1420</v>
      </c>
      <c r="PA1" s="195" t="s">
        <v>1422</v>
      </c>
      <c r="PB1" s="195" t="s">
        <v>1424</v>
      </c>
      <c r="PC1" s="195" t="s">
        <v>1426</v>
      </c>
      <c r="PD1" s="195" t="s">
        <v>1428</v>
      </c>
      <c r="PE1" s="204"/>
      <c r="PF1" s="195" t="s">
        <v>1430</v>
      </c>
      <c r="PG1" s="195" t="s">
        <v>437</v>
      </c>
      <c r="PH1" s="204"/>
      <c r="PI1" s="195" t="s">
        <v>439</v>
      </c>
      <c r="PJ1" s="195" t="s">
        <v>1460</v>
      </c>
      <c r="PK1" s="195" t="s">
        <v>1462</v>
      </c>
      <c r="PL1" s="204"/>
      <c r="PM1" s="195" t="s">
        <v>441</v>
      </c>
      <c r="PN1" s="195" t="s">
        <v>1464</v>
      </c>
      <c r="PO1" s="195" t="s">
        <v>1465</v>
      </c>
      <c r="PP1" s="195" t="s">
        <v>1466</v>
      </c>
      <c r="PQ1" s="195" t="s">
        <v>1467</v>
      </c>
      <c r="PR1" s="195" t="s">
        <v>1469</v>
      </c>
      <c r="PS1" s="195" t="s">
        <v>1470</v>
      </c>
      <c r="PT1" s="195" t="s">
        <v>1472</v>
      </c>
      <c r="PU1" s="195" t="s">
        <v>1473</v>
      </c>
      <c r="PV1" s="192"/>
      <c r="PW1" s="204"/>
      <c r="PX1" s="195" t="s">
        <v>442</v>
      </c>
      <c r="PY1" s="195" t="s">
        <v>1312</v>
      </c>
      <c r="PZ1" s="195" t="s">
        <v>1314</v>
      </c>
      <c r="QA1" s="195" t="s">
        <v>1316</v>
      </c>
      <c r="QB1" s="195" t="s">
        <v>1318</v>
      </c>
      <c r="QC1" s="195" t="s">
        <v>1320</v>
      </c>
      <c r="QD1" s="195" t="s">
        <v>1322</v>
      </c>
      <c r="QE1" s="195" t="s">
        <v>1324</v>
      </c>
      <c r="QF1" s="195" t="s">
        <v>1326</v>
      </c>
      <c r="QG1" s="195" t="s">
        <v>1328</v>
      </c>
      <c r="QH1" s="195" t="s">
        <v>1330</v>
      </c>
      <c r="QI1" s="195" t="s">
        <v>1332</v>
      </c>
      <c r="QJ1" s="195" t="s">
        <v>1334</v>
      </c>
      <c r="QK1" s="195" t="s">
        <v>1336</v>
      </c>
      <c r="QL1" s="195" t="s">
        <v>1338</v>
      </c>
      <c r="QM1" s="195" t="s">
        <v>1340</v>
      </c>
      <c r="QN1" s="195" t="s">
        <v>1342</v>
      </c>
      <c r="QO1" s="195" t="s">
        <v>1344</v>
      </c>
      <c r="QP1" s="195" t="s">
        <v>1346</v>
      </c>
      <c r="QQ1" s="195" t="s">
        <v>1348</v>
      </c>
      <c r="QR1" s="195" t="s">
        <v>1350</v>
      </c>
      <c r="QS1" s="195" t="s">
        <v>1352</v>
      </c>
      <c r="QT1" s="195" t="s">
        <v>1354</v>
      </c>
      <c r="QU1" s="195" t="s">
        <v>443</v>
      </c>
      <c r="QV1" s="195" t="s">
        <v>1357</v>
      </c>
      <c r="QW1" s="195" t="s">
        <v>1359</v>
      </c>
      <c r="QX1" s="195" t="s">
        <v>1360</v>
      </c>
      <c r="QY1" s="195" t="s">
        <v>1362</v>
      </c>
      <c r="QZ1" s="195" t="s">
        <v>1364</v>
      </c>
      <c r="RA1" s="195" t="s">
        <v>1366</v>
      </c>
      <c r="RB1" s="195" t="s">
        <v>1368</v>
      </c>
      <c r="RC1" s="195" t="s">
        <v>1370</v>
      </c>
      <c r="RD1" s="195" t="s">
        <v>1372</v>
      </c>
      <c r="RE1" s="195" t="s">
        <v>1374</v>
      </c>
      <c r="RF1" s="195" t="s">
        <v>1376</v>
      </c>
      <c r="RG1" s="195" t="s">
        <v>1378</v>
      </c>
      <c r="RH1" s="195" t="s">
        <v>1380</v>
      </c>
      <c r="RI1" s="195" t="s">
        <v>1382</v>
      </c>
      <c r="RJ1" s="195" t="s">
        <v>1384</v>
      </c>
      <c r="RK1" s="195" t="s">
        <v>1386</v>
      </c>
      <c r="RL1" s="195" t="s">
        <v>1388</v>
      </c>
      <c r="RM1" s="195" t="s">
        <v>1390</v>
      </c>
      <c r="RN1" s="195" t="s">
        <v>1392</v>
      </c>
      <c r="RO1" s="195" t="s">
        <v>1394</v>
      </c>
      <c r="RP1" s="195" t="s">
        <v>1396</v>
      </c>
      <c r="RQ1" s="195" t="s">
        <v>1398</v>
      </c>
      <c r="RR1" s="195" t="s">
        <v>1400</v>
      </c>
      <c r="RS1" s="195" t="s">
        <v>1402</v>
      </c>
      <c r="RT1" s="195" t="s">
        <v>1404</v>
      </c>
      <c r="RU1" s="195" t="s">
        <v>1406</v>
      </c>
      <c r="RV1" s="192"/>
      <c r="RW1" s="204"/>
      <c r="RX1" s="195" t="s">
        <v>444</v>
      </c>
      <c r="RY1" s="195" t="s">
        <v>1432</v>
      </c>
      <c r="RZ1" s="195" t="s">
        <v>1434</v>
      </c>
      <c r="SA1" s="195" t="s">
        <v>1436</v>
      </c>
      <c r="SB1" s="195" t="s">
        <v>1438</v>
      </c>
      <c r="SC1" s="195" t="s">
        <v>1440</v>
      </c>
      <c r="SD1" s="195" t="s">
        <v>1442</v>
      </c>
      <c r="SE1" s="195" t="s">
        <v>1444</v>
      </c>
      <c r="SF1" s="195" t="s">
        <v>1446</v>
      </c>
      <c r="SG1" s="195" t="s">
        <v>1448</v>
      </c>
      <c r="SH1" s="195" t="s">
        <v>1450</v>
      </c>
      <c r="SI1" s="195" t="s">
        <v>1452</v>
      </c>
      <c r="SJ1" s="195" t="s">
        <v>1454</v>
      </c>
      <c r="SK1" s="195" t="s">
        <v>1456</v>
      </c>
      <c r="SL1" s="195" t="s">
        <v>1458</v>
      </c>
      <c r="SM1" s="192"/>
      <c r="SN1" s="204"/>
      <c r="SO1" s="195" t="s">
        <v>447</v>
      </c>
      <c r="SP1" s="195" t="s">
        <v>1475</v>
      </c>
      <c r="SQ1" s="195" t="s">
        <v>1477</v>
      </c>
      <c r="SR1" s="195" t="s">
        <v>448</v>
      </c>
      <c r="SS1" s="195" t="s">
        <v>1479</v>
      </c>
      <c r="ST1" s="195" t="s">
        <v>1481</v>
      </c>
      <c r="SU1" s="195" t="s">
        <v>1483</v>
      </c>
      <c r="SV1" s="195" t="s">
        <v>1485</v>
      </c>
      <c r="SW1" s="204"/>
      <c r="SX1" s="195" t="s">
        <v>450</v>
      </c>
      <c r="SY1" s="195" t="s">
        <v>1487</v>
      </c>
      <c r="SZ1" s="195" t="s">
        <v>1489</v>
      </c>
      <c r="TA1" s="195" t="s">
        <v>1491</v>
      </c>
      <c r="TB1" s="195" t="s">
        <v>1493</v>
      </c>
      <c r="TC1" s="195" t="s">
        <v>1495</v>
      </c>
      <c r="TD1" s="195" t="s">
        <v>1497</v>
      </c>
      <c r="TE1" s="195" t="s">
        <v>1499</v>
      </c>
      <c r="TF1" s="195" t="s">
        <v>1501</v>
      </c>
      <c r="TG1" s="195" t="s">
        <v>1503</v>
      </c>
      <c r="TH1" s="195" t="s">
        <v>1505</v>
      </c>
      <c r="TI1" s="195" t="s">
        <v>1507</v>
      </c>
      <c r="TJ1" s="195" t="s">
        <v>1509</v>
      </c>
      <c r="TK1" s="195" t="s">
        <v>1511</v>
      </c>
      <c r="TL1" s="195" t="s">
        <v>1513</v>
      </c>
      <c r="TM1" s="195" t="s">
        <v>1515</v>
      </c>
      <c r="TN1" s="192"/>
      <c r="TO1" s="204"/>
      <c r="TP1" s="195" t="s">
        <v>453</v>
      </c>
      <c r="TQ1" s="195" t="s">
        <v>1517</v>
      </c>
      <c r="TR1" s="195" t="s">
        <v>1519</v>
      </c>
      <c r="TS1" s="195" t="s">
        <v>1521</v>
      </c>
      <c r="TT1" s="195" t="s">
        <v>1523</v>
      </c>
      <c r="TU1" s="195" t="s">
        <v>1525</v>
      </c>
      <c r="TV1" s="195" t="s">
        <v>454</v>
      </c>
      <c r="TW1" s="195" t="s">
        <v>1527</v>
      </c>
      <c r="TX1" s="195" t="s">
        <v>1529</v>
      </c>
      <c r="TY1" s="195" t="s">
        <v>1531</v>
      </c>
      <c r="TZ1" s="195" t="s">
        <v>1533</v>
      </c>
      <c r="UA1" s="195" t="s">
        <v>1535</v>
      </c>
      <c r="UB1" s="195" t="s">
        <v>1537</v>
      </c>
      <c r="UC1" s="204"/>
      <c r="UD1" s="195" t="s">
        <v>456</v>
      </c>
      <c r="UE1" s="192"/>
      <c r="UF1" s="204"/>
      <c r="UG1" s="195" t="s">
        <v>457</v>
      </c>
      <c r="UH1" s="195" t="s">
        <v>1539</v>
      </c>
      <c r="UI1" s="195" t="s">
        <v>1541</v>
      </c>
      <c r="UJ1" s="195" t="s">
        <v>1542</v>
      </c>
      <c r="UK1" s="195" t="s">
        <v>1544</v>
      </c>
      <c r="UL1" s="195" t="s">
        <v>1546</v>
      </c>
      <c r="UM1" s="195" t="s">
        <v>1548</v>
      </c>
      <c r="UN1" s="195" t="s">
        <v>1550</v>
      </c>
      <c r="UO1" s="195" t="s">
        <v>1552</v>
      </c>
      <c r="UP1" s="195" t="s">
        <v>1554</v>
      </c>
      <c r="UQ1" s="195" t="s">
        <v>1556</v>
      </c>
      <c r="UR1" s="195" t="s">
        <v>1558</v>
      </c>
      <c r="US1" s="195" t="s">
        <v>1560</v>
      </c>
      <c r="UT1" s="195" t="s">
        <v>1562</v>
      </c>
      <c r="UU1" s="195" t="s">
        <v>1564</v>
      </c>
      <c r="UV1" s="195" t="s">
        <v>1566</v>
      </c>
      <c r="UW1" s="195" t="s">
        <v>1568</v>
      </c>
      <c r="UX1" s="192"/>
      <c r="UY1" s="195" t="s">
        <v>1572</v>
      </c>
      <c r="UZ1" s="195" t="s">
        <v>1574</v>
      </c>
      <c r="VA1" s="195" t="s">
        <v>1576</v>
      </c>
      <c r="VB1" s="195" t="s">
        <v>1578</v>
      </c>
      <c r="VC1" s="195" t="s">
        <v>1580</v>
      </c>
      <c r="VD1" s="198"/>
    </row>
    <row r="2" spans="1:576" s="139" customFormat="1" hidden="1" x14ac:dyDescent="0.25">
      <c r="A2" s="139" t="s">
        <v>201</v>
      </c>
      <c r="B2" s="139" t="s">
        <v>190</v>
      </c>
      <c r="C2" s="139" t="s">
        <v>553</v>
      </c>
      <c r="D2" s="139" t="s">
        <v>202</v>
      </c>
      <c r="E2" s="139" t="s">
        <v>174</v>
      </c>
      <c r="F2" s="139" t="s">
        <v>554</v>
      </c>
      <c r="G2" s="175" t="s">
        <v>203</v>
      </c>
      <c r="H2" s="139" t="s">
        <v>555</v>
      </c>
      <c r="I2" s="139" t="s">
        <v>556</v>
      </c>
      <c r="J2" s="139" t="s">
        <v>204</v>
      </c>
      <c r="K2" s="139" t="s">
        <v>557</v>
      </c>
      <c r="R2" s="139" t="s">
        <v>206</v>
      </c>
      <c r="S2" s="139" t="s">
        <v>207</v>
      </c>
      <c r="U2" s="139" t="s">
        <v>473</v>
      </c>
      <c r="V2" s="139" t="s">
        <v>491</v>
      </c>
      <c r="W2" s="139" t="s">
        <v>474</v>
      </c>
      <c r="X2" s="139" t="s">
        <v>475</v>
      </c>
      <c r="Y2" s="139" t="s">
        <v>476</v>
      </c>
      <c r="Z2" s="139" t="s">
        <v>477</v>
      </c>
      <c r="AA2" s="139" t="s">
        <v>478</v>
      </c>
      <c r="AB2" s="139" t="s">
        <v>479</v>
      </c>
      <c r="AC2" s="139" t="s">
        <v>480</v>
      </c>
      <c r="AD2" s="139" t="s">
        <v>481</v>
      </c>
      <c r="AE2" s="139" t="s">
        <v>482</v>
      </c>
      <c r="AF2" s="139" t="s">
        <v>483</v>
      </c>
      <c r="AH2" s="139" t="s">
        <v>501</v>
      </c>
      <c r="AI2" s="139" t="s">
        <v>502</v>
      </c>
      <c r="AJ2" s="139" t="s">
        <v>503</v>
      </c>
      <c r="AK2" s="139" t="s">
        <v>504</v>
      </c>
      <c r="AL2" s="139" t="s">
        <v>505</v>
      </c>
      <c r="AM2" s="139" t="s">
        <v>508</v>
      </c>
      <c r="AN2" s="139" t="s">
        <v>506</v>
      </c>
      <c r="AO2" s="139" t="s">
        <v>507</v>
      </c>
      <c r="AP2" s="139" t="s">
        <v>509</v>
      </c>
      <c r="AQ2" s="139" t="s">
        <v>510</v>
      </c>
      <c r="AR2" s="139" t="s">
        <v>511</v>
      </c>
      <c r="AS2" s="139" t="s">
        <v>512</v>
      </c>
      <c r="AT2" s="139" t="s">
        <v>513</v>
      </c>
      <c r="AU2" s="139" t="s">
        <v>514</v>
      </c>
      <c r="AV2" s="139" t="s">
        <v>515</v>
      </c>
      <c r="AW2" s="139" t="s">
        <v>516</v>
      </c>
      <c r="AX2" s="139" t="s">
        <v>517</v>
      </c>
      <c r="AY2" s="139" t="s">
        <v>518</v>
      </c>
      <c r="AZ2" s="139" t="s">
        <v>519</v>
      </c>
      <c r="BA2" s="139" t="s">
        <v>520</v>
      </c>
      <c r="BB2" s="139" t="s">
        <v>521</v>
      </c>
      <c r="BC2" s="139" t="s">
        <v>522</v>
      </c>
      <c r="BD2" s="139" t="s">
        <v>523</v>
      </c>
      <c r="BE2" s="139" t="s">
        <v>524</v>
      </c>
      <c r="BF2" s="139" t="s">
        <v>525</v>
      </c>
      <c r="BG2" s="139" t="s">
        <v>526</v>
      </c>
      <c r="BH2" s="139" t="s">
        <v>527</v>
      </c>
      <c r="BI2" s="139" t="s">
        <v>528</v>
      </c>
      <c r="BJ2" s="139" t="s">
        <v>529</v>
      </c>
      <c r="BK2" s="139" t="s">
        <v>530</v>
      </c>
      <c r="BL2" s="139" t="s">
        <v>531</v>
      </c>
      <c r="BM2" s="139" t="s">
        <v>532</v>
      </c>
      <c r="BN2" s="139" t="s">
        <v>533</v>
      </c>
      <c r="BO2" s="139" t="s">
        <v>534</v>
      </c>
      <c r="BP2" s="139" t="s">
        <v>535</v>
      </c>
      <c r="BQ2" s="139" t="s">
        <v>536</v>
      </c>
      <c r="BR2" s="139" t="s">
        <v>537</v>
      </c>
      <c r="BS2" s="139" t="s">
        <v>538</v>
      </c>
      <c r="BT2" s="139" t="s">
        <v>539</v>
      </c>
      <c r="BU2" s="139" t="s">
        <v>540</v>
      </c>
    </row>
    <row r="3" spans="1:576" hidden="1" x14ac:dyDescent="0.25">
      <c r="AH3" s="109">
        <v>2500</v>
      </c>
      <c r="AI3" s="109">
        <v>1900</v>
      </c>
      <c r="AJ3" s="109">
        <v>1650</v>
      </c>
      <c r="AK3" s="109">
        <v>1580</v>
      </c>
      <c r="AL3" s="109">
        <v>2250</v>
      </c>
      <c r="AM3" s="109">
        <v>1650</v>
      </c>
      <c r="AN3" s="109">
        <v>1400</v>
      </c>
      <c r="AO3" s="109">
        <v>1340</v>
      </c>
      <c r="AP3" s="109">
        <v>2000</v>
      </c>
      <c r="AQ3" s="109">
        <v>1400</v>
      </c>
      <c r="AR3" s="109">
        <v>1150</v>
      </c>
      <c r="AS3" s="109">
        <v>1100</v>
      </c>
      <c r="AT3" s="109">
        <v>1750</v>
      </c>
      <c r="AU3" s="109">
        <v>1150</v>
      </c>
      <c r="AV3" s="109">
        <v>900</v>
      </c>
      <c r="AW3" s="109">
        <v>860</v>
      </c>
      <c r="AX3" s="109">
        <v>1200</v>
      </c>
      <c r="AY3" s="109">
        <v>900</v>
      </c>
      <c r="AZ3" s="109">
        <v>650</v>
      </c>
      <c r="BA3" s="109">
        <v>620</v>
      </c>
      <c r="BB3" s="109">
        <v>5355</v>
      </c>
      <c r="BC3" s="109">
        <v>4935</v>
      </c>
      <c r="BD3" s="109">
        <v>6300</v>
      </c>
      <c r="BE3" s="109">
        <v>5880</v>
      </c>
      <c r="BF3" s="109">
        <v>4725</v>
      </c>
      <c r="BG3" s="109">
        <v>4305</v>
      </c>
      <c r="BH3" s="109">
        <v>5670</v>
      </c>
      <c r="BI3" s="109">
        <v>5250</v>
      </c>
      <c r="BJ3" s="109">
        <v>4095</v>
      </c>
      <c r="BK3" s="109">
        <v>3780</v>
      </c>
      <c r="BL3" s="109">
        <v>5040</v>
      </c>
      <c r="BM3" s="109">
        <v>4620</v>
      </c>
      <c r="BN3" s="109">
        <v>3465</v>
      </c>
      <c r="BO3" s="109">
        <v>3150</v>
      </c>
      <c r="BP3" s="109">
        <v>4410</v>
      </c>
      <c r="BQ3" s="109">
        <v>4095</v>
      </c>
      <c r="BR3" s="109">
        <v>3045</v>
      </c>
      <c r="BS3" s="109">
        <v>2835</v>
      </c>
      <c r="BT3" s="109">
        <v>3885</v>
      </c>
      <c r="BU3" s="109">
        <v>3570</v>
      </c>
    </row>
    <row r="4" spans="1:576" ht="15.75" thickBot="1" x14ac:dyDescent="0.3"/>
    <row r="5" spans="1:576" ht="53.25" thickBot="1" x14ac:dyDescent="0.3">
      <c r="C5" s="110" t="s">
        <v>500</v>
      </c>
      <c r="D5" s="216">
        <f>SUMIF(C:C,$C$10,D:D)</f>
        <v>0</v>
      </c>
    </row>
    <row r="6" spans="1:576" x14ac:dyDescent="0.25">
      <c r="C6" s="126"/>
      <c r="D6" s="126"/>
      <c r="E6" s="126"/>
      <c r="F6" s="126"/>
      <c r="G6" s="97"/>
      <c r="H6" s="126"/>
      <c r="I6" s="126"/>
    </row>
    <row r="7" spans="1:576" x14ac:dyDescent="0.25">
      <c r="C7" s="126"/>
      <c r="D7" s="126"/>
      <c r="E7" s="126"/>
      <c r="F7" s="126"/>
      <c r="G7" s="97"/>
      <c r="H7" s="126"/>
      <c r="I7" s="126"/>
    </row>
    <row r="8" spans="1:576" x14ac:dyDescent="0.25">
      <c r="C8" s="126"/>
      <c r="D8" s="126"/>
      <c r="E8" s="126"/>
      <c r="F8" s="126"/>
      <c r="G8" s="97"/>
      <c r="H8" s="126"/>
      <c r="I8" s="126"/>
    </row>
    <row r="9" spans="1:576" ht="15.75" thickBot="1" x14ac:dyDescent="0.3">
      <c r="C9" s="126"/>
      <c r="D9" s="126"/>
      <c r="E9" s="126"/>
      <c r="F9" s="126"/>
      <c r="G9" s="97"/>
      <c r="H9" s="126"/>
      <c r="I9" s="126"/>
      <c r="K9" s="190"/>
    </row>
    <row r="10" spans="1:576" ht="15.75" thickBot="1" x14ac:dyDescent="0.3">
      <c r="C10" s="172" t="s">
        <v>52</v>
      </c>
      <c r="D10" s="127">
        <f>SUM(F17:F51)</f>
        <v>0</v>
      </c>
      <c r="G10" s="98"/>
      <c r="H10" s="72"/>
      <c r="I10" s="72"/>
    </row>
    <row r="11" spans="1:576" x14ac:dyDescent="0.25">
      <c r="G11" s="98"/>
      <c r="H11" s="72"/>
      <c r="I11" s="72"/>
    </row>
    <row r="12" spans="1:576" ht="15.75" x14ac:dyDescent="0.25">
      <c r="C12" s="448" t="s">
        <v>470</v>
      </c>
      <c r="D12" s="224"/>
      <c r="F12" s="72"/>
      <c r="G12" s="98"/>
      <c r="H12" s="72"/>
      <c r="I12" s="72"/>
    </row>
    <row r="13" spans="1:576" ht="18.75" x14ac:dyDescent="0.25">
      <c r="C13" s="243" t="e">
        <f>IFERROR(VLOOKUP(D12,'Desarrollo e Innov. Curricular'!$E:$F,2,FALSE),IFERROR(VLOOKUP(D12,Investigación!$E:$F,2,FALSE),IFERROR(VLOOKUP(D12,'Vinculación Univ. Sociedad'!$E:$F,2,FALSE),IFERROR(VLOOKUP(D12,'Docencia y Profesorado Universi'!$E:$F,2,FALSE),IFERROR(VLOOKUP(D12,Estudiantes!$E:$F,2,FALSE),IFERROR(VLOOKUP(D12,'Gestion Administrativa'!$E:$F,2,FALSE),IFERROR(VLOOKUP(D12,'Gestion Academica'!$E:$F,2,FALSE),IFERROR(VLOOKUP(D12,Graduados!$E:$F,2,FALSE),IFERROR(VLOOKUP(D12,'Gestión del Conocimiento'!$E:$F,2,FALSE),IFERROR(VLOOKUP(D12,Gobernabilidad!$E:$F,2,FALSE),IFERROR(VLOOKUP(D12,'NIVEL DE ES Y  SISTEMA NACIONAL'!$E:$F,2,FALSE),VLOOKUP(D12,'Lo Esencial'!$E:$F,2,0))))))))))))</f>
        <v>#N/A</v>
      </c>
      <c r="D13" s="31"/>
      <c r="F13" s="72"/>
      <c r="G13" s="98"/>
      <c r="H13" s="72"/>
      <c r="I13" s="72"/>
    </row>
    <row r="14" spans="1:576" x14ac:dyDescent="0.25">
      <c r="F14" s="72"/>
      <c r="G14" s="98"/>
      <c r="H14" s="72"/>
      <c r="I14" s="72"/>
    </row>
    <row r="15" spans="1:576" ht="42.75" thickBot="1" x14ac:dyDescent="0.3">
      <c r="F15" s="117"/>
      <c r="G15" s="95"/>
      <c r="H15" s="95"/>
      <c r="I15" s="95"/>
      <c r="L15" s="258"/>
      <c r="M15" s="259"/>
      <c r="N15" s="258"/>
      <c r="O15" s="258"/>
      <c r="P15" s="261" t="s">
        <v>551</v>
      </c>
      <c r="Q15" s="261" t="s">
        <v>552</v>
      </c>
    </row>
    <row r="16" spans="1:576" ht="30.75" thickBot="1" x14ac:dyDescent="0.3">
      <c r="C16" s="146" t="s">
        <v>43</v>
      </c>
      <c r="D16" s="146" t="s">
        <v>54</v>
      </c>
      <c r="E16" s="153" t="s">
        <v>56</v>
      </c>
      <c r="F16" s="152" t="s">
        <v>27</v>
      </c>
      <c r="G16" s="150" t="s">
        <v>208</v>
      </c>
      <c r="H16" s="153" t="s">
        <v>45</v>
      </c>
      <c r="I16" s="150" t="s">
        <v>209</v>
      </c>
      <c r="J16" s="150" t="s">
        <v>489</v>
      </c>
      <c r="K16" s="150" t="s">
        <v>490</v>
      </c>
      <c r="L16" s="255" t="s">
        <v>21</v>
      </c>
      <c r="M16" s="255" t="s">
        <v>54</v>
      </c>
      <c r="N16" s="256" t="s">
        <v>549</v>
      </c>
      <c r="O16" s="257" t="s">
        <v>550</v>
      </c>
      <c r="P16" s="260">
        <v>0.7</v>
      </c>
      <c r="Q16" s="260">
        <v>0.3</v>
      </c>
    </row>
    <row r="17" spans="3:17" x14ac:dyDescent="0.25">
      <c r="C17" s="252" t="s">
        <v>520</v>
      </c>
      <c r="D17" s="253"/>
      <c r="E17" s="251">
        <f>HLOOKUP(C17,$AH$2:$BU$3,2,0)</f>
        <v>620</v>
      </c>
      <c r="F17" s="119">
        <f t="shared" ref="F17:F51" si="0">D17*E17</f>
        <v>0</v>
      </c>
      <c r="G17" s="176" t="s">
        <v>207</v>
      </c>
      <c r="H17" s="159"/>
      <c r="I17" s="147" t="e">
        <f>VLOOKUP(H17,Presupuesto!$B$11:$C$586,2,0)</f>
        <v>#N/A</v>
      </c>
      <c r="J17" s="250" t="s">
        <v>201</v>
      </c>
      <c r="K17" s="120" t="s">
        <v>473</v>
      </c>
      <c r="L17" s="158" t="s">
        <v>164</v>
      </c>
      <c r="M17" s="173">
        <v>3</v>
      </c>
      <c r="N17" s="140"/>
      <c r="O17" s="119">
        <f t="shared" ref="O17:O51" si="1">M17*N17</f>
        <v>0</v>
      </c>
      <c r="P17" s="119">
        <f>$O17*P$16</f>
        <v>0</v>
      </c>
      <c r="Q17" s="119">
        <f t="shared" ref="Q17:Q51" si="2">$O17*Q$16</f>
        <v>0</v>
      </c>
    </row>
    <row r="18" spans="3:17" x14ac:dyDescent="0.25">
      <c r="C18" s="158"/>
      <c r="D18" s="173"/>
      <c r="E18" s="140"/>
      <c r="F18" s="119">
        <f t="shared" si="0"/>
        <v>0</v>
      </c>
      <c r="G18" s="176"/>
      <c r="H18" s="159">
        <v>42500</v>
      </c>
      <c r="I18" s="147" t="e">
        <f>VLOOKUP(H18,Presupuesto!$B$11:$C$586,2,0)</f>
        <v>#N/A</v>
      </c>
      <c r="J18" s="120" t="str">
        <f>$J$17</f>
        <v>Desarrollo Curricular</v>
      </c>
      <c r="K18" s="120" t="s">
        <v>491</v>
      </c>
      <c r="L18" s="158" t="s">
        <v>164</v>
      </c>
      <c r="M18" s="173">
        <v>3</v>
      </c>
      <c r="N18" s="140"/>
      <c r="O18" s="119">
        <f t="shared" si="1"/>
        <v>0</v>
      </c>
      <c r="P18" s="119">
        <f t="shared" ref="P18:P37" si="3">$O18*P$16</f>
        <v>0</v>
      </c>
      <c r="Q18" s="119">
        <f t="shared" si="2"/>
        <v>0</v>
      </c>
    </row>
    <row r="19" spans="3:17" x14ac:dyDescent="0.25">
      <c r="C19" s="158"/>
      <c r="D19" s="173"/>
      <c r="E19" s="140"/>
      <c r="F19" s="119">
        <f t="shared" si="0"/>
        <v>0</v>
      </c>
      <c r="G19" s="176"/>
      <c r="H19" s="159">
        <v>42500</v>
      </c>
      <c r="I19" s="147" t="e">
        <f>VLOOKUP(H19,Presupuesto!$B$11:$C$586,2,0)</f>
        <v>#N/A</v>
      </c>
      <c r="J19" s="120" t="str">
        <f t="shared" ref="J19:J50" si="4">$J$17</f>
        <v>Desarrollo Curricular</v>
      </c>
      <c r="K19" s="120" t="s">
        <v>491</v>
      </c>
      <c r="L19" s="158" t="s">
        <v>165</v>
      </c>
      <c r="M19" s="173">
        <v>3</v>
      </c>
      <c r="N19" s="140"/>
      <c r="O19" s="119">
        <f t="shared" si="1"/>
        <v>0</v>
      </c>
      <c r="P19" s="119">
        <f t="shared" si="3"/>
        <v>0</v>
      </c>
      <c r="Q19" s="119">
        <f t="shared" si="2"/>
        <v>0</v>
      </c>
    </row>
    <row r="20" spans="3:17" x14ac:dyDescent="0.25">
      <c r="C20" s="158"/>
      <c r="D20" s="173"/>
      <c r="E20" s="140"/>
      <c r="F20" s="119">
        <f t="shared" si="0"/>
        <v>0</v>
      </c>
      <c r="G20" s="176"/>
      <c r="H20" s="159">
        <v>42500</v>
      </c>
      <c r="I20" s="147" t="e">
        <f>VLOOKUP(H20,Presupuesto!$B$11:$C$586,2,0)</f>
        <v>#N/A</v>
      </c>
      <c r="J20" s="120" t="str">
        <f t="shared" si="4"/>
        <v>Desarrollo Curricular</v>
      </c>
      <c r="K20" s="120" t="s">
        <v>491</v>
      </c>
      <c r="L20" s="158" t="s">
        <v>166</v>
      </c>
      <c r="M20" s="173">
        <v>3</v>
      </c>
      <c r="N20" s="140"/>
      <c r="O20" s="119">
        <f t="shared" si="1"/>
        <v>0</v>
      </c>
      <c r="P20" s="119">
        <f t="shared" si="3"/>
        <v>0</v>
      </c>
      <c r="Q20" s="119">
        <f t="shared" si="2"/>
        <v>0</v>
      </c>
    </row>
    <row r="21" spans="3:17" x14ac:dyDescent="0.25">
      <c r="C21" s="158"/>
      <c r="D21" s="173"/>
      <c r="E21" s="140"/>
      <c r="F21" s="119">
        <f t="shared" si="0"/>
        <v>0</v>
      </c>
      <c r="G21" s="176"/>
      <c r="H21" s="159">
        <v>42500</v>
      </c>
      <c r="I21" s="147" t="e">
        <f>VLOOKUP(H21,Presupuesto!$B$11:$C$586,2,0)</f>
        <v>#N/A</v>
      </c>
      <c r="J21" s="120" t="str">
        <f t="shared" si="4"/>
        <v>Desarrollo Curricular</v>
      </c>
      <c r="K21" s="120" t="s">
        <v>491</v>
      </c>
      <c r="L21" s="158" t="s">
        <v>167</v>
      </c>
      <c r="M21" s="173">
        <v>3</v>
      </c>
      <c r="N21" s="140"/>
      <c r="O21" s="119">
        <f t="shared" si="1"/>
        <v>0</v>
      </c>
      <c r="P21" s="119">
        <f t="shared" si="3"/>
        <v>0</v>
      </c>
      <c r="Q21" s="119">
        <f t="shared" si="2"/>
        <v>0</v>
      </c>
    </row>
    <row r="22" spans="3:17" x14ac:dyDescent="0.25">
      <c r="C22" s="158"/>
      <c r="D22" s="173"/>
      <c r="E22" s="140"/>
      <c r="F22" s="119">
        <f t="shared" si="0"/>
        <v>0</v>
      </c>
      <c r="G22" s="176"/>
      <c r="H22" s="159">
        <v>42500</v>
      </c>
      <c r="I22" s="147" t="e">
        <f>VLOOKUP(H22,Presupuesto!$B$11:$C$586,2,0)</f>
        <v>#N/A</v>
      </c>
      <c r="J22" s="120" t="str">
        <f t="shared" si="4"/>
        <v>Desarrollo Curricular</v>
      </c>
      <c r="K22" s="120" t="s">
        <v>480</v>
      </c>
      <c r="L22" s="158" t="s">
        <v>168</v>
      </c>
      <c r="M22" s="173">
        <v>3</v>
      </c>
      <c r="N22" s="140"/>
      <c r="O22" s="119">
        <f t="shared" si="1"/>
        <v>0</v>
      </c>
      <c r="P22" s="119">
        <f t="shared" si="3"/>
        <v>0</v>
      </c>
      <c r="Q22" s="119">
        <f t="shared" si="2"/>
        <v>0</v>
      </c>
    </row>
    <row r="23" spans="3:17" x14ac:dyDescent="0.25">
      <c r="C23" s="158"/>
      <c r="D23" s="173"/>
      <c r="E23" s="140"/>
      <c r="F23" s="119">
        <f t="shared" si="0"/>
        <v>0</v>
      </c>
      <c r="G23" s="176"/>
      <c r="H23" s="159">
        <v>42500</v>
      </c>
      <c r="I23" s="147" t="e">
        <f>VLOOKUP(H23,Presupuesto!$B$11:$C$586,2,0)</f>
        <v>#N/A</v>
      </c>
      <c r="J23" s="120" t="str">
        <f t="shared" si="4"/>
        <v>Desarrollo Curricular</v>
      </c>
      <c r="K23" s="120" t="s">
        <v>491</v>
      </c>
      <c r="L23" s="158" t="s">
        <v>169</v>
      </c>
      <c r="M23" s="173">
        <v>20</v>
      </c>
      <c r="N23" s="140"/>
      <c r="O23" s="119">
        <f t="shared" si="1"/>
        <v>0</v>
      </c>
      <c r="P23" s="119">
        <f t="shared" si="3"/>
        <v>0</v>
      </c>
      <c r="Q23" s="119">
        <f t="shared" si="2"/>
        <v>0</v>
      </c>
    </row>
    <row r="24" spans="3:17" x14ac:dyDescent="0.25">
      <c r="C24" s="158"/>
      <c r="D24" s="173"/>
      <c r="E24" s="140"/>
      <c r="F24" s="119">
        <f t="shared" si="0"/>
        <v>0</v>
      </c>
      <c r="G24" s="176"/>
      <c r="H24" s="159">
        <v>35600</v>
      </c>
      <c r="I24" s="147" t="e">
        <f>VLOOKUP(H24,Presupuesto!$B$11:$C$586,2,0)</f>
        <v>#N/A</v>
      </c>
      <c r="J24" s="120" t="str">
        <f t="shared" si="4"/>
        <v>Desarrollo Curricular</v>
      </c>
      <c r="K24" s="120" t="s">
        <v>491</v>
      </c>
      <c r="L24" s="158" t="s">
        <v>170</v>
      </c>
      <c r="M24" s="173"/>
      <c r="N24" s="140"/>
      <c r="O24" s="119">
        <f t="shared" si="1"/>
        <v>0</v>
      </c>
      <c r="P24" s="119">
        <f t="shared" si="3"/>
        <v>0</v>
      </c>
      <c r="Q24" s="119">
        <f t="shared" si="2"/>
        <v>0</v>
      </c>
    </row>
    <row r="25" spans="3:17" x14ac:dyDescent="0.25">
      <c r="C25" s="158"/>
      <c r="D25" s="173"/>
      <c r="E25" s="140"/>
      <c r="F25" s="119">
        <f t="shared" si="0"/>
        <v>0</v>
      </c>
      <c r="G25" s="176"/>
      <c r="H25" s="159"/>
      <c r="I25" s="147" t="e">
        <f>VLOOKUP(H25,Presupuesto!$B$11:$C$586,2,0)</f>
        <v>#N/A</v>
      </c>
      <c r="J25" s="120" t="str">
        <f t="shared" si="4"/>
        <v>Desarrollo Curricular</v>
      </c>
      <c r="K25" s="120" t="s">
        <v>491</v>
      </c>
      <c r="L25" s="158"/>
      <c r="M25" s="173"/>
      <c r="N25" s="140"/>
      <c r="O25" s="119">
        <f t="shared" si="1"/>
        <v>0</v>
      </c>
      <c r="P25" s="119">
        <f t="shared" si="3"/>
        <v>0</v>
      </c>
      <c r="Q25" s="119">
        <f t="shared" si="2"/>
        <v>0</v>
      </c>
    </row>
    <row r="26" spans="3:17" x14ac:dyDescent="0.25">
      <c r="C26" s="158"/>
      <c r="D26" s="173"/>
      <c r="E26" s="140"/>
      <c r="F26" s="119">
        <f t="shared" si="0"/>
        <v>0</v>
      </c>
      <c r="G26" s="176"/>
      <c r="H26" s="159"/>
      <c r="I26" s="147" t="e">
        <f>VLOOKUP(H26,Presupuesto!$B$11:$C$586,2,0)</f>
        <v>#N/A</v>
      </c>
      <c r="J26" s="120" t="str">
        <f t="shared" si="4"/>
        <v>Desarrollo Curricular</v>
      </c>
      <c r="K26" s="120" t="s">
        <v>491</v>
      </c>
      <c r="L26" s="158"/>
      <c r="M26" s="173"/>
      <c r="N26" s="140"/>
      <c r="O26" s="119">
        <f t="shared" si="1"/>
        <v>0</v>
      </c>
      <c r="P26" s="119">
        <f t="shared" si="3"/>
        <v>0</v>
      </c>
      <c r="Q26" s="119">
        <f t="shared" si="2"/>
        <v>0</v>
      </c>
    </row>
    <row r="27" spans="3:17" x14ac:dyDescent="0.25">
      <c r="C27" s="158"/>
      <c r="D27" s="173"/>
      <c r="E27" s="140"/>
      <c r="F27" s="119">
        <f t="shared" si="0"/>
        <v>0</v>
      </c>
      <c r="G27" s="176"/>
      <c r="H27" s="159"/>
      <c r="I27" s="147" t="e">
        <f>VLOOKUP(H27,Presupuesto!$B$11:$C$586,2,0)</f>
        <v>#N/A</v>
      </c>
      <c r="J27" s="120" t="str">
        <f t="shared" si="4"/>
        <v>Desarrollo Curricular</v>
      </c>
      <c r="K27" s="120" t="s">
        <v>491</v>
      </c>
      <c r="L27" s="158"/>
      <c r="M27" s="173"/>
      <c r="N27" s="140"/>
      <c r="O27" s="119">
        <f t="shared" si="1"/>
        <v>0</v>
      </c>
      <c r="P27" s="119">
        <f t="shared" si="3"/>
        <v>0</v>
      </c>
      <c r="Q27" s="119">
        <f t="shared" si="2"/>
        <v>0</v>
      </c>
    </row>
    <row r="28" spans="3:17" x14ac:dyDescent="0.25">
      <c r="C28" s="158"/>
      <c r="D28" s="173"/>
      <c r="E28" s="140"/>
      <c r="F28" s="119">
        <f t="shared" si="0"/>
        <v>0</v>
      </c>
      <c r="G28" s="176"/>
      <c r="H28" s="159"/>
      <c r="I28" s="147" t="e">
        <f>VLOOKUP(H28,Presupuesto!$B$11:$C$586,2,0)</f>
        <v>#N/A</v>
      </c>
      <c r="J28" s="120" t="str">
        <f t="shared" si="4"/>
        <v>Desarrollo Curricular</v>
      </c>
      <c r="K28" s="120" t="s">
        <v>491</v>
      </c>
      <c r="L28" s="158"/>
      <c r="M28" s="173"/>
      <c r="N28" s="140"/>
      <c r="O28" s="119">
        <f t="shared" si="1"/>
        <v>0</v>
      </c>
      <c r="P28" s="119">
        <f t="shared" si="3"/>
        <v>0</v>
      </c>
      <c r="Q28" s="119">
        <f t="shared" si="2"/>
        <v>0</v>
      </c>
    </row>
    <row r="29" spans="3:17" x14ac:dyDescent="0.25">
      <c r="C29" s="158"/>
      <c r="D29" s="173"/>
      <c r="E29" s="140"/>
      <c r="F29" s="119">
        <f t="shared" si="0"/>
        <v>0</v>
      </c>
      <c r="G29" s="176"/>
      <c r="H29" s="159"/>
      <c r="I29" s="147" t="e">
        <f>VLOOKUP(H29,Presupuesto!$B$11:$C$586,2,0)</f>
        <v>#N/A</v>
      </c>
      <c r="J29" s="120" t="str">
        <f t="shared" si="4"/>
        <v>Desarrollo Curricular</v>
      </c>
      <c r="K29" s="120" t="s">
        <v>491</v>
      </c>
      <c r="L29" s="158"/>
      <c r="M29" s="173"/>
      <c r="N29" s="140"/>
      <c r="O29" s="119">
        <f t="shared" si="1"/>
        <v>0</v>
      </c>
      <c r="P29" s="119">
        <f t="shared" si="3"/>
        <v>0</v>
      </c>
      <c r="Q29" s="119">
        <f t="shared" si="2"/>
        <v>0</v>
      </c>
    </row>
    <row r="30" spans="3:17" x14ac:dyDescent="0.25">
      <c r="C30" s="158"/>
      <c r="D30" s="173"/>
      <c r="E30" s="140"/>
      <c r="F30" s="119">
        <f t="shared" si="0"/>
        <v>0</v>
      </c>
      <c r="G30" s="176"/>
      <c r="H30" s="159"/>
      <c r="I30" s="147" t="e">
        <f>VLOOKUP(H30,Presupuesto!$B$11:$C$586,2,0)</f>
        <v>#N/A</v>
      </c>
      <c r="J30" s="120" t="str">
        <f t="shared" si="4"/>
        <v>Desarrollo Curricular</v>
      </c>
      <c r="K30" s="120" t="s">
        <v>491</v>
      </c>
      <c r="L30" s="158"/>
      <c r="M30" s="173"/>
      <c r="N30" s="140"/>
      <c r="O30" s="119">
        <f t="shared" si="1"/>
        <v>0</v>
      </c>
      <c r="P30" s="119">
        <f t="shared" si="3"/>
        <v>0</v>
      </c>
      <c r="Q30" s="119">
        <f t="shared" si="2"/>
        <v>0</v>
      </c>
    </row>
    <row r="31" spans="3:17" x14ac:dyDescent="0.25">
      <c r="C31" s="158"/>
      <c r="D31" s="173"/>
      <c r="E31" s="140"/>
      <c r="F31" s="119">
        <f t="shared" si="0"/>
        <v>0</v>
      </c>
      <c r="G31" s="176"/>
      <c r="H31" s="159"/>
      <c r="I31" s="147" t="e">
        <f>VLOOKUP(H31,Presupuesto!$B$11:$C$586,2,0)</f>
        <v>#N/A</v>
      </c>
      <c r="J31" s="120" t="str">
        <f t="shared" si="4"/>
        <v>Desarrollo Curricular</v>
      </c>
      <c r="K31" s="120" t="s">
        <v>491</v>
      </c>
      <c r="L31" s="158"/>
      <c r="M31" s="173"/>
      <c r="N31" s="140"/>
      <c r="O31" s="119">
        <f t="shared" si="1"/>
        <v>0</v>
      </c>
      <c r="P31" s="119">
        <f t="shared" si="3"/>
        <v>0</v>
      </c>
      <c r="Q31" s="119">
        <f t="shared" si="2"/>
        <v>0</v>
      </c>
    </row>
    <row r="32" spans="3:17" x14ac:dyDescent="0.25">
      <c r="C32" s="158"/>
      <c r="D32" s="173"/>
      <c r="E32" s="140"/>
      <c r="F32" s="119">
        <f t="shared" si="0"/>
        <v>0</v>
      </c>
      <c r="G32" s="176"/>
      <c r="H32" s="159"/>
      <c r="I32" s="147" t="e">
        <f>VLOOKUP(H32,Presupuesto!$B$11:$C$586,2,0)</f>
        <v>#N/A</v>
      </c>
      <c r="J32" s="120" t="str">
        <f t="shared" si="4"/>
        <v>Desarrollo Curricular</v>
      </c>
      <c r="K32" s="120" t="s">
        <v>491</v>
      </c>
      <c r="L32" s="158"/>
      <c r="M32" s="173"/>
      <c r="N32" s="140"/>
      <c r="O32" s="119">
        <f t="shared" si="1"/>
        <v>0</v>
      </c>
      <c r="P32" s="119">
        <f t="shared" si="3"/>
        <v>0</v>
      </c>
      <c r="Q32" s="119">
        <f t="shared" si="2"/>
        <v>0</v>
      </c>
    </row>
    <row r="33" spans="3:17" x14ac:dyDescent="0.25">
      <c r="C33" s="158"/>
      <c r="D33" s="173"/>
      <c r="E33" s="140"/>
      <c r="F33" s="119">
        <f t="shared" si="0"/>
        <v>0</v>
      </c>
      <c r="G33" s="176"/>
      <c r="H33" s="159"/>
      <c r="I33" s="147" t="e">
        <f>VLOOKUP(H33,Presupuesto!$B$11:$C$586,2,0)</f>
        <v>#N/A</v>
      </c>
      <c r="J33" s="120" t="str">
        <f t="shared" si="4"/>
        <v>Desarrollo Curricular</v>
      </c>
      <c r="K33" s="120" t="s">
        <v>491</v>
      </c>
      <c r="L33" s="158"/>
      <c r="M33" s="173"/>
      <c r="N33" s="140"/>
      <c r="O33" s="119">
        <f t="shared" si="1"/>
        <v>0</v>
      </c>
      <c r="P33" s="119">
        <f t="shared" si="3"/>
        <v>0</v>
      </c>
      <c r="Q33" s="119">
        <f t="shared" si="2"/>
        <v>0</v>
      </c>
    </row>
    <row r="34" spans="3:17" x14ac:dyDescent="0.25">
      <c r="C34" s="158"/>
      <c r="D34" s="173"/>
      <c r="E34" s="140"/>
      <c r="F34" s="119">
        <f t="shared" si="0"/>
        <v>0</v>
      </c>
      <c r="G34" s="176"/>
      <c r="H34" s="159"/>
      <c r="I34" s="147" t="e">
        <f>VLOOKUP(H34,Presupuesto!$B$11:$C$586,2,0)</f>
        <v>#N/A</v>
      </c>
      <c r="J34" s="120" t="str">
        <f t="shared" si="4"/>
        <v>Desarrollo Curricular</v>
      </c>
      <c r="K34" s="120" t="s">
        <v>491</v>
      </c>
      <c r="L34" s="158"/>
      <c r="M34" s="173"/>
      <c r="N34" s="140"/>
      <c r="O34" s="119">
        <f t="shared" si="1"/>
        <v>0</v>
      </c>
      <c r="P34" s="119">
        <f t="shared" si="3"/>
        <v>0</v>
      </c>
      <c r="Q34" s="119">
        <f t="shared" si="2"/>
        <v>0</v>
      </c>
    </row>
    <row r="35" spans="3:17" x14ac:dyDescent="0.25">
      <c r="C35" s="158"/>
      <c r="D35" s="173"/>
      <c r="E35" s="140"/>
      <c r="F35" s="119">
        <f t="shared" si="0"/>
        <v>0</v>
      </c>
      <c r="G35" s="176"/>
      <c r="H35" s="159"/>
      <c r="I35" s="147" t="e">
        <f>VLOOKUP(H35,Presupuesto!$B$11:$C$586,2,0)</f>
        <v>#N/A</v>
      </c>
      <c r="J35" s="120" t="str">
        <f t="shared" si="4"/>
        <v>Desarrollo Curricular</v>
      </c>
      <c r="K35" s="120" t="s">
        <v>491</v>
      </c>
      <c r="L35" s="158"/>
      <c r="M35" s="173"/>
      <c r="N35" s="140"/>
      <c r="O35" s="119">
        <f t="shared" si="1"/>
        <v>0</v>
      </c>
      <c r="P35" s="119">
        <f t="shared" si="3"/>
        <v>0</v>
      </c>
      <c r="Q35" s="119">
        <f t="shared" si="2"/>
        <v>0</v>
      </c>
    </row>
    <row r="36" spans="3:17" x14ac:dyDescent="0.25">
      <c r="C36" s="158"/>
      <c r="D36" s="173"/>
      <c r="E36" s="140"/>
      <c r="F36" s="119">
        <f t="shared" si="0"/>
        <v>0</v>
      </c>
      <c r="G36" s="176"/>
      <c r="H36" s="159"/>
      <c r="I36" s="147" t="e">
        <f>VLOOKUP(H36,Presupuesto!$B$11:$C$586,2,0)</f>
        <v>#N/A</v>
      </c>
      <c r="J36" s="120" t="str">
        <f t="shared" si="4"/>
        <v>Desarrollo Curricular</v>
      </c>
      <c r="K36" s="120" t="s">
        <v>491</v>
      </c>
      <c r="L36" s="158"/>
      <c r="M36" s="173"/>
      <c r="N36" s="140"/>
      <c r="O36" s="119">
        <f t="shared" si="1"/>
        <v>0</v>
      </c>
      <c r="P36" s="119">
        <f t="shared" si="3"/>
        <v>0</v>
      </c>
      <c r="Q36" s="119">
        <f t="shared" si="2"/>
        <v>0</v>
      </c>
    </row>
    <row r="37" spans="3:17" x14ac:dyDescent="0.25">
      <c r="C37" s="158"/>
      <c r="D37" s="173"/>
      <c r="E37" s="140"/>
      <c r="F37" s="119">
        <f t="shared" si="0"/>
        <v>0</v>
      </c>
      <c r="G37" s="176"/>
      <c r="H37" s="159"/>
      <c r="I37" s="147" t="e">
        <f>VLOOKUP(H37,Presupuesto!$B$11:$C$586,2,0)</f>
        <v>#N/A</v>
      </c>
      <c r="J37" s="120" t="str">
        <f t="shared" si="4"/>
        <v>Desarrollo Curricular</v>
      </c>
      <c r="K37" s="120" t="s">
        <v>491</v>
      </c>
      <c r="L37" s="158"/>
      <c r="M37" s="173"/>
      <c r="N37" s="140"/>
      <c r="O37" s="119">
        <f t="shared" si="1"/>
        <v>0</v>
      </c>
      <c r="P37" s="119">
        <f t="shared" si="3"/>
        <v>0</v>
      </c>
      <c r="Q37" s="119">
        <f t="shared" si="2"/>
        <v>0</v>
      </c>
    </row>
    <row r="38" spans="3:17" x14ac:dyDescent="0.25">
      <c r="C38" s="158"/>
      <c r="D38" s="173"/>
      <c r="E38" s="140"/>
      <c r="F38" s="119">
        <f t="shared" si="0"/>
        <v>0</v>
      </c>
      <c r="G38" s="176"/>
      <c r="H38" s="159"/>
      <c r="I38" s="147" t="e">
        <f>VLOOKUP(H38,Presupuesto!$B$11:$C$586,2,0)</f>
        <v>#N/A</v>
      </c>
      <c r="J38" s="120" t="str">
        <f t="shared" si="4"/>
        <v>Desarrollo Curricular</v>
      </c>
      <c r="K38" s="120" t="s">
        <v>491</v>
      </c>
      <c r="L38" s="158"/>
      <c r="M38" s="173"/>
      <c r="N38" s="140"/>
      <c r="O38" s="119">
        <f t="shared" si="1"/>
        <v>0</v>
      </c>
      <c r="P38" s="119">
        <f t="shared" ref="P38:P51" si="5">$O38*P$16</f>
        <v>0</v>
      </c>
      <c r="Q38" s="119">
        <f t="shared" si="2"/>
        <v>0</v>
      </c>
    </row>
    <row r="39" spans="3:17" x14ac:dyDescent="0.25">
      <c r="C39" s="160"/>
      <c r="D39" s="166"/>
      <c r="E39" s="135"/>
      <c r="F39" s="119">
        <f t="shared" si="0"/>
        <v>0</v>
      </c>
      <c r="G39" s="176"/>
      <c r="H39" s="161"/>
      <c r="I39" s="147" t="e">
        <f>VLOOKUP(H39,Presupuesto!$B$11:$C$586,2,0)</f>
        <v>#N/A</v>
      </c>
      <c r="J39" s="120" t="str">
        <f t="shared" si="4"/>
        <v>Desarrollo Curricular</v>
      </c>
      <c r="K39" s="120" t="s">
        <v>491</v>
      </c>
      <c r="L39" s="160"/>
      <c r="M39" s="166"/>
      <c r="N39" s="135"/>
      <c r="O39" s="119">
        <f t="shared" si="1"/>
        <v>0</v>
      </c>
      <c r="P39" s="119">
        <f t="shared" si="5"/>
        <v>0</v>
      </c>
      <c r="Q39" s="119">
        <f t="shared" si="2"/>
        <v>0</v>
      </c>
    </row>
    <row r="40" spans="3:17" x14ac:dyDescent="0.25">
      <c r="C40" s="160"/>
      <c r="D40" s="166"/>
      <c r="E40" s="135"/>
      <c r="F40" s="119">
        <f t="shared" si="0"/>
        <v>0</v>
      </c>
      <c r="G40" s="176"/>
      <c r="H40" s="161"/>
      <c r="I40" s="147" t="e">
        <f>VLOOKUP(H40,Presupuesto!$B$11:$C$586,2,0)</f>
        <v>#N/A</v>
      </c>
      <c r="J40" s="120" t="str">
        <f t="shared" si="4"/>
        <v>Desarrollo Curricular</v>
      </c>
      <c r="K40" s="120" t="s">
        <v>491</v>
      </c>
      <c r="L40" s="160"/>
      <c r="M40" s="166"/>
      <c r="N40" s="135"/>
      <c r="O40" s="119">
        <f t="shared" si="1"/>
        <v>0</v>
      </c>
      <c r="P40" s="119">
        <f t="shared" si="5"/>
        <v>0</v>
      </c>
      <c r="Q40" s="119">
        <f t="shared" si="2"/>
        <v>0</v>
      </c>
    </row>
    <row r="41" spans="3:17" x14ac:dyDescent="0.25">
      <c r="C41" s="160"/>
      <c r="D41" s="166"/>
      <c r="E41" s="135"/>
      <c r="F41" s="119">
        <f t="shared" si="0"/>
        <v>0</v>
      </c>
      <c r="G41" s="176"/>
      <c r="H41" s="161"/>
      <c r="I41" s="147" t="e">
        <f>VLOOKUP(H41,Presupuesto!$B$11:$C$586,2,0)</f>
        <v>#N/A</v>
      </c>
      <c r="J41" s="120" t="str">
        <f t="shared" si="4"/>
        <v>Desarrollo Curricular</v>
      </c>
      <c r="K41" s="120" t="s">
        <v>491</v>
      </c>
      <c r="L41" s="160"/>
      <c r="M41" s="166"/>
      <c r="N41" s="135"/>
      <c r="O41" s="119">
        <f t="shared" si="1"/>
        <v>0</v>
      </c>
      <c r="P41" s="119">
        <f t="shared" si="5"/>
        <v>0</v>
      </c>
      <c r="Q41" s="119">
        <f t="shared" si="2"/>
        <v>0</v>
      </c>
    </row>
    <row r="42" spans="3:17" x14ac:dyDescent="0.25">
      <c r="C42" s="160"/>
      <c r="D42" s="166"/>
      <c r="E42" s="135"/>
      <c r="F42" s="119">
        <f t="shared" si="0"/>
        <v>0</v>
      </c>
      <c r="G42" s="176"/>
      <c r="H42" s="161"/>
      <c r="I42" s="147" t="e">
        <f>VLOOKUP(H42,Presupuesto!$B$11:$C$586,2,0)</f>
        <v>#N/A</v>
      </c>
      <c r="J42" s="120" t="str">
        <f t="shared" si="4"/>
        <v>Desarrollo Curricular</v>
      </c>
      <c r="K42" s="120" t="s">
        <v>491</v>
      </c>
      <c r="L42" s="160"/>
      <c r="M42" s="166"/>
      <c r="N42" s="135"/>
      <c r="O42" s="119">
        <f t="shared" si="1"/>
        <v>0</v>
      </c>
      <c r="P42" s="119">
        <f t="shared" si="5"/>
        <v>0</v>
      </c>
      <c r="Q42" s="119">
        <f t="shared" si="2"/>
        <v>0</v>
      </c>
    </row>
    <row r="43" spans="3:17" x14ac:dyDescent="0.25">
      <c r="C43" s="160"/>
      <c r="D43" s="166"/>
      <c r="E43" s="135"/>
      <c r="F43" s="119">
        <f t="shared" si="0"/>
        <v>0</v>
      </c>
      <c r="G43" s="176"/>
      <c r="H43" s="161"/>
      <c r="I43" s="147" t="e">
        <f>VLOOKUP(H43,Presupuesto!$B$11:$C$586,2,0)</f>
        <v>#N/A</v>
      </c>
      <c r="J43" s="120" t="str">
        <f t="shared" si="4"/>
        <v>Desarrollo Curricular</v>
      </c>
      <c r="K43" s="120" t="s">
        <v>491</v>
      </c>
      <c r="L43" s="160"/>
      <c r="M43" s="166"/>
      <c r="N43" s="135"/>
      <c r="O43" s="119">
        <f t="shared" si="1"/>
        <v>0</v>
      </c>
      <c r="P43" s="119">
        <f t="shared" si="5"/>
        <v>0</v>
      </c>
      <c r="Q43" s="119">
        <f t="shared" si="2"/>
        <v>0</v>
      </c>
    </row>
    <row r="44" spans="3:17" x14ac:dyDescent="0.25">
      <c r="C44" s="160"/>
      <c r="D44" s="166"/>
      <c r="E44" s="135"/>
      <c r="F44" s="119">
        <f t="shared" si="0"/>
        <v>0</v>
      </c>
      <c r="G44" s="176"/>
      <c r="H44" s="161"/>
      <c r="I44" s="147" t="e">
        <f>VLOOKUP(H44,Presupuesto!$B$11:$C$586,2,0)</f>
        <v>#N/A</v>
      </c>
      <c r="J44" s="120" t="str">
        <f t="shared" si="4"/>
        <v>Desarrollo Curricular</v>
      </c>
      <c r="K44" s="120" t="s">
        <v>491</v>
      </c>
      <c r="L44" s="160"/>
      <c r="M44" s="166"/>
      <c r="N44" s="135"/>
      <c r="O44" s="119">
        <f t="shared" si="1"/>
        <v>0</v>
      </c>
      <c r="P44" s="119">
        <f t="shared" si="5"/>
        <v>0</v>
      </c>
      <c r="Q44" s="119">
        <f t="shared" si="2"/>
        <v>0</v>
      </c>
    </row>
    <row r="45" spans="3:17" x14ac:dyDescent="0.25">
      <c r="C45" s="160"/>
      <c r="D45" s="166"/>
      <c r="E45" s="135"/>
      <c r="F45" s="119">
        <f t="shared" si="0"/>
        <v>0</v>
      </c>
      <c r="G45" s="176"/>
      <c r="H45" s="161"/>
      <c r="I45" s="147" t="e">
        <f>VLOOKUP(H45,Presupuesto!$B$11:$C$586,2,0)</f>
        <v>#N/A</v>
      </c>
      <c r="J45" s="120" t="str">
        <f t="shared" si="4"/>
        <v>Desarrollo Curricular</v>
      </c>
      <c r="K45" s="120" t="s">
        <v>491</v>
      </c>
      <c r="L45" s="160"/>
      <c r="M45" s="166"/>
      <c r="N45" s="135"/>
      <c r="O45" s="119">
        <f t="shared" si="1"/>
        <v>0</v>
      </c>
      <c r="P45" s="119">
        <f t="shared" si="5"/>
        <v>0</v>
      </c>
      <c r="Q45" s="119">
        <f t="shared" si="2"/>
        <v>0</v>
      </c>
    </row>
    <row r="46" spans="3:17" x14ac:dyDescent="0.25">
      <c r="C46" s="160"/>
      <c r="D46" s="166"/>
      <c r="E46" s="135"/>
      <c r="F46" s="119">
        <f t="shared" si="0"/>
        <v>0</v>
      </c>
      <c r="G46" s="176"/>
      <c r="H46" s="161"/>
      <c r="I46" s="147" t="e">
        <f>VLOOKUP(H46,Presupuesto!$B$11:$C$586,2,0)</f>
        <v>#N/A</v>
      </c>
      <c r="J46" s="120" t="str">
        <f t="shared" si="4"/>
        <v>Desarrollo Curricular</v>
      </c>
      <c r="K46" s="120" t="s">
        <v>491</v>
      </c>
      <c r="L46" s="160"/>
      <c r="M46" s="166"/>
      <c r="N46" s="135"/>
      <c r="O46" s="119">
        <f t="shared" si="1"/>
        <v>0</v>
      </c>
      <c r="P46" s="119">
        <f t="shared" si="5"/>
        <v>0</v>
      </c>
      <c r="Q46" s="119">
        <f t="shared" si="2"/>
        <v>0</v>
      </c>
    </row>
    <row r="47" spans="3:17" x14ac:dyDescent="0.25">
      <c r="C47" s="162"/>
      <c r="D47" s="166"/>
      <c r="E47" s="135"/>
      <c r="F47" s="119">
        <f t="shared" si="0"/>
        <v>0</v>
      </c>
      <c r="G47" s="176"/>
      <c r="H47" s="163"/>
      <c r="I47" s="147" t="e">
        <f>VLOOKUP(H47,Presupuesto!$B$11:$C$586,2,0)</f>
        <v>#N/A</v>
      </c>
      <c r="J47" s="120" t="str">
        <f t="shared" si="4"/>
        <v>Desarrollo Curricular</v>
      </c>
      <c r="K47" s="120" t="s">
        <v>482</v>
      </c>
      <c r="L47" s="162"/>
      <c r="M47" s="166"/>
      <c r="N47" s="135"/>
      <c r="O47" s="119">
        <f t="shared" si="1"/>
        <v>0</v>
      </c>
      <c r="P47" s="119">
        <f t="shared" si="5"/>
        <v>0</v>
      </c>
      <c r="Q47" s="119">
        <f t="shared" si="2"/>
        <v>0</v>
      </c>
    </row>
    <row r="48" spans="3:17" x14ac:dyDescent="0.25">
      <c r="C48" s="162"/>
      <c r="D48" s="166"/>
      <c r="E48" s="135"/>
      <c r="F48" s="119">
        <f t="shared" si="0"/>
        <v>0</v>
      </c>
      <c r="G48" s="176"/>
      <c r="H48" s="163"/>
      <c r="I48" s="147" t="e">
        <f>VLOOKUP(H48,Presupuesto!$B$11:$C$586,2,0)</f>
        <v>#N/A</v>
      </c>
      <c r="J48" s="120" t="str">
        <f t="shared" si="4"/>
        <v>Desarrollo Curricular</v>
      </c>
      <c r="K48" s="120" t="s">
        <v>491</v>
      </c>
      <c r="L48" s="162"/>
      <c r="M48" s="166"/>
      <c r="N48" s="135"/>
      <c r="O48" s="119">
        <f t="shared" si="1"/>
        <v>0</v>
      </c>
      <c r="P48" s="119">
        <f t="shared" si="5"/>
        <v>0</v>
      </c>
      <c r="Q48" s="119">
        <f t="shared" si="2"/>
        <v>0</v>
      </c>
    </row>
    <row r="49" spans="3:17" x14ac:dyDescent="0.25">
      <c r="C49" s="162"/>
      <c r="D49" s="166"/>
      <c r="E49" s="135"/>
      <c r="F49" s="119">
        <f t="shared" si="0"/>
        <v>0</v>
      </c>
      <c r="G49" s="176"/>
      <c r="H49" s="163"/>
      <c r="I49" s="147" t="e">
        <f>VLOOKUP(H49,Presupuesto!$B$11:$C$586,2,0)</f>
        <v>#N/A</v>
      </c>
      <c r="J49" s="120" t="str">
        <f t="shared" si="4"/>
        <v>Desarrollo Curricular</v>
      </c>
      <c r="K49" s="120" t="s">
        <v>491</v>
      </c>
      <c r="L49" s="162"/>
      <c r="M49" s="166"/>
      <c r="N49" s="135"/>
      <c r="O49" s="119">
        <f t="shared" si="1"/>
        <v>0</v>
      </c>
      <c r="P49" s="119">
        <f t="shared" si="5"/>
        <v>0</v>
      </c>
      <c r="Q49" s="119">
        <f t="shared" si="2"/>
        <v>0</v>
      </c>
    </row>
    <row r="50" spans="3:17" x14ac:dyDescent="0.25">
      <c r="C50" s="162"/>
      <c r="D50" s="166"/>
      <c r="E50" s="135"/>
      <c r="F50" s="119">
        <f t="shared" si="0"/>
        <v>0</v>
      </c>
      <c r="G50" s="176"/>
      <c r="H50" s="163"/>
      <c r="I50" s="147" t="e">
        <f>VLOOKUP(H50,Presupuesto!$B$11:$C$586,2,0)</f>
        <v>#N/A</v>
      </c>
      <c r="J50" s="120" t="str">
        <f t="shared" si="4"/>
        <v>Desarrollo Curricular</v>
      </c>
      <c r="K50" s="120" t="s">
        <v>491</v>
      </c>
      <c r="L50" s="162"/>
      <c r="M50" s="166"/>
      <c r="N50" s="135"/>
      <c r="O50" s="119">
        <f t="shared" si="1"/>
        <v>0</v>
      </c>
      <c r="P50" s="119">
        <f t="shared" si="5"/>
        <v>0</v>
      </c>
      <c r="Q50" s="119">
        <f t="shared" si="2"/>
        <v>0</v>
      </c>
    </row>
    <row r="51" spans="3:17" ht="15.75" thickBot="1" x14ac:dyDescent="0.3">
      <c r="C51" s="164"/>
      <c r="D51" s="174"/>
      <c r="E51" s="123"/>
      <c r="F51" s="124">
        <f t="shared" si="0"/>
        <v>0</v>
      </c>
      <c r="G51" s="177"/>
      <c r="H51" s="165"/>
      <c r="I51" s="149" t="e">
        <f>VLOOKUP(H51,Presupuesto!$B$11:$C$586,2,0)</f>
        <v>#N/A</v>
      </c>
      <c r="J51" s="125" t="str">
        <f>$J$20</f>
        <v>Desarrollo Curricular</v>
      </c>
      <c r="K51" s="141" t="s">
        <v>473</v>
      </c>
      <c r="L51" s="164"/>
      <c r="M51" s="174"/>
      <c r="N51" s="123"/>
      <c r="O51" s="124">
        <f t="shared" si="1"/>
        <v>0</v>
      </c>
      <c r="P51" s="124">
        <f t="shared" si="5"/>
        <v>0</v>
      </c>
      <c r="Q51" s="124">
        <f t="shared" si="2"/>
        <v>0</v>
      </c>
    </row>
    <row r="52" spans="3:17" x14ac:dyDescent="0.25">
      <c r="G52" s="109"/>
    </row>
    <row r="53" spans="3:17" x14ac:dyDescent="0.25">
      <c r="G53" s="109"/>
    </row>
    <row r="54" spans="3:17" x14ac:dyDescent="0.25">
      <c r="G54" s="109"/>
    </row>
    <row r="55" spans="3:17" x14ac:dyDescent="0.25">
      <c r="G55" s="109"/>
    </row>
    <row r="56" spans="3:17" x14ac:dyDescent="0.25">
      <c r="G56" s="109"/>
    </row>
    <row r="57" spans="3:17" x14ac:dyDescent="0.25">
      <c r="G57" s="109"/>
    </row>
    <row r="58" spans="3:17" x14ac:dyDescent="0.25">
      <c r="G58" s="109"/>
    </row>
    <row r="59" spans="3:17" x14ac:dyDescent="0.25">
      <c r="G59" s="109"/>
    </row>
    <row r="60" spans="3:17" x14ac:dyDescent="0.25">
      <c r="G60" s="109"/>
    </row>
    <row r="61" spans="3:17" x14ac:dyDescent="0.25">
      <c r="G61" s="109"/>
    </row>
    <row r="62" spans="3:17" x14ac:dyDescent="0.25">
      <c r="G62" s="109"/>
    </row>
    <row r="63" spans="3:17" x14ac:dyDescent="0.25">
      <c r="G63" s="109"/>
    </row>
    <row r="64" spans="3:17" x14ac:dyDescent="0.25">
      <c r="G64" s="109"/>
    </row>
    <row r="65" spans="7:7" x14ac:dyDescent="0.25">
      <c r="G65" s="109"/>
    </row>
    <row r="66" spans="7:7" x14ac:dyDescent="0.25">
      <c r="G66" s="109"/>
    </row>
    <row r="67" spans="7:7" x14ac:dyDescent="0.25">
      <c r="G67" s="109"/>
    </row>
    <row r="68" spans="7:7" x14ac:dyDescent="0.25">
      <c r="G68" s="109"/>
    </row>
    <row r="69" spans="7:7" x14ac:dyDescent="0.25">
      <c r="G69" s="109"/>
    </row>
    <row r="70" spans="7:7" x14ac:dyDescent="0.25">
      <c r="G70" s="109"/>
    </row>
    <row r="71" spans="7:7" x14ac:dyDescent="0.25">
      <c r="G71" s="109"/>
    </row>
    <row r="72" spans="7:7" x14ac:dyDescent="0.25">
      <c r="G72" s="109"/>
    </row>
    <row r="73" spans="7:7" x14ac:dyDescent="0.25">
      <c r="G73" s="109"/>
    </row>
    <row r="74" spans="7:7" x14ac:dyDescent="0.25">
      <c r="G74" s="109"/>
    </row>
    <row r="75" spans="7:7" x14ac:dyDescent="0.25">
      <c r="G75" s="109"/>
    </row>
    <row r="76" spans="7:7" x14ac:dyDescent="0.25">
      <c r="G76" s="109"/>
    </row>
    <row r="77" spans="7:7" x14ac:dyDescent="0.25">
      <c r="G77" s="109"/>
    </row>
    <row r="78" spans="7:7" x14ac:dyDescent="0.25">
      <c r="G78" s="109"/>
    </row>
    <row r="79" spans="7:7" x14ac:dyDescent="0.25">
      <c r="G79" s="109"/>
    </row>
    <row r="80" spans="7:7" x14ac:dyDescent="0.25">
      <c r="G80" s="109"/>
    </row>
    <row r="81" spans="7:7" x14ac:dyDescent="0.25">
      <c r="G81" s="109"/>
    </row>
    <row r="82" spans="7:7" x14ac:dyDescent="0.25">
      <c r="G82" s="109"/>
    </row>
    <row r="83" spans="7:7" x14ac:dyDescent="0.25">
      <c r="G83" s="109"/>
    </row>
    <row r="84" spans="7:7" x14ac:dyDescent="0.25">
      <c r="G84" s="109"/>
    </row>
    <row r="85" spans="7:7" x14ac:dyDescent="0.25">
      <c r="G85" s="109"/>
    </row>
    <row r="86" spans="7:7" x14ac:dyDescent="0.25">
      <c r="G86" s="109"/>
    </row>
    <row r="87" spans="7:7" x14ac:dyDescent="0.25">
      <c r="G87" s="109"/>
    </row>
    <row r="88" spans="7:7" x14ac:dyDescent="0.25">
      <c r="G88" s="109"/>
    </row>
    <row r="89" spans="7:7" x14ac:dyDescent="0.25">
      <c r="G89" s="109"/>
    </row>
    <row r="90" spans="7:7" x14ac:dyDescent="0.25">
      <c r="G90" s="109"/>
    </row>
    <row r="91" spans="7:7" x14ac:dyDescent="0.25">
      <c r="G91" s="109"/>
    </row>
    <row r="92" spans="7:7" x14ac:dyDescent="0.25">
      <c r="G92" s="109"/>
    </row>
    <row r="93" spans="7:7" x14ac:dyDescent="0.25">
      <c r="G93" s="109"/>
    </row>
    <row r="94" spans="7:7" x14ac:dyDescent="0.25">
      <c r="G94" s="109"/>
    </row>
    <row r="95" spans="7:7" x14ac:dyDescent="0.25">
      <c r="G95" s="109"/>
    </row>
    <row r="96" spans="7:7" x14ac:dyDescent="0.25">
      <c r="G96" s="109"/>
    </row>
    <row r="97" spans="7:7" x14ac:dyDescent="0.25">
      <c r="G97" s="109"/>
    </row>
    <row r="98" spans="7:7" x14ac:dyDescent="0.25">
      <c r="G98" s="109"/>
    </row>
    <row r="99" spans="7:7" x14ac:dyDescent="0.25">
      <c r="G99" s="109"/>
    </row>
    <row r="100" spans="7:7" x14ac:dyDescent="0.25">
      <c r="G100" s="109"/>
    </row>
    <row r="101" spans="7:7" x14ac:dyDescent="0.25">
      <c r="G101" s="109"/>
    </row>
    <row r="102" spans="7:7" x14ac:dyDescent="0.25">
      <c r="G102" s="109"/>
    </row>
    <row r="103" spans="7:7" x14ac:dyDescent="0.25">
      <c r="G103" s="109"/>
    </row>
    <row r="104" spans="7:7" x14ac:dyDescent="0.25">
      <c r="G104" s="109"/>
    </row>
    <row r="105" spans="7:7" x14ac:dyDescent="0.25">
      <c r="G105" s="109"/>
    </row>
    <row r="106" spans="7:7" x14ac:dyDescent="0.25">
      <c r="G106" s="109"/>
    </row>
    <row r="107" spans="7:7" x14ac:dyDescent="0.25">
      <c r="G107" s="109"/>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G4" zoomScale="67" zoomScaleNormal="67" workbookViewId="0">
      <selection activeCell="C15" sqref="C15"/>
    </sheetView>
  </sheetViews>
  <sheetFormatPr baseColWidth="10" defaultColWidth="11.5703125" defaultRowHeight="15" x14ac:dyDescent="0.25"/>
  <cols>
    <col min="1" max="1" width="35.5703125" style="109" customWidth="1"/>
    <col min="2" max="2" width="21.7109375" style="109" customWidth="1"/>
    <col min="3" max="4" width="27.42578125" style="109" customWidth="1"/>
    <col min="5" max="5" width="27.42578125" style="96" customWidth="1"/>
    <col min="6" max="6" width="27.42578125" style="109" customWidth="1"/>
    <col min="7" max="7" width="19.7109375" style="109" customWidth="1"/>
    <col min="8" max="8" width="13.7109375" style="109" bestFit="1" customWidth="1"/>
    <col min="9" max="9" width="15.28515625" style="109" customWidth="1"/>
    <col min="10" max="10" width="18.85546875" style="109" customWidth="1"/>
    <col min="11" max="11" width="12.7109375" style="109" bestFit="1" customWidth="1"/>
    <col min="12" max="12" width="13.7109375" style="109" bestFit="1" customWidth="1"/>
    <col min="13" max="14" width="12.7109375" style="109" bestFit="1" customWidth="1"/>
    <col min="15" max="15" width="15.28515625" style="109" customWidth="1"/>
    <col min="16" max="16" width="18.28515625" style="109" customWidth="1"/>
    <col min="17" max="18" width="11.5703125" style="109"/>
    <col min="19" max="22" width="14.140625" style="109" customWidth="1"/>
    <col min="23" max="23" width="17" style="109" customWidth="1"/>
    <col min="24" max="16384" width="11.5703125" style="109"/>
  </cols>
  <sheetData>
    <row r="1" spans="1:23" ht="18" customHeight="1" x14ac:dyDescent="0.25">
      <c r="B1" s="234"/>
      <c r="C1" s="234"/>
      <c r="D1" s="234"/>
      <c r="E1" s="300"/>
      <c r="G1" s="235" t="s">
        <v>1678</v>
      </c>
      <c r="H1" s="234"/>
      <c r="I1" s="234"/>
      <c r="J1" s="234"/>
      <c r="K1" s="234"/>
      <c r="L1" s="234"/>
      <c r="M1" s="234"/>
      <c r="N1" s="234"/>
      <c r="O1" s="234"/>
      <c r="P1" s="234"/>
      <c r="Q1" s="234"/>
      <c r="R1" s="234"/>
      <c r="S1" s="234"/>
      <c r="T1" s="234"/>
      <c r="U1" s="234"/>
      <c r="V1" s="234"/>
      <c r="W1" s="234"/>
    </row>
    <row r="2" spans="1:23" ht="18" customHeight="1" x14ac:dyDescent="0.25">
      <c r="A2" s="465" t="s">
        <v>1677</v>
      </c>
      <c r="B2" s="234"/>
      <c r="C2" s="234"/>
      <c r="D2" s="234"/>
      <c r="E2" s="300"/>
      <c r="G2" s="235"/>
      <c r="H2" s="234"/>
      <c r="I2" s="234"/>
      <c r="J2" s="234"/>
      <c r="K2" s="234"/>
      <c r="L2" s="234"/>
      <c r="M2" s="234"/>
      <c r="N2" s="234"/>
      <c r="O2" s="234"/>
      <c r="P2" s="234"/>
      <c r="Q2" s="234"/>
      <c r="R2" s="234"/>
      <c r="S2" s="234"/>
      <c r="T2" s="234"/>
      <c r="U2" s="234"/>
      <c r="V2" s="234"/>
      <c r="W2" s="234"/>
    </row>
    <row r="3" spans="1:23" ht="18" customHeight="1" x14ac:dyDescent="0.25">
      <c r="A3" s="465" t="s">
        <v>1679</v>
      </c>
      <c r="B3" s="234"/>
      <c r="C3" s="234"/>
      <c r="D3" s="234"/>
      <c r="E3" s="300"/>
      <c r="G3" s="235"/>
      <c r="H3" s="234"/>
      <c r="I3" s="234"/>
      <c r="J3" s="234"/>
      <c r="K3" s="234"/>
      <c r="L3" s="234"/>
      <c r="M3" s="234"/>
      <c r="N3" s="234"/>
      <c r="O3" s="234"/>
      <c r="P3" s="234"/>
      <c r="Q3" s="234"/>
      <c r="R3" s="234"/>
      <c r="S3" s="234"/>
      <c r="T3" s="234"/>
      <c r="U3" s="234"/>
      <c r="V3" s="234"/>
      <c r="W3" s="234"/>
    </row>
    <row r="4" spans="1:23" ht="18" customHeight="1" x14ac:dyDescent="0.25">
      <c r="A4" s="465" t="s">
        <v>1680</v>
      </c>
      <c r="B4" s="234"/>
      <c r="C4" s="234"/>
      <c r="D4" s="234"/>
      <c r="E4" s="300"/>
      <c r="G4" s="235"/>
      <c r="H4" s="234"/>
      <c r="I4" s="234"/>
      <c r="J4" s="234"/>
      <c r="K4" s="234"/>
      <c r="L4" s="234"/>
      <c r="M4" s="234"/>
      <c r="N4" s="234"/>
      <c r="O4" s="234"/>
      <c r="P4" s="234"/>
      <c r="Q4" s="234"/>
      <c r="R4" s="234"/>
      <c r="S4" s="234"/>
      <c r="T4" s="234"/>
      <c r="U4" s="234"/>
      <c r="V4" s="234"/>
      <c r="W4" s="234"/>
    </row>
    <row r="5" spans="1:23" ht="14.45" customHeight="1" x14ac:dyDescent="0.25">
      <c r="A5" s="465" t="s">
        <v>1681</v>
      </c>
      <c r="B5" s="236"/>
      <c r="C5" s="236"/>
      <c r="D5" s="236"/>
      <c r="E5" s="242"/>
      <c r="F5" s="236"/>
      <c r="G5" s="236"/>
      <c r="H5" s="236"/>
      <c r="I5" s="236"/>
      <c r="J5" s="236"/>
      <c r="K5" s="236"/>
      <c r="L5" s="236"/>
      <c r="M5" s="236"/>
      <c r="N5" s="236"/>
      <c r="O5" s="236"/>
      <c r="P5" s="236"/>
      <c r="Q5" s="236"/>
      <c r="R5" s="236"/>
      <c r="S5" s="236"/>
      <c r="T5" s="236"/>
      <c r="U5" s="236"/>
      <c r="V5" s="236"/>
      <c r="W5" s="236"/>
    </row>
    <row r="6" spans="1:23" ht="14.45" customHeight="1" x14ac:dyDescent="0.25">
      <c r="A6" s="790" t="s">
        <v>100</v>
      </c>
      <c r="B6" s="792" t="s">
        <v>119</v>
      </c>
      <c r="C6" s="802" t="s">
        <v>88</v>
      </c>
      <c r="D6" s="802" t="s">
        <v>89</v>
      </c>
      <c r="E6" s="815" t="s">
        <v>470</v>
      </c>
      <c r="F6" s="802" t="s">
        <v>90</v>
      </c>
      <c r="G6" s="805" t="s">
        <v>104</v>
      </c>
      <c r="H6" s="807"/>
      <c r="I6" s="807"/>
      <c r="J6" s="807"/>
      <c r="K6" s="807"/>
      <c r="L6" s="807"/>
      <c r="M6" s="807"/>
      <c r="N6" s="806"/>
      <c r="O6" s="818" t="s">
        <v>105</v>
      </c>
      <c r="P6" s="819"/>
      <c r="Q6" s="811" t="s">
        <v>106</v>
      </c>
      <c r="R6" s="812"/>
      <c r="S6" s="792" t="s">
        <v>107</v>
      </c>
      <c r="T6" s="792" t="s">
        <v>108</v>
      </c>
      <c r="U6" s="792" t="s">
        <v>116</v>
      </c>
      <c r="V6" s="792" t="s">
        <v>115</v>
      </c>
      <c r="W6" s="808" t="s">
        <v>91</v>
      </c>
    </row>
    <row r="7" spans="1:23" ht="14.45" customHeight="1" x14ac:dyDescent="0.25">
      <c r="A7" s="790"/>
      <c r="B7" s="790"/>
      <c r="C7" s="803"/>
      <c r="D7" s="803"/>
      <c r="E7" s="816"/>
      <c r="F7" s="803"/>
      <c r="G7" s="805" t="s">
        <v>109</v>
      </c>
      <c r="H7" s="806"/>
      <c r="I7" s="805" t="s">
        <v>110</v>
      </c>
      <c r="J7" s="806"/>
      <c r="K7" s="805" t="s">
        <v>111</v>
      </c>
      <c r="L7" s="806"/>
      <c r="M7" s="805" t="s">
        <v>112</v>
      </c>
      <c r="N7" s="806"/>
      <c r="O7" s="820"/>
      <c r="P7" s="821"/>
      <c r="Q7" s="813"/>
      <c r="R7" s="814"/>
      <c r="S7" s="790"/>
      <c r="T7" s="790"/>
      <c r="U7" s="790"/>
      <c r="V7" s="790"/>
      <c r="W7" s="809"/>
    </row>
    <row r="8" spans="1:23" ht="59.25" customHeight="1" x14ac:dyDescent="0.25">
      <c r="A8" s="791"/>
      <c r="B8" s="791"/>
      <c r="C8" s="804"/>
      <c r="D8" s="804"/>
      <c r="E8" s="817"/>
      <c r="F8" s="804"/>
      <c r="G8" s="307" t="s">
        <v>113</v>
      </c>
      <c r="H8" s="307" t="s">
        <v>12</v>
      </c>
      <c r="I8" s="307" t="s">
        <v>113</v>
      </c>
      <c r="J8" s="307" t="s">
        <v>12</v>
      </c>
      <c r="K8" s="307" t="s">
        <v>113</v>
      </c>
      <c r="L8" s="307" t="s">
        <v>12</v>
      </c>
      <c r="M8" s="307" t="s">
        <v>113</v>
      </c>
      <c r="N8" s="307" t="s">
        <v>12</v>
      </c>
      <c r="O8" s="307" t="s">
        <v>113</v>
      </c>
      <c r="P8" s="307" t="s">
        <v>12</v>
      </c>
      <c r="Q8" s="307" t="s">
        <v>114</v>
      </c>
      <c r="R8" s="307" t="s">
        <v>85</v>
      </c>
      <c r="S8" s="791"/>
      <c r="T8" s="791"/>
      <c r="U8" s="791"/>
      <c r="V8" s="791"/>
      <c r="W8" s="810"/>
    </row>
    <row r="9" spans="1:23" ht="256.5" customHeight="1" x14ac:dyDescent="0.25">
      <c r="A9" s="799" t="s">
        <v>1679</v>
      </c>
      <c r="B9" s="796" t="s">
        <v>562</v>
      </c>
      <c r="C9" s="471" t="s">
        <v>563</v>
      </c>
      <c r="D9" s="471" t="s">
        <v>564</v>
      </c>
      <c r="E9" s="74" t="s">
        <v>1719</v>
      </c>
      <c r="F9" s="472" t="s">
        <v>565</v>
      </c>
      <c r="G9" s="225"/>
      <c r="H9" s="226"/>
      <c r="I9" s="225"/>
      <c r="J9" s="226"/>
      <c r="K9" s="225"/>
      <c r="L9" s="226"/>
      <c r="M9" s="225"/>
      <c r="N9" s="226"/>
      <c r="O9" s="74"/>
      <c r="P9" s="262">
        <f>SUMIFS('8. Venta de Servicios'!D:D,'8. Venta de Servicios'!$B:$B,'Desarrollo e Innov. Curricular'!$E$9:$E$18,'8. Venta de Servicios'!$C:$C,'8. Venta de Servicios'!$C$10)</f>
        <v>0</v>
      </c>
      <c r="Q9" s="74"/>
      <c r="R9" s="74"/>
      <c r="S9" s="74"/>
      <c r="T9" s="74"/>
      <c r="U9" s="74"/>
      <c r="V9" s="74"/>
      <c r="W9" s="74"/>
    </row>
    <row r="10" spans="1:23" ht="186.75" customHeight="1" x14ac:dyDescent="0.25">
      <c r="A10" s="800"/>
      <c r="B10" s="797"/>
      <c r="C10" s="312" t="s">
        <v>567</v>
      </c>
      <c r="D10" s="312" t="s">
        <v>568</v>
      </c>
      <c r="E10" s="74"/>
      <c r="F10" s="70" t="s">
        <v>569</v>
      </c>
      <c r="G10" s="225"/>
      <c r="H10" s="226"/>
      <c r="I10" s="225"/>
      <c r="J10" s="226"/>
      <c r="K10" s="225"/>
      <c r="L10" s="226"/>
      <c r="M10" s="225"/>
      <c r="N10" s="226"/>
      <c r="O10" s="74"/>
      <c r="P10" s="262">
        <f>SUMIFS('8. Venta de Servicios'!D:D,'8. Venta de Servicios'!$B:$B,'Desarrollo e Innov. Curricular'!$E$9:$E$18,'8. Venta de Servicios'!$C:$C,'8. Venta de Servicios'!$C$10)</f>
        <v>0</v>
      </c>
      <c r="Q10" s="74"/>
      <c r="R10" s="74"/>
      <c r="S10" s="230"/>
      <c r="T10" s="74"/>
      <c r="U10" s="74"/>
      <c r="V10" s="74"/>
      <c r="W10" s="74"/>
    </row>
    <row r="11" spans="1:23" ht="141.75" x14ac:dyDescent="0.25">
      <c r="A11" s="801"/>
      <c r="B11" s="798"/>
      <c r="C11" s="312" t="s">
        <v>570</v>
      </c>
      <c r="D11" s="312" t="s">
        <v>571</v>
      </c>
      <c r="E11" s="74"/>
      <c r="F11" s="74" t="s">
        <v>572</v>
      </c>
      <c r="G11" s="225"/>
      <c r="H11" s="226"/>
      <c r="I11" s="225"/>
      <c r="J11" s="226"/>
      <c r="K11" s="225"/>
      <c r="L11" s="226"/>
      <c r="M11" s="225"/>
      <c r="N11" s="226"/>
      <c r="O11" s="74"/>
      <c r="P11" s="262">
        <f>SUMIFS('8. Venta de Servicios'!D:D,'8. Venta de Servicios'!$B:$B,'Desarrollo e Innov. Curricular'!$E$9:$E$18,'8. Venta de Servicios'!$C:$C,'8. Venta de Servicios'!$C$10)</f>
        <v>0</v>
      </c>
      <c r="Q11" s="238"/>
      <c r="R11" s="74"/>
      <c r="S11" s="230"/>
      <c r="T11" s="74"/>
      <c r="U11" s="74"/>
      <c r="V11" s="74"/>
      <c r="W11" s="74"/>
    </row>
    <row r="12" spans="1:23" ht="78.75" customHeight="1" x14ac:dyDescent="0.25">
      <c r="A12" s="793" t="s">
        <v>1680</v>
      </c>
      <c r="B12" s="793" t="s">
        <v>566</v>
      </c>
      <c r="C12" s="312" t="s">
        <v>573</v>
      </c>
      <c r="D12" s="312" t="s">
        <v>574</v>
      </c>
      <c r="E12" s="74"/>
      <c r="F12" s="70" t="s">
        <v>188</v>
      </c>
      <c r="G12" s="227"/>
      <c r="H12" s="227"/>
      <c r="I12" s="227"/>
      <c r="J12" s="227"/>
      <c r="K12" s="227"/>
      <c r="L12" s="227"/>
      <c r="M12" s="227"/>
      <c r="N12" s="227"/>
      <c r="O12" s="227"/>
      <c r="P12" s="262">
        <f>SUMIFS('8. Venta de Servicios'!D:D,'8. Venta de Servicios'!$B:$B,'Desarrollo e Innov. Curricular'!$E$9:$E$18,'8. Venta de Servicios'!$C:$C,'8. Venta de Servicios'!$C$10)</f>
        <v>0</v>
      </c>
      <c r="Q12" s="70"/>
      <c r="R12" s="70"/>
      <c r="S12" s="313"/>
      <c r="T12" s="313"/>
      <c r="U12" s="314"/>
      <c r="V12" s="315"/>
      <c r="W12" s="240"/>
    </row>
    <row r="13" spans="1:23" ht="126.75" customHeight="1" x14ac:dyDescent="0.25">
      <c r="A13" s="794"/>
      <c r="B13" s="794"/>
      <c r="C13" s="312" t="s">
        <v>575</v>
      </c>
      <c r="D13" s="312" t="s">
        <v>576</v>
      </c>
      <c r="E13" s="74"/>
      <c r="F13" s="70" t="s">
        <v>577</v>
      </c>
      <c r="G13" s="227"/>
      <c r="H13" s="227"/>
      <c r="I13" s="237"/>
      <c r="J13" s="239"/>
      <c r="K13" s="227"/>
      <c r="L13" s="227"/>
      <c r="M13" s="227"/>
      <c r="N13" s="227"/>
      <c r="O13" s="227"/>
      <c r="P13" s="262">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795"/>
      <c r="B14" s="795"/>
      <c r="C14" s="312" t="s">
        <v>578</v>
      </c>
      <c r="D14" s="312" t="s">
        <v>579</v>
      </c>
      <c r="E14" s="74"/>
      <c r="F14" s="70" t="s">
        <v>580</v>
      </c>
      <c r="G14" s="229"/>
      <c r="H14" s="227"/>
      <c r="I14" s="227"/>
      <c r="J14" s="227"/>
      <c r="K14" s="227"/>
      <c r="L14" s="227"/>
      <c r="M14" s="227"/>
      <c r="N14" s="227"/>
      <c r="O14" s="227"/>
      <c r="P14" s="262">
        <f>SUMIFS('8. Venta de Servicios'!D:D,'8. Venta de Servicios'!$B:$B,'Desarrollo e Innov. Curricular'!$E$9:$E$18,'8. Venta de Servicios'!$C:$C,'8. Venta de Servicios'!$C$10)</f>
        <v>0</v>
      </c>
      <c r="Q14" s="70"/>
      <c r="R14" s="70"/>
      <c r="S14" s="70"/>
      <c r="T14" s="70"/>
      <c r="U14" s="70"/>
      <c r="V14" s="70"/>
      <c r="W14" s="75"/>
    </row>
    <row r="15" spans="1:23" ht="132" customHeight="1" x14ac:dyDescent="0.25">
      <c r="A15" s="793" t="s">
        <v>1682</v>
      </c>
      <c r="B15" s="793" t="s">
        <v>1685</v>
      </c>
      <c r="C15" s="316" t="s">
        <v>581</v>
      </c>
      <c r="D15" s="312" t="s">
        <v>118</v>
      </c>
      <c r="E15" s="74"/>
      <c r="F15" s="70" t="s">
        <v>582</v>
      </c>
      <c r="G15" s="227"/>
      <c r="H15" s="228"/>
      <c r="I15" s="227"/>
      <c r="J15" s="227"/>
      <c r="K15" s="227"/>
      <c r="L15" s="228"/>
      <c r="M15" s="227"/>
      <c r="N15" s="227"/>
      <c r="O15" s="227"/>
      <c r="P15" s="262">
        <f>SUMIFS('8. Venta de Servicios'!D:D,'8. Venta de Servicios'!$B:$B,'Desarrollo e Innov. Curricular'!$E$9:$E$18,'8. Venta de Servicios'!$C:$C,'8. Venta de Servicios'!$C$10)</f>
        <v>0</v>
      </c>
      <c r="Q15" s="74"/>
      <c r="R15" s="74"/>
      <c r="S15" s="70"/>
      <c r="T15" s="70"/>
      <c r="U15" s="70"/>
      <c r="V15" s="70"/>
      <c r="W15" s="74"/>
    </row>
    <row r="16" spans="1:23" ht="98.25" customHeight="1" x14ac:dyDescent="0.25">
      <c r="A16" s="794"/>
      <c r="B16" s="794"/>
      <c r="C16" s="316" t="s">
        <v>583</v>
      </c>
      <c r="D16" s="312" t="s">
        <v>584</v>
      </c>
      <c r="E16" s="74"/>
      <c r="F16" s="70" t="s">
        <v>585</v>
      </c>
      <c r="G16" s="229"/>
      <c r="H16" s="227"/>
      <c r="I16" s="227"/>
      <c r="J16" s="227"/>
      <c r="K16" s="227"/>
      <c r="L16" s="227"/>
      <c r="M16" s="227"/>
      <c r="N16" s="227"/>
      <c r="O16" s="227"/>
      <c r="P16" s="262">
        <f>SUMIFS('8. Venta de Servicios'!D:D,'8. Venta de Servicios'!$B:$B,'Desarrollo e Innov. Curricular'!$E$9:$E$18,'8. Venta de Servicios'!$C:$C,'8. Venta de Servicios'!$C$10)</f>
        <v>0</v>
      </c>
      <c r="Q16" s="70"/>
      <c r="R16" s="70"/>
      <c r="S16" s="70"/>
      <c r="T16" s="70"/>
      <c r="U16" s="70"/>
      <c r="V16" s="70"/>
      <c r="W16" s="74"/>
    </row>
    <row r="17" spans="1:23" ht="94.5" x14ac:dyDescent="0.25">
      <c r="A17" s="794"/>
      <c r="B17" s="794"/>
      <c r="C17" s="316" t="s">
        <v>586</v>
      </c>
      <c r="D17" s="316" t="s">
        <v>587</v>
      </c>
      <c r="E17" s="74"/>
      <c r="F17" s="70" t="s">
        <v>588</v>
      </c>
      <c r="G17" s="227"/>
      <c r="H17" s="227"/>
      <c r="I17" s="227"/>
      <c r="J17" s="227"/>
      <c r="K17" s="227"/>
      <c r="L17" s="227"/>
      <c r="M17" s="227"/>
      <c r="N17" s="227"/>
      <c r="O17" s="227"/>
      <c r="P17" s="262">
        <f>SUMIFS('8. Venta de Servicios'!D:D,'8. Venta de Servicios'!$B:$B,'Desarrollo e Innov. Curricular'!$E$9:$E$18,'8. Venta de Servicios'!$C:$C,'8. Venta de Servicios'!$C$10)</f>
        <v>0</v>
      </c>
      <c r="Q17" s="70"/>
      <c r="R17" s="70"/>
      <c r="S17" s="70"/>
      <c r="T17" s="70"/>
      <c r="U17" s="70"/>
      <c r="V17" s="70"/>
      <c r="W17" s="74"/>
    </row>
    <row r="18" spans="1:23" ht="150" x14ac:dyDescent="0.25">
      <c r="A18" s="795"/>
      <c r="B18" s="795"/>
      <c r="C18" s="317" t="s">
        <v>589</v>
      </c>
      <c r="D18" s="316" t="s">
        <v>590</v>
      </c>
      <c r="E18" s="74"/>
      <c r="F18" s="70" t="s">
        <v>591</v>
      </c>
      <c r="G18" s="227"/>
      <c r="H18" s="227"/>
      <c r="I18" s="227"/>
      <c r="J18" s="227"/>
      <c r="K18" s="227"/>
      <c r="L18" s="227"/>
      <c r="M18" s="227"/>
      <c r="N18" s="227"/>
      <c r="O18" s="227"/>
      <c r="P18" s="262">
        <f>SUMIFS('8. Venta de Servicios'!D:D,'8. Venta de Servicios'!$B:$B,'Desarrollo e Innov. Curricular'!$E$9:$E$18,'8. Venta de Servicios'!$C:$C,'8. Venta de Servicios'!$C$10)</f>
        <v>0</v>
      </c>
      <c r="Q18" s="70"/>
      <c r="R18" s="70"/>
      <c r="S18" s="70"/>
      <c r="T18" s="70"/>
      <c r="U18" s="70"/>
      <c r="V18" s="70"/>
      <c r="W18" s="75"/>
    </row>
    <row r="19" spans="1:23" ht="15.6" customHeight="1" x14ac:dyDescent="0.25">
      <c r="A19" s="432"/>
      <c r="B19" s="433"/>
      <c r="C19" s="432" t="s">
        <v>120</v>
      </c>
      <c r="D19" s="433"/>
      <c r="E19" s="433"/>
      <c r="F19" s="434"/>
      <c r="G19" s="264">
        <f t="shared" ref="G19:N19" si="0">SUM(G9:G18)</f>
        <v>0</v>
      </c>
      <c r="H19" s="264">
        <f t="shared" si="0"/>
        <v>0</v>
      </c>
      <c r="I19" s="264">
        <f t="shared" si="0"/>
        <v>0</v>
      </c>
      <c r="J19" s="264">
        <f t="shared" si="0"/>
        <v>0</v>
      </c>
      <c r="K19" s="264">
        <f t="shared" si="0"/>
        <v>0</v>
      </c>
      <c r="L19" s="264">
        <f t="shared" si="0"/>
        <v>0</v>
      </c>
      <c r="M19" s="264">
        <f t="shared" si="0"/>
        <v>0</v>
      </c>
      <c r="N19" s="264">
        <f t="shared" si="0"/>
        <v>0</v>
      </c>
      <c r="O19" s="264">
        <f>G19+I19+K19+M19</f>
        <v>0</v>
      </c>
      <c r="P19" s="265">
        <f>H19+J19+L19+N19</f>
        <v>0</v>
      </c>
      <c r="Q19" s="233"/>
      <c r="R19" s="233"/>
      <c r="S19" s="233"/>
      <c r="T19" s="233"/>
      <c r="U19" s="233"/>
      <c r="V19" s="233"/>
      <c r="W19" s="241"/>
    </row>
    <row r="20" spans="1:23" x14ac:dyDescent="0.25">
      <c r="E20" s="109"/>
    </row>
    <row r="21" spans="1:23" x14ac:dyDescent="0.25">
      <c r="E21" s="109"/>
    </row>
    <row r="22" spans="1:23" x14ac:dyDescent="0.25">
      <c r="E22" s="109"/>
    </row>
    <row r="23" spans="1:23" x14ac:dyDescent="0.25">
      <c r="E23" s="109"/>
    </row>
    <row r="24" spans="1:23" x14ac:dyDescent="0.25">
      <c r="E24" s="109"/>
    </row>
    <row r="25" spans="1:23" x14ac:dyDescent="0.25">
      <c r="E25" s="109"/>
    </row>
    <row r="26" spans="1:23" x14ac:dyDescent="0.25">
      <c r="E26" s="109"/>
    </row>
    <row r="27" spans="1:23" x14ac:dyDescent="0.25">
      <c r="E27" s="109"/>
    </row>
    <row r="28" spans="1:23" x14ac:dyDescent="0.25">
      <c r="E28" s="109"/>
    </row>
    <row r="29" spans="1:23" x14ac:dyDescent="0.25">
      <c r="E29" s="109"/>
    </row>
    <row r="30" spans="1:23" x14ac:dyDescent="0.25">
      <c r="E30" s="109"/>
    </row>
    <row r="31" spans="1:23" x14ac:dyDescent="0.25">
      <c r="E31" s="109"/>
    </row>
    <row r="32" spans="1:23" x14ac:dyDescent="0.25">
      <c r="E32" s="109"/>
    </row>
    <row r="33" spans="5:5" x14ac:dyDescent="0.25">
      <c r="E33" s="109"/>
    </row>
    <row r="34" spans="5:5" x14ac:dyDescent="0.25">
      <c r="E34" s="109"/>
    </row>
    <row r="35" spans="5:5" x14ac:dyDescent="0.25">
      <c r="E35" s="109"/>
    </row>
    <row r="36" spans="5:5" x14ac:dyDescent="0.25">
      <c r="E36" s="109"/>
    </row>
    <row r="37" spans="5:5" x14ac:dyDescent="0.25">
      <c r="E37" s="109"/>
    </row>
    <row r="38" spans="5:5" x14ac:dyDescent="0.25">
      <c r="E38" s="109"/>
    </row>
    <row r="39" spans="5:5" x14ac:dyDescent="0.25">
      <c r="E39" s="109"/>
    </row>
    <row r="40" spans="5:5" x14ac:dyDescent="0.25">
      <c r="E40" s="109"/>
    </row>
    <row r="41" spans="5:5" x14ac:dyDescent="0.25">
      <c r="E41" s="109"/>
    </row>
    <row r="42" spans="5:5" x14ac:dyDescent="0.25">
      <c r="E42" s="109"/>
    </row>
    <row r="43" spans="5:5" x14ac:dyDescent="0.25">
      <c r="E43" s="109"/>
    </row>
    <row r="44" spans="5:5" x14ac:dyDescent="0.25">
      <c r="E44" s="109"/>
    </row>
    <row r="45" spans="5:5" x14ac:dyDescent="0.25">
      <c r="E45" s="109"/>
    </row>
    <row r="46" spans="5:5" x14ac:dyDescent="0.25">
      <c r="E46" s="109"/>
    </row>
    <row r="47" spans="5:5" x14ac:dyDescent="0.25">
      <c r="E47" s="109"/>
    </row>
    <row r="48" spans="5:5" x14ac:dyDescent="0.25">
      <c r="E48" s="109"/>
    </row>
    <row r="49" spans="5:5" x14ac:dyDescent="0.25">
      <c r="E49" s="109"/>
    </row>
    <row r="50" spans="5:5" x14ac:dyDescent="0.25">
      <c r="E50" s="109"/>
    </row>
    <row r="51" spans="5:5" x14ac:dyDescent="0.25">
      <c r="E51" s="109"/>
    </row>
    <row r="52" spans="5:5" x14ac:dyDescent="0.25">
      <c r="E52" s="109"/>
    </row>
    <row r="53" spans="5:5" x14ac:dyDescent="0.25">
      <c r="E53" s="109"/>
    </row>
    <row r="54" spans="5:5" x14ac:dyDescent="0.25">
      <c r="E54" s="109"/>
    </row>
    <row r="55" spans="5:5" x14ac:dyDescent="0.25">
      <c r="E55" s="109"/>
    </row>
    <row r="56" spans="5:5" x14ac:dyDescent="0.25">
      <c r="E56" s="109"/>
    </row>
    <row r="57" spans="5:5" x14ac:dyDescent="0.25">
      <c r="E57" s="109"/>
    </row>
    <row r="58" spans="5:5" x14ac:dyDescent="0.25">
      <c r="E58" s="109"/>
    </row>
    <row r="59" spans="5:5" x14ac:dyDescent="0.25">
      <c r="E59" s="109"/>
    </row>
    <row r="60" spans="5:5" x14ac:dyDescent="0.25">
      <c r="E60" s="109"/>
    </row>
    <row r="61" spans="5:5" x14ac:dyDescent="0.25">
      <c r="E61" s="109"/>
    </row>
    <row r="62" spans="5:5" x14ac:dyDescent="0.25">
      <c r="E62" s="109"/>
    </row>
    <row r="63" spans="5:5" x14ac:dyDescent="0.25">
      <c r="E63" s="109"/>
    </row>
    <row r="64" spans="5:5" x14ac:dyDescent="0.25">
      <c r="E64" s="109"/>
    </row>
    <row r="65" spans="5:5" x14ac:dyDescent="0.25">
      <c r="E65" s="109"/>
    </row>
    <row r="66" spans="5:5" x14ac:dyDescent="0.25">
      <c r="E66" s="109"/>
    </row>
    <row r="67" spans="5:5" x14ac:dyDescent="0.25">
      <c r="E67" s="109"/>
    </row>
    <row r="68" spans="5:5" x14ac:dyDescent="0.25">
      <c r="E68" s="109"/>
    </row>
    <row r="69" spans="5:5" x14ac:dyDescent="0.25">
      <c r="E69" s="109"/>
    </row>
    <row r="70" spans="5:5" x14ac:dyDescent="0.25">
      <c r="E70" s="109"/>
    </row>
    <row r="71" spans="5:5" x14ac:dyDescent="0.25">
      <c r="E71" s="109"/>
    </row>
    <row r="72" spans="5:5" x14ac:dyDescent="0.25">
      <c r="E72" s="109"/>
    </row>
    <row r="73" spans="5:5" x14ac:dyDescent="0.25">
      <c r="E73" s="109"/>
    </row>
    <row r="74" spans="5:5" x14ac:dyDescent="0.25">
      <c r="E74" s="109"/>
    </row>
    <row r="75" spans="5:5" x14ac:dyDescent="0.25">
      <c r="E75" s="109"/>
    </row>
    <row r="76" spans="5:5" x14ac:dyDescent="0.25">
      <c r="E76" s="109"/>
    </row>
    <row r="77" spans="5:5" x14ac:dyDescent="0.25">
      <c r="E77" s="109"/>
    </row>
    <row r="78" spans="5:5" x14ac:dyDescent="0.25">
      <c r="E78" s="109"/>
    </row>
    <row r="79" spans="5:5" x14ac:dyDescent="0.25">
      <c r="E79" s="109"/>
    </row>
    <row r="80" spans="5:5" x14ac:dyDescent="0.25">
      <c r="E80" s="109"/>
    </row>
    <row r="81" spans="5:5" x14ac:dyDescent="0.25">
      <c r="E81" s="109"/>
    </row>
    <row r="82" spans="5:5" x14ac:dyDescent="0.25">
      <c r="E82" s="109"/>
    </row>
  </sheetData>
  <mergeCells count="24">
    <mergeCell ref="W6:W8"/>
    <mergeCell ref="Q6:R7"/>
    <mergeCell ref="S6:S8"/>
    <mergeCell ref="T6:T8"/>
    <mergeCell ref="E6:E8"/>
    <mergeCell ref="V6:V8"/>
    <mergeCell ref="U6:U8"/>
    <mergeCell ref="G7:H7"/>
    <mergeCell ref="K7:L7"/>
    <mergeCell ref="M7:N7"/>
    <mergeCell ref="O6:P7"/>
    <mergeCell ref="C6:C8"/>
    <mergeCell ref="I7:J7"/>
    <mergeCell ref="D6:D8"/>
    <mergeCell ref="F6:F8"/>
    <mergeCell ref="G6:N6"/>
    <mergeCell ref="A6:A8"/>
    <mergeCell ref="B6:B8"/>
    <mergeCell ref="B15:B18"/>
    <mergeCell ref="B9:B11"/>
    <mergeCell ref="A9:A11"/>
    <mergeCell ref="B12:B14"/>
    <mergeCell ref="A12:A14"/>
    <mergeCell ref="A15:A18"/>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X143"/>
  <sheetViews>
    <sheetView showGridLines="0" topLeftCell="H1" zoomScaleNormal="100" workbookViewId="0">
      <pane ySplit="6" topLeftCell="A14" activePane="bottomLeft" state="frozen"/>
      <selection sqref="A1:V1"/>
      <selection pane="bottomLeft" activeCell="Q14" sqref="Q14"/>
    </sheetView>
  </sheetViews>
  <sheetFormatPr baseColWidth="10" defaultColWidth="12.5703125" defaultRowHeight="12" x14ac:dyDescent="0.25"/>
  <cols>
    <col min="1" max="1" width="45.42578125" style="348" customWidth="1"/>
    <col min="2" max="2" width="48.140625" style="329" customWidth="1"/>
    <col min="3" max="3" width="32.42578125" style="329" customWidth="1"/>
    <col min="4" max="4" width="32.7109375" style="329" customWidth="1"/>
    <col min="5" max="5" width="27.42578125" style="349" customWidth="1"/>
    <col min="6" max="6" width="36.42578125" style="329" customWidth="1"/>
    <col min="7" max="7" width="36.42578125" style="329" hidden="1" customWidth="1"/>
    <col min="8" max="8" width="15.28515625" style="329" customWidth="1"/>
    <col min="9" max="9" width="15.85546875" style="329" customWidth="1"/>
    <col min="10" max="10" width="15.28515625" style="329" customWidth="1"/>
    <col min="11" max="11" width="15.42578125" style="329" customWidth="1"/>
    <col min="12" max="12" width="15.28515625" style="329" customWidth="1"/>
    <col min="13" max="13" width="14.85546875" style="329" customWidth="1"/>
    <col min="14" max="14" width="15.28515625" style="329" customWidth="1"/>
    <col min="15" max="15" width="17.5703125" style="329" customWidth="1"/>
    <col min="16" max="16" width="15.28515625" style="329" customWidth="1"/>
    <col min="17" max="17" width="16.28515625" style="329" bestFit="1" customWidth="1"/>
    <col min="18" max="18" width="12.5703125" style="329"/>
    <col min="19" max="19" width="16.5703125" style="329" customWidth="1"/>
    <col min="20" max="20" width="23.85546875" style="329" customWidth="1"/>
    <col min="21" max="21" width="29.42578125" style="329" customWidth="1"/>
    <col min="22" max="22" width="28.85546875" style="329" customWidth="1"/>
    <col min="23" max="23" width="17.140625" style="329" customWidth="1"/>
    <col min="24" max="24" width="29.28515625" style="329" customWidth="1"/>
    <col min="25" max="16384" width="12.5703125" style="329"/>
  </cols>
  <sheetData>
    <row r="1" spans="1:24" s="318" customFormat="1" ht="18.75" x14ac:dyDescent="0.25">
      <c r="B1" s="425"/>
      <c r="C1" s="425"/>
      <c r="D1" s="425"/>
      <c r="E1" s="425"/>
      <c r="F1" s="425"/>
      <c r="G1" s="425"/>
      <c r="H1" s="425" t="s">
        <v>93</v>
      </c>
      <c r="I1" s="425"/>
      <c r="J1" s="425"/>
      <c r="K1" s="425"/>
      <c r="L1" s="425"/>
      <c r="M1" s="425"/>
      <c r="N1" s="425"/>
      <c r="O1" s="425"/>
      <c r="P1" s="425"/>
      <c r="Q1" s="425"/>
      <c r="R1" s="425"/>
      <c r="S1" s="425"/>
      <c r="T1" s="425"/>
      <c r="U1" s="425"/>
      <c r="V1" s="425"/>
      <c r="W1" s="425"/>
      <c r="X1" s="425"/>
    </row>
    <row r="2" spans="1:24" s="318" customFormat="1" ht="18.75" x14ac:dyDescent="0.25">
      <c r="A2" s="466" t="s">
        <v>1677</v>
      </c>
      <c r="B2" s="425"/>
      <c r="C2" s="425"/>
      <c r="D2" s="425"/>
      <c r="E2" s="425"/>
      <c r="F2" s="425"/>
      <c r="G2" s="425"/>
      <c r="H2" s="425"/>
      <c r="I2" s="425"/>
      <c r="J2" s="425"/>
      <c r="K2" s="425"/>
      <c r="L2" s="425"/>
      <c r="M2" s="425"/>
      <c r="N2" s="425"/>
      <c r="O2" s="425"/>
      <c r="P2" s="425"/>
      <c r="Q2" s="425"/>
      <c r="R2" s="425"/>
      <c r="S2" s="425"/>
      <c r="T2" s="425"/>
      <c r="U2" s="425"/>
      <c r="V2" s="425"/>
      <c r="W2" s="425"/>
      <c r="X2" s="425"/>
    </row>
    <row r="3" spans="1:24" s="318" customFormat="1" ht="21" customHeight="1" x14ac:dyDescent="0.25">
      <c r="A3" s="319" t="s">
        <v>1683</v>
      </c>
      <c r="B3" s="320"/>
      <c r="C3" s="320"/>
      <c r="D3" s="320"/>
      <c r="E3" s="321"/>
      <c r="F3" s="320"/>
      <c r="G3" s="320"/>
      <c r="H3" s="320"/>
      <c r="I3" s="320"/>
      <c r="J3" s="320"/>
      <c r="K3" s="320"/>
      <c r="L3" s="320"/>
      <c r="M3" s="320"/>
      <c r="N3" s="320"/>
      <c r="O3" s="320"/>
      <c r="P3" s="320"/>
      <c r="Q3" s="320"/>
      <c r="R3" s="320"/>
      <c r="S3" s="320"/>
      <c r="T3" s="320"/>
      <c r="U3" s="320"/>
      <c r="V3" s="320"/>
      <c r="W3" s="320"/>
      <c r="X3" s="320"/>
    </row>
    <row r="4" spans="1:24" s="67" customFormat="1" ht="23.25" customHeight="1" x14ac:dyDescent="0.25">
      <c r="A4" s="792" t="s">
        <v>100</v>
      </c>
      <c r="B4" s="792" t="s">
        <v>119</v>
      </c>
      <c r="C4" s="802" t="s">
        <v>88</v>
      </c>
      <c r="D4" s="802" t="s">
        <v>89</v>
      </c>
      <c r="E4" s="815" t="s">
        <v>471</v>
      </c>
      <c r="F4" s="802" t="s">
        <v>90</v>
      </c>
      <c r="G4" s="461"/>
      <c r="H4" s="805" t="s">
        <v>104</v>
      </c>
      <c r="I4" s="807"/>
      <c r="J4" s="807"/>
      <c r="K4" s="807"/>
      <c r="L4" s="807"/>
      <c r="M4" s="807"/>
      <c r="N4" s="807"/>
      <c r="O4" s="806"/>
      <c r="P4" s="818" t="s">
        <v>105</v>
      </c>
      <c r="Q4" s="819"/>
      <c r="R4" s="811" t="s">
        <v>106</v>
      </c>
      <c r="S4" s="812"/>
      <c r="T4" s="792" t="s">
        <v>107</v>
      </c>
      <c r="U4" s="792" t="s">
        <v>108</v>
      </c>
      <c r="V4" s="792" t="s">
        <v>116</v>
      </c>
      <c r="W4" s="792" t="s">
        <v>115</v>
      </c>
      <c r="X4" s="802" t="s">
        <v>91</v>
      </c>
    </row>
    <row r="5" spans="1:24" s="67" customFormat="1" ht="15" customHeight="1" x14ac:dyDescent="0.25">
      <c r="A5" s="790"/>
      <c r="B5" s="790"/>
      <c r="C5" s="803"/>
      <c r="D5" s="803"/>
      <c r="E5" s="816"/>
      <c r="F5" s="803"/>
      <c r="G5" s="464"/>
      <c r="H5" s="805" t="s">
        <v>109</v>
      </c>
      <c r="I5" s="806"/>
      <c r="J5" s="805" t="s">
        <v>110</v>
      </c>
      <c r="K5" s="806"/>
      <c r="L5" s="805" t="s">
        <v>111</v>
      </c>
      <c r="M5" s="806"/>
      <c r="N5" s="805" t="s">
        <v>112</v>
      </c>
      <c r="O5" s="806"/>
      <c r="P5" s="820"/>
      <c r="Q5" s="821"/>
      <c r="R5" s="813"/>
      <c r="S5" s="814"/>
      <c r="T5" s="790"/>
      <c r="U5" s="790"/>
      <c r="V5" s="790"/>
      <c r="W5" s="790"/>
      <c r="X5" s="803"/>
    </row>
    <row r="6" spans="1:24" s="67" customFormat="1" ht="37.5" customHeight="1" x14ac:dyDescent="0.25">
      <c r="A6" s="791"/>
      <c r="B6" s="791"/>
      <c r="C6" s="804"/>
      <c r="D6" s="804"/>
      <c r="E6" s="817"/>
      <c r="F6" s="804"/>
      <c r="G6" s="462"/>
      <c r="H6" s="307" t="s">
        <v>113</v>
      </c>
      <c r="I6" s="307" t="s">
        <v>12</v>
      </c>
      <c r="J6" s="307" t="s">
        <v>113</v>
      </c>
      <c r="K6" s="307" t="s">
        <v>12</v>
      </c>
      <c r="L6" s="307" t="s">
        <v>113</v>
      </c>
      <c r="M6" s="307" t="s">
        <v>12</v>
      </c>
      <c r="N6" s="307" t="s">
        <v>113</v>
      </c>
      <c r="O6" s="307" t="s">
        <v>12</v>
      </c>
      <c r="P6" s="307" t="s">
        <v>113</v>
      </c>
      <c r="Q6" s="307" t="s">
        <v>12</v>
      </c>
      <c r="R6" s="307" t="s">
        <v>114</v>
      </c>
      <c r="S6" s="268" t="s">
        <v>85</v>
      </c>
      <c r="T6" s="791"/>
      <c r="U6" s="791"/>
      <c r="V6" s="791"/>
      <c r="W6" s="791"/>
      <c r="X6" s="804"/>
    </row>
    <row r="7" spans="1:24" ht="155.25" customHeight="1" x14ac:dyDescent="0.25">
      <c r="A7" s="822" t="s">
        <v>1684</v>
      </c>
      <c r="B7" s="322" t="s">
        <v>1586</v>
      </c>
      <c r="C7" s="323" t="s">
        <v>1590</v>
      </c>
      <c r="D7" s="324" t="s">
        <v>1592</v>
      </c>
      <c r="E7" s="325" t="s">
        <v>1772</v>
      </c>
      <c r="F7" s="559" t="s">
        <v>1776</v>
      </c>
      <c r="G7" s="560"/>
      <c r="H7" s="561"/>
      <c r="I7" s="403"/>
      <c r="J7" s="561">
        <v>0.6</v>
      </c>
      <c r="K7" s="562">
        <f>Q7*J7</f>
        <v>21750</v>
      </c>
      <c r="L7" s="561">
        <v>0.4</v>
      </c>
      <c r="M7" s="563">
        <f>Q7*L7</f>
        <v>14500</v>
      </c>
      <c r="N7" s="561"/>
      <c r="O7" s="563"/>
      <c r="P7" s="561">
        <v>1</v>
      </c>
      <c r="Q7" s="563">
        <f>'2. CONTRATACION DE PERSONAL'!D10+'4. EQUIPO TECNOLÓGICOS'!D10+'5. ACTIVIDADES ESPECIALES'!D38</f>
        <v>36250</v>
      </c>
      <c r="R7" s="564" t="s">
        <v>1743</v>
      </c>
      <c r="S7" s="565" t="s">
        <v>190</v>
      </c>
      <c r="T7" s="565" t="s">
        <v>1744</v>
      </c>
      <c r="U7" s="566" t="s">
        <v>1777</v>
      </c>
      <c r="V7" s="565" t="s">
        <v>1745</v>
      </c>
      <c r="W7" s="565" t="s">
        <v>1746</v>
      </c>
      <c r="X7" s="567" t="s">
        <v>1747</v>
      </c>
    </row>
    <row r="8" spans="1:24" ht="108.75" hidden="1" customHeight="1" x14ac:dyDescent="0.25">
      <c r="A8" s="822"/>
      <c r="B8" s="322"/>
      <c r="C8" s="323" t="s">
        <v>1591</v>
      </c>
      <c r="D8" s="324" t="s">
        <v>1593</v>
      </c>
      <c r="E8" s="454"/>
      <c r="F8"/>
      <c r="G8" s="454"/>
      <c r="H8" s="326"/>
      <c r="I8" s="326"/>
      <c r="J8" s="327"/>
      <c r="K8" s="562">
        <f t="shared" ref="K8:K11" si="0">Q8*J8</f>
        <v>0</v>
      </c>
      <c r="L8" s="326"/>
      <c r="M8" s="262"/>
      <c r="N8" s="327"/>
      <c r="O8" s="262"/>
      <c r="P8" s="326"/>
      <c r="Q8" s="262"/>
      <c r="R8" s="326"/>
      <c r="S8" s="326"/>
      <c r="T8" s="557"/>
      <c r="U8" s="557"/>
      <c r="V8" s="557"/>
      <c r="W8" s="557"/>
      <c r="X8" s="557"/>
    </row>
    <row r="9" spans="1:24" ht="108.75" hidden="1" customHeight="1" x14ac:dyDescent="0.25">
      <c r="A9" s="822"/>
      <c r="B9" s="322"/>
      <c r="C9" s="323"/>
      <c r="D9" s="324" t="s">
        <v>1594</v>
      </c>
      <c r="E9" s="454"/>
      <c r="F9" s="454" t="s">
        <v>1595</v>
      </c>
      <c r="G9" s="454"/>
      <c r="H9" s="326"/>
      <c r="I9" s="326"/>
      <c r="J9" s="327"/>
      <c r="K9" s="562">
        <f t="shared" si="0"/>
        <v>0</v>
      </c>
      <c r="L9" s="326"/>
      <c r="M9" s="262"/>
      <c r="N9" s="327"/>
      <c r="O9" s="262"/>
      <c r="P9" s="326"/>
      <c r="Q9" s="262"/>
      <c r="R9" s="326"/>
      <c r="S9" s="326"/>
      <c r="T9" s="326"/>
      <c r="U9" s="326"/>
      <c r="V9" s="326"/>
      <c r="W9" s="326"/>
      <c r="X9" s="454"/>
    </row>
    <row r="10" spans="1:24" ht="147.75" hidden="1" customHeight="1" x14ac:dyDescent="0.25">
      <c r="A10" s="822"/>
      <c r="B10" s="322"/>
      <c r="C10" s="323" t="s">
        <v>1596</v>
      </c>
      <c r="D10" s="324" t="s">
        <v>1597</v>
      </c>
      <c r="E10" s="454"/>
      <c r="F10" s="454" t="s">
        <v>1598</v>
      </c>
      <c r="G10" s="454"/>
      <c r="H10" s="326"/>
      <c r="I10" s="326"/>
      <c r="J10" s="327"/>
      <c r="K10" s="562">
        <f t="shared" si="0"/>
        <v>0</v>
      </c>
      <c r="L10" s="326"/>
      <c r="M10" s="262"/>
      <c r="N10" s="327"/>
      <c r="O10" s="262"/>
      <c r="P10" s="326"/>
      <c r="Q10" s="262"/>
      <c r="R10" s="326"/>
      <c r="S10" s="326"/>
      <c r="T10" s="326"/>
      <c r="U10" s="326"/>
      <c r="V10" s="326"/>
      <c r="W10" s="326"/>
      <c r="X10" s="454"/>
    </row>
    <row r="11" spans="1:24" ht="135.75" customHeight="1" x14ac:dyDescent="0.25">
      <c r="A11" s="822"/>
      <c r="B11" s="823" t="s">
        <v>1587</v>
      </c>
      <c r="C11" s="568" t="s">
        <v>1779</v>
      </c>
      <c r="D11" s="569" t="s">
        <v>1761</v>
      </c>
      <c r="E11" s="560" t="s">
        <v>1773</v>
      </c>
      <c r="F11" s="560" t="s">
        <v>1780</v>
      </c>
      <c r="G11" s="560"/>
      <c r="H11" s="403"/>
      <c r="I11" s="403"/>
      <c r="J11" s="561">
        <v>0.35</v>
      </c>
      <c r="K11" s="562">
        <f t="shared" si="0"/>
        <v>5425</v>
      </c>
      <c r="L11" s="561">
        <v>0.35</v>
      </c>
      <c r="M11" s="562">
        <f>Q11*L11</f>
        <v>5425</v>
      </c>
      <c r="N11" s="561">
        <v>0.3</v>
      </c>
      <c r="O11" s="563">
        <f>Q11*N11</f>
        <v>4650</v>
      </c>
      <c r="P11" s="403"/>
      <c r="Q11" s="563">
        <f>'5. ACTIVIDADES ESPECIALES'!D50</f>
        <v>15500</v>
      </c>
      <c r="R11" s="403">
        <v>77</v>
      </c>
      <c r="S11" s="403" t="s">
        <v>1793</v>
      </c>
      <c r="T11" s="403" t="s">
        <v>1785</v>
      </c>
      <c r="U11" s="403" t="s">
        <v>1786</v>
      </c>
      <c r="V11" s="403" t="s">
        <v>1787</v>
      </c>
      <c r="W11" s="403" t="s">
        <v>1788</v>
      </c>
      <c r="X11" s="560" t="s">
        <v>1789</v>
      </c>
    </row>
    <row r="12" spans="1:24" ht="85.5" hidden="1" customHeight="1" x14ac:dyDescent="0.25">
      <c r="A12" s="822"/>
      <c r="B12" s="823"/>
      <c r="C12" s="323"/>
      <c r="D12" s="324" t="s">
        <v>1601</v>
      </c>
      <c r="E12" s="454"/>
      <c r="F12" s="454" t="s">
        <v>1599</v>
      </c>
      <c r="G12" s="454"/>
      <c r="H12" s="326"/>
      <c r="I12" s="326"/>
      <c r="J12" s="327"/>
      <c r="K12" s="328"/>
      <c r="L12" s="326"/>
      <c r="M12" s="262"/>
      <c r="N12" s="327"/>
      <c r="O12" s="262"/>
      <c r="P12" s="326"/>
      <c r="Q12" s="262"/>
      <c r="R12" s="326"/>
      <c r="S12" s="326"/>
      <c r="T12" s="326"/>
      <c r="U12" s="326"/>
      <c r="V12" s="326"/>
      <c r="W12" s="326"/>
      <c r="X12" s="454"/>
    </row>
    <row r="13" spans="1:24" ht="211.5" hidden="1" customHeight="1" x14ac:dyDescent="0.25">
      <c r="A13" s="822"/>
      <c r="B13" s="823"/>
      <c r="C13" s="323" t="s">
        <v>1600</v>
      </c>
      <c r="D13" s="324" t="s">
        <v>1603</v>
      </c>
      <c r="E13" s="325"/>
      <c r="F13" s="330" t="s">
        <v>1602</v>
      </c>
      <c r="G13" s="330"/>
      <c r="H13" s="331"/>
      <c r="I13" s="331"/>
      <c r="J13" s="331"/>
      <c r="K13" s="331"/>
      <c r="L13" s="331"/>
      <c r="M13" s="263"/>
      <c r="N13" s="331"/>
      <c r="O13" s="263"/>
      <c r="P13" s="332"/>
      <c r="Q13" s="266"/>
      <c r="R13" s="332"/>
      <c r="S13" s="332"/>
      <c r="T13" s="333"/>
      <c r="U13" s="333"/>
      <c r="V13" s="333"/>
      <c r="W13" s="333"/>
      <c r="X13" s="325"/>
    </row>
    <row r="14" spans="1:24" ht="106.5" customHeight="1" x14ac:dyDescent="0.25">
      <c r="A14" s="822"/>
      <c r="B14" s="823"/>
      <c r="C14" s="323"/>
      <c r="D14" s="570" t="s">
        <v>1760</v>
      </c>
      <c r="E14" s="560" t="s">
        <v>1896</v>
      </c>
      <c r="F14" s="570" t="s">
        <v>1794</v>
      </c>
      <c r="G14" s="569"/>
      <c r="H14" s="661"/>
      <c r="I14" s="661"/>
      <c r="J14" s="572">
        <v>0.3</v>
      </c>
      <c r="K14" s="573">
        <f t="shared" ref="K14:K16" si="1">Q14*J14</f>
        <v>136336.5</v>
      </c>
      <c r="L14" s="572">
        <v>0.35</v>
      </c>
      <c r="M14" s="662">
        <f>Q14*L14</f>
        <v>159059.25</v>
      </c>
      <c r="N14" s="572">
        <v>0.35</v>
      </c>
      <c r="O14" s="662">
        <f>Q14*N14</f>
        <v>159059.25</v>
      </c>
      <c r="P14" s="561">
        <v>1</v>
      </c>
      <c r="Q14" s="563">
        <f>'1. TALLERES SEMINARIOS'!D77</f>
        <v>454455</v>
      </c>
      <c r="R14" s="576">
        <v>96</v>
      </c>
      <c r="S14" s="576" t="s">
        <v>1897</v>
      </c>
      <c r="T14" s="580" t="s">
        <v>1762</v>
      </c>
      <c r="U14" s="580" t="s">
        <v>1763</v>
      </c>
      <c r="V14" s="394" t="s">
        <v>1764</v>
      </c>
      <c r="W14" s="394" t="s">
        <v>1765</v>
      </c>
      <c r="X14" s="560" t="s">
        <v>1895</v>
      </c>
    </row>
    <row r="15" spans="1:24" ht="178.5" hidden="1" customHeight="1" x14ac:dyDescent="0.25">
      <c r="A15" s="822"/>
      <c r="B15" s="453"/>
      <c r="C15" s="323" t="s">
        <v>1604</v>
      </c>
      <c r="D15" s="456" t="s">
        <v>1605</v>
      </c>
      <c r="E15" s="454"/>
      <c r="F15" s="324" t="s">
        <v>1606</v>
      </c>
      <c r="G15" s="324"/>
      <c r="H15" s="331"/>
      <c r="I15" s="334"/>
      <c r="J15" s="331"/>
      <c r="K15" s="334"/>
      <c r="L15" s="331"/>
      <c r="M15" s="263"/>
      <c r="N15" s="331"/>
      <c r="O15" s="263"/>
      <c r="P15" s="332"/>
      <c r="Q15" s="266"/>
      <c r="R15" s="332"/>
      <c r="S15" s="332"/>
      <c r="T15" s="332"/>
      <c r="U15" s="332"/>
      <c r="V15" s="332"/>
      <c r="W15" s="332"/>
      <c r="X15" s="454"/>
    </row>
    <row r="16" spans="1:24" ht="126.75" customHeight="1" x14ac:dyDescent="0.25">
      <c r="A16" s="822"/>
      <c r="B16" s="322" t="s">
        <v>1608</v>
      </c>
      <c r="C16" s="457" t="s">
        <v>1607</v>
      </c>
      <c r="D16" s="570" t="s">
        <v>1774</v>
      </c>
      <c r="E16" s="560" t="s">
        <v>1782</v>
      </c>
      <c r="F16" s="571" t="s">
        <v>1781</v>
      </c>
      <c r="G16" s="571"/>
      <c r="H16" s="572">
        <v>0.25</v>
      </c>
      <c r="I16" s="573">
        <f>Q16*H16</f>
        <v>12187.5</v>
      </c>
      <c r="J16" s="572">
        <v>0.25</v>
      </c>
      <c r="K16" s="573">
        <f t="shared" si="1"/>
        <v>12187.5</v>
      </c>
      <c r="L16" s="572">
        <v>0.25</v>
      </c>
      <c r="M16" s="573">
        <f>Q16*L16</f>
        <v>12187.5</v>
      </c>
      <c r="N16" s="572">
        <v>0.25</v>
      </c>
      <c r="O16" s="573">
        <f>Q16*N16</f>
        <v>12187.5</v>
      </c>
      <c r="P16" s="574">
        <f>H16+J16+L16+N16</f>
        <v>1</v>
      </c>
      <c r="Q16" s="575">
        <f>'5. ACTIVIDADES ESPECIALES'!D63</f>
        <v>48750</v>
      </c>
      <c r="R16" s="576">
        <v>51</v>
      </c>
      <c r="S16" s="576" t="s">
        <v>190</v>
      </c>
      <c r="T16" s="576" t="s">
        <v>1790</v>
      </c>
      <c r="U16" s="576" t="s">
        <v>1769</v>
      </c>
      <c r="V16" s="576" t="s">
        <v>1791</v>
      </c>
      <c r="W16" s="576" t="s">
        <v>1792</v>
      </c>
      <c r="X16" s="403" t="s">
        <v>1747</v>
      </c>
    </row>
    <row r="17" spans="1:24" ht="160.5" customHeight="1" x14ac:dyDescent="0.25">
      <c r="A17" s="822"/>
      <c r="B17" s="826" t="s">
        <v>1588</v>
      </c>
      <c r="C17" s="824" t="s">
        <v>1609</v>
      </c>
      <c r="D17" s="570" t="s">
        <v>1775</v>
      </c>
      <c r="E17" s="560" t="s">
        <v>1795</v>
      </c>
      <c r="F17" s="570" t="s">
        <v>1796</v>
      </c>
      <c r="G17" s="569"/>
      <c r="H17" s="561">
        <v>0.3</v>
      </c>
      <c r="I17" s="578">
        <v>0</v>
      </c>
      <c r="J17" s="561">
        <v>0.35</v>
      </c>
      <c r="K17" s="578">
        <v>0</v>
      </c>
      <c r="L17" s="561">
        <v>0.35</v>
      </c>
      <c r="M17" s="578">
        <v>0</v>
      </c>
      <c r="N17" s="561">
        <v>0</v>
      </c>
      <c r="O17" s="578">
        <v>0</v>
      </c>
      <c r="P17" s="574">
        <f>H17+J17+L17+N17</f>
        <v>0.99999999999999989</v>
      </c>
      <c r="Q17" s="577">
        <f>I17+K17+M17+O17</f>
        <v>0</v>
      </c>
      <c r="R17" s="403">
        <v>374</v>
      </c>
      <c r="S17" s="403" t="s">
        <v>1797</v>
      </c>
      <c r="T17" s="579" t="s">
        <v>1766</v>
      </c>
      <c r="U17" s="580" t="s">
        <v>1800</v>
      </c>
      <c r="V17" s="403" t="s">
        <v>1798</v>
      </c>
      <c r="W17" s="403" t="s">
        <v>1799</v>
      </c>
      <c r="X17" s="560" t="s">
        <v>1801</v>
      </c>
    </row>
    <row r="18" spans="1:24" ht="113.25" hidden="1" customHeight="1" x14ac:dyDescent="0.25">
      <c r="A18" s="822"/>
      <c r="B18" s="827"/>
      <c r="C18" s="825"/>
      <c r="D18" s="456" t="s">
        <v>1610</v>
      </c>
      <c r="E18" s="325"/>
      <c r="F18" s="340" t="s">
        <v>1611</v>
      </c>
      <c r="G18" s="340"/>
      <c r="H18" s="336"/>
      <c r="I18" s="331"/>
      <c r="J18" s="336"/>
      <c r="K18" s="331"/>
      <c r="L18" s="336"/>
      <c r="M18" s="263"/>
      <c r="N18" s="336"/>
      <c r="O18" s="263"/>
      <c r="P18" s="337"/>
      <c r="Q18" s="266"/>
      <c r="R18" s="332"/>
      <c r="S18" s="332"/>
      <c r="T18" s="332"/>
      <c r="U18" s="332"/>
      <c r="V18" s="332"/>
      <c r="W18" s="332"/>
      <c r="X18" s="325"/>
    </row>
    <row r="19" spans="1:24" ht="103.5" hidden="1" customHeight="1" x14ac:dyDescent="0.25">
      <c r="A19" s="822"/>
      <c r="B19" s="826" t="s">
        <v>1589</v>
      </c>
      <c r="C19" s="824" t="s">
        <v>1612</v>
      </c>
      <c r="D19" s="456" t="s">
        <v>1613</v>
      </c>
      <c r="E19" s="325"/>
      <c r="F19" s="324" t="s">
        <v>1614</v>
      </c>
      <c r="G19" s="324"/>
      <c r="H19" s="331"/>
      <c r="I19" s="331"/>
      <c r="J19" s="231"/>
      <c r="K19" s="331"/>
      <c r="L19" s="331"/>
      <c r="M19" s="263"/>
      <c r="N19" s="331"/>
      <c r="O19" s="263"/>
      <c r="P19" s="232"/>
      <c r="Q19" s="262"/>
      <c r="R19" s="326"/>
      <c r="S19" s="326"/>
      <c r="T19" s="335"/>
      <c r="U19" s="335"/>
      <c r="V19" s="332"/>
      <c r="W19" s="332"/>
      <c r="X19" s="325"/>
    </row>
    <row r="20" spans="1:24" ht="170.25" hidden="1" customHeight="1" x14ac:dyDescent="0.25">
      <c r="A20" s="822"/>
      <c r="B20" s="827"/>
      <c r="C20" s="825"/>
      <c r="D20" s="324" t="s">
        <v>1617</v>
      </c>
      <c r="E20" s="325"/>
      <c r="F20" s="324" t="s">
        <v>1618</v>
      </c>
      <c r="G20" s="324"/>
      <c r="H20" s="331"/>
      <c r="I20" s="331"/>
      <c r="J20" s="231"/>
      <c r="K20" s="331"/>
      <c r="L20" s="331"/>
      <c r="M20" s="263"/>
      <c r="N20" s="331"/>
      <c r="O20" s="263"/>
      <c r="P20" s="232"/>
      <c r="Q20" s="262"/>
      <c r="R20" s="326"/>
      <c r="S20" s="326"/>
      <c r="T20" s="335"/>
      <c r="U20" s="335"/>
      <c r="V20" s="332"/>
      <c r="W20" s="332"/>
      <c r="X20" s="325"/>
    </row>
    <row r="21" spans="1:24" ht="96" hidden="1" customHeight="1" x14ac:dyDescent="0.25">
      <c r="A21" s="458"/>
      <c r="B21" s="322"/>
      <c r="C21" s="323"/>
      <c r="D21" s="324" t="s">
        <v>1615</v>
      </c>
      <c r="E21" s="460"/>
      <c r="F21" s="324" t="s">
        <v>1616</v>
      </c>
      <c r="G21" s="324"/>
      <c r="H21" s="331"/>
      <c r="I21" s="331"/>
      <c r="J21" s="231"/>
      <c r="K21" s="331"/>
      <c r="L21" s="331"/>
      <c r="M21" s="263"/>
      <c r="N21" s="331"/>
      <c r="O21" s="263"/>
      <c r="P21" s="232"/>
      <c r="Q21" s="262"/>
      <c r="R21" s="326"/>
      <c r="S21" s="326"/>
      <c r="T21" s="335"/>
      <c r="U21" s="335"/>
      <c r="V21" s="332"/>
      <c r="W21" s="332"/>
      <c r="X21" s="454"/>
    </row>
    <row r="22" spans="1:24" ht="96" hidden="1" customHeight="1" x14ac:dyDescent="0.25">
      <c r="A22" s="458"/>
      <c r="B22" s="459"/>
      <c r="C22" s="323" t="s">
        <v>1619</v>
      </c>
      <c r="D22" s="324" t="s">
        <v>1621</v>
      </c>
      <c r="E22" s="454"/>
      <c r="F22" s="324" t="s">
        <v>1620</v>
      </c>
      <c r="G22" s="324"/>
      <c r="H22" s="331"/>
      <c r="I22" s="331"/>
      <c r="J22" s="231"/>
      <c r="K22" s="331"/>
      <c r="L22" s="331"/>
      <c r="M22" s="263"/>
      <c r="N22" s="331"/>
      <c r="O22" s="263"/>
      <c r="P22" s="232"/>
      <c r="Q22" s="262"/>
      <c r="R22" s="326"/>
      <c r="S22" s="326"/>
      <c r="T22" s="335"/>
      <c r="U22" s="335"/>
      <c r="V22" s="332"/>
      <c r="W22" s="332"/>
      <c r="X22" s="454"/>
    </row>
    <row r="23" spans="1:24" ht="133.5" hidden="1" customHeight="1" x14ac:dyDescent="0.25">
      <c r="A23" s="458"/>
      <c r="B23" s="459"/>
      <c r="C23" s="323" t="s">
        <v>1622</v>
      </c>
      <c r="D23" s="456" t="s">
        <v>1623</v>
      </c>
      <c r="E23" s="454"/>
      <c r="F23" s="324" t="s">
        <v>1627</v>
      </c>
      <c r="G23" s="324"/>
      <c r="H23" s="331"/>
      <c r="I23" s="331"/>
      <c r="J23" s="231"/>
      <c r="K23" s="331"/>
      <c r="L23" s="331"/>
      <c r="M23" s="263"/>
      <c r="N23" s="331"/>
      <c r="O23" s="263"/>
      <c r="P23" s="232"/>
      <c r="Q23" s="262"/>
      <c r="R23" s="326"/>
      <c r="S23" s="326"/>
      <c r="T23" s="335"/>
      <c r="U23" s="335"/>
      <c r="V23" s="332"/>
      <c r="W23" s="332"/>
      <c r="X23" s="454"/>
    </row>
    <row r="24" spans="1:24" ht="186.75" hidden="1" customHeight="1" x14ac:dyDescent="0.25">
      <c r="A24" s="458"/>
      <c r="B24" s="459"/>
      <c r="C24" s="457" t="s">
        <v>1624</v>
      </c>
      <c r="D24" s="324" t="s">
        <v>1625</v>
      </c>
      <c r="E24" s="454"/>
      <c r="F24" s="324" t="s">
        <v>1626</v>
      </c>
      <c r="G24" s="324"/>
      <c r="H24" s="331"/>
      <c r="I24" s="331"/>
      <c r="J24" s="231"/>
      <c r="K24" s="331"/>
      <c r="L24" s="331"/>
      <c r="M24" s="263"/>
      <c r="N24" s="331"/>
      <c r="O24" s="263"/>
      <c r="P24" s="232"/>
      <c r="Q24" s="262"/>
      <c r="R24" s="326"/>
      <c r="S24" s="326"/>
      <c r="T24" s="335"/>
      <c r="U24" s="335"/>
      <c r="V24" s="332"/>
      <c r="W24" s="332"/>
      <c r="X24" s="454"/>
    </row>
    <row r="25" spans="1:24" ht="96" hidden="1" customHeight="1" x14ac:dyDescent="0.25">
      <c r="A25" s="458"/>
      <c r="B25" s="459"/>
      <c r="C25" s="323"/>
      <c r="D25" s="324" t="s">
        <v>1629</v>
      </c>
      <c r="E25" s="454"/>
      <c r="F25" s="324" t="s">
        <v>1628</v>
      </c>
      <c r="G25" s="324"/>
      <c r="H25" s="331"/>
      <c r="I25" s="331"/>
      <c r="J25" s="231"/>
      <c r="K25" s="331"/>
      <c r="L25" s="331"/>
      <c r="M25" s="263"/>
      <c r="N25" s="331"/>
      <c r="O25" s="263"/>
      <c r="P25" s="232"/>
      <c r="Q25" s="262"/>
      <c r="R25" s="326"/>
      <c r="S25" s="326"/>
      <c r="T25" s="335"/>
      <c r="U25" s="335"/>
      <c r="V25" s="332"/>
      <c r="W25" s="332"/>
      <c r="X25" s="454"/>
    </row>
    <row r="26" spans="1:24" ht="133.5" hidden="1" customHeight="1" x14ac:dyDescent="0.25">
      <c r="A26" s="458"/>
      <c r="B26" s="459"/>
      <c r="C26" s="323"/>
      <c r="D26" s="456" t="s">
        <v>1630</v>
      </c>
      <c r="E26" s="454"/>
      <c r="F26" s="324" t="s">
        <v>1631</v>
      </c>
      <c r="G26" s="324"/>
      <c r="H26" s="331"/>
      <c r="I26" s="331"/>
      <c r="J26" s="231"/>
      <c r="K26" s="331"/>
      <c r="L26" s="331"/>
      <c r="M26" s="263"/>
      <c r="N26" s="331"/>
      <c r="O26" s="263"/>
      <c r="P26" s="232"/>
      <c r="Q26" s="262"/>
      <c r="R26" s="326"/>
      <c r="S26" s="326"/>
      <c r="T26" s="335"/>
      <c r="U26" s="335"/>
      <c r="V26" s="332"/>
      <c r="W26" s="332"/>
      <c r="X26" s="454"/>
    </row>
    <row r="27" spans="1:24" ht="67.5" customHeight="1" x14ac:dyDescent="0.25">
      <c r="A27" s="429"/>
      <c r="B27" s="430"/>
      <c r="C27" s="429" t="s">
        <v>101</v>
      </c>
      <c r="D27" s="430"/>
      <c r="E27" s="430"/>
      <c r="F27" s="431"/>
      <c r="G27" s="431"/>
      <c r="H27" s="771">
        <f>SUM(H7:H26)</f>
        <v>0.55000000000000004</v>
      </c>
      <c r="I27" s="342">
        <f>SUM(I7:I26)</f>
        <v>12187.5</v>
      </c>
      <c r="J27" s="341">
        <f t="shared" ref="J27:O27" si="2">SUM(J7:J26)</f>
        <v>1.85</v>
      </c>
      <c r="K27" s="341">
        <f t="shared" si="2"/>
        <v>175699</v>
      </c>
      <c r="L27" s="341">
        <f t="shared" si="2"/>
        <v>1.7000000000000002</v>
      </c>
      <c r="M27" s="342">
        <f t="shared" si="2"/>
        <v>191171.75</v>
      </c>
      <c r="N27" s="341">
        <f t="shared" si="2"/>
        <v>0.89999999999999991</v>
      </c>
      <c r="O27" s="341">
        <f t="shared" si="2"/>
        <v>175896.75</v>
      </c>
      <c r="P27" s="341">
        <f>H27+J27+L27+N27</f>
        <v>5</v>
      </c>
      <c r="Q27" s="343">
        <f>I27+K27+M27+O27</f>
        <v>554955</v>
      </c>
      <c r="R27" s="344"/>
      <c r="S27" s="344"/>
      <c r="T27" s="344"/>
      <c r="U27" s="344"/>
      <c r="V27" s="344"/>
      <c r="W27" s="344"/>
      <c r="X27" s="344"/>
    </row>
    <row r="28" spans="1:24" ht="15.75" x14ac:dyDescent="0.25">
      <c r="A28" s="345"/>
      <c r="B28" s="346"/>
      <c r="C28" s="346"/>
      <c r="D28" s="346"/>
      <c r="E28" s="347"/>
      <c r="F28" s="346"/>
      <c r="G28" s="346"/>
      <c r="H28" s="346"/>
      <c r="I28" s="346"/>
      <c r="J28" s="346"/>
      <c r="K28" s="346"/>
      <c r="L28" s="346"/>
      <c r="M28" s="346"/>
      <c r="N28" s="346"/>
      <c r="O28" s="346"/>
      <c r="P28" s="346"/>
      <c r="Q28" s="346"/>
      <c r="R28" s="346"/>
      <c r="S28" s="346"/>
      <c r="T28" s="346"/>
      <c r="U28" s="346"/>
      <c r="V28" s="346"/>
      <c r="W28" s="346"/>
      <c r="X28" s="346"/>
    </row>
    <row r="29" spans="1:24" ht="15.75" x14ac:dyDescent="0.25">
      <c r="A29" s="345"/>
      <c r="B29" s="346"/>
      <c r="C29" s="346"/>
      <c r="D29" s="346"/>
      <c r="E29" s="347"/>
      <c r="F29" s="346"/>
      <c r="G29" s="346"/>
      <c r="H29" s="346"/>
      <c r="I29" s="346"/>
      <c r="J29" s="346"/>
      <c r="K29" s="346"/>
      <c r="L29" s="346"/>
      <c r="M29" s="346"/>
      <c r="N29" s="346"/>
      <c r="O29" s="346"/>
      <c r="P29" s="346"/>
      <c r="Q29" s="346"/>
      <c r="R29" s="346"/>
      <c r="S29" s="346"/>
      <c r="T29" s="346"/>
      <c r="U29" s="346"/>
      <c r="V29" s="346"/>
      <c r="W29" s="346"/>
      <c r="X29" s="346"/>
    </row>
    <row r="30" spans="1:24" ht="15.75" x14ac:dyDescent="0.25">
      <c r="A30" s="345"/>
      <c r="B30" s="346"/>
      <c r="C30" s="346"/>
      <c r="D30" s="346"/>
      <c r="E30" s="347"/>
      <c r="F30" s="346"/>
      <c r="G30" s="346"/>
      <c r="H30" s="346"/>
      <c r="I30" s="346"/>
      <c r="J30" s="346"/>
      <c r="K30" s="346"/>
      <c r="L30" s="346"/>
      <c r="M30" s="346"/>
      <c r="N30" s="346"/>
      <c r="O30" s="346"/>
      <c r="P30" s="346"/>
      <c r="Q30" s="346"/>
      <c r="R30" s="346"/>
      <c r="S30" s="346"/>
      <c r="T30" s="346"/>
      <c r="U30" s="346"/>
      <c r="V30" s="346"/>
      <c r="W30" s="346"/>
      <c r="X30" s="346"/>
    </row>
    <row r="31" spans="1:24" ht="15.75" x14ac:dyDescent="0.25">
      <c r="A31" s="345"/>
      <c r="B31" s="346"/>
      <c r="C31" s="346"/>
      <c r="D31" s="346"/>
      <c r="E31" s="347"/>
      <c r="F31" s="346"/>
      <c r="G31" s="346"/>
      <c r="H31" s="346"/>
      <c r="I31" s="346"/>
      <c r="J31" s="346"/>
      <c r="K31" s="346"/>
      <c r="L31" s="346"/>
      <c r="M31" s="346"/>
      <c r="N31" s="346"/>
      <c r="O31" s="346"/>
      <c r="P31" s="346"/>
      <c r="Q31" s="346"/>
      <c r="R31" s="346"/>
      <c r="S31" s="346"/>
      <c r="T31" s="346"/>
      <c r="U31" s="346"/>
      <c r="V31" s="346"/>
      <c r="W31" s="346"/>
      <c r="X31" s="346"/>
    </row>
    <row r="32" spans="1:24" ht="15.75" x14ac:dyDescent="0.25">
      <c r="A32" s="345"/>
      <c r="B32" s="346"/>
      <c r="C32" s="346"/>
      <c r="D32" s="346"/>
      <c r="E32" s="347"/>
      <c r="F32" s="346"/>
      <c r="G32" s="346"/>
      <c r="H32" s="346"/>
      <c r="I32" s="346"/>
      <c r="J32" s="346"/>
      <c r="K32" s="346"/>
      <c r="L32" s="346"/>
      <c r="M32" s="346"/>
      <c r="N32" s="346"/>
      <c r="O32" s="346"/>
      <c r="P32" s="346"/>
      <c r="Q32" s="346"/>
      <c r="R32" s="346"/>
      <c r="S32" s="346"/>
      <c r="T32" s="346"/>
      <c r="U32" s="346"/>
      <c r="V32" s="346"/>
      <c r="W32" s="346"/>
      <c r="X32" s="346"/>
    </row>
    <row r="33" spans="1:24" ht="15.75" x14ac:dyDescent="0.25">
      <c r="A33" s="345"/>
      <c r="B33" s="346"/>
      <c r="C33" s="346"/>
      <c r="D33" s="346"/>
      <c r="E33" s="347"/>
      <c r="F33" s="346"/>
      <c r="G33" s="346"/>
      <c r="H33" s="346"/>
      <c r="I33" s="346"/>
      <c r="J33" s="346"/>
      <c r="K33" s="346"/>
      <c r="L33" s="346"/>
      <c r="M33" s="346"/>
      <c r="N33" s="346"/>
      <c r="O33" s="346"/>
      <c r="P33" s="346"/>
      <c r="Q33" s="346"/>
      <c r="R33" s="346"/>
      <c r="S33" s="346"/>
      <c r="T33" s="346"/>
      <c r="U33" s="346"/>
      <c r="V33" s="346"/>
      <c r="W33" s="346"/>
      <c r="X33" s="346"/>
    </row>
    <row r="34" spans="1:24" ht="15.75" x14ac:dyDescent="0.25">
      <c r="A34" s="345"/>
      <c r="B34" s="346"/>
      <c r="C34" s="346"/>
      <c r="D34" s="346"/>
      <c r="E34" s="347"/>
      <c r="F34" s="346"/>
      <c r="G34" s="346"/>
      <c r="H34" s="346"/>
      <c r="I34" s="346"/>
      <c r="J34" s="346"/>
      <c r="K34" s="346"/>
      <c r="L34" s="346"/>
      <c r="M34" s="346"/>
      <c r="N34" s="346"/>
      <c r="O34" s="346"/>
      <c r="P34" s="346"/>
      <c r="Q34" s="346"/>
      <c r="R34" s="346"/>
      <c r="S34" s="346"/>
      <c r="T34" s="346"/>
      <c r="U34" s="346"/>
      <c r="V34" s="346"/>
      <c r="W34" s="346"/>
      <c r="X34" s="346"/>
    </row>
    <row r="35" spans="1:24" ht="15.75" x14ac:dyDescent="0.25">
      <c r="A35" s="345"/>
      <c r="B35" s="346"/>
      <c r="C35" s="346"/>
      <c r="D35" s="346"/>
      <c r="E35" s="347"/>
      <c r="F35" s="346"/>
      <c r="G35" s="346"/>
      <c r="H35" s="346"/>
      <c r="I35" s="346"/>
      <c r="J35" s="346"/>
      <c r="K35" s="346"/>
      <c r="L35" s="346"/>
      <c r="M35" s="346"/>
      <c r="N35" s="346"/>
      <c r="O35" s="346"/>
      <c r="P35" s="346"/>
      <c r="Q35" s="346"/>
      <c r="R35" s="346"/>
      <c r="S35" s="346"/>
      <c r="T35" s="346"/>
      <c r="U35" s="346"/>
      <c r="V35" s="346"/>
      <c r="W35" s="346"/>
      <c r="X35" s="346"/>
    </row>
    <row r="36" spans="1:24" ht="15.75" x14ac:dyDescent="0.25">
      <c r="A36" s="345"/>
      <c r="B36" s="346"/>
      <c r="C36" s="346"/>
      <c r="D36" s="346"/>
      <c r="E36" s="347"/>
      <c r="F36" s="346"/>
      <c r="G36" s="346"/>
      <c r="H36" s="346"/>
      <c r="I36" s="346"/>
      <c r="J36" s="346"/>
      <c r="K36" s="346"/>
      <c r="L36" s="346"/>
      <c r="M36" s="346"/>
      <c r="N36" s="346"/>
      <c r="O36" s="346"/>
      <c r="P36" s="346"/>
      <c r="Q36" s="346"/>
      <c r="R36" s="346"/>
      <c r="S36" s="346"/>
      <c r="T36" s="346"/>
      <c r="U36" s="346"/>
      <c r="V36" s="346"/>
      <c r="W36" s="346"/>
      <c r="X36" s="346"/>
    </row>
    <row r="37" spans="1:24" ht="15.75" x14ac:dyDescent="0.25">
      <c r="A37" s="345"/>
      <c r="B37" s="346"/>
      <c r="C37" s="346"/>
      <c r="D37" s="346"/>
      <c r="E37" s="347"/>
      <c r="F37" s="346"/>
      <c r="G37" s="346"/>
      <c r="H37" s="346"/>
      <c r="I37" s="346"/>
      <c r="J37" s="346"/>
      <c r="K37" s="346"/>
      <c r="L37" s="346"/>
      <c r="M37" s="346"/>
      <c r="N37" s="346"/>
      <c r="O37" s="346"/>
      <c r="P37" s="346"/>
      <c r="Q37" s="346"/>
      <c r="R37" s="346"/>
      <c r="S37" s="346"/>
      <c r="T37" s="346"/>
      <c r="U37" s="346"/>
      <c r="V37" s="346"/>
      <c r="W37" s="346"/>
      <c r="X37" s="346"/>
    </row>
    <row r="38" spans="1:24" ht="15.75" x14ac:dyDescent="0.25">
      <c r="A38" s="345"/>
      <c r="B38" s="346"/>
      <c r="C38" s="346"/>
      <c r="D38" s="346"/>
      <c r="E38" s="347"/>
      <c r="F38" s="346"/>
      <c r="G38" s="346"/>
      <c r="H38" s="346"/>
      <c r="I38" s="346"/>
      <c r="J38" s="346"/>
      <c r="K38" s="346"/>
      <c r="L38" s="346"/>
      <c r="M38" s="346"/>
      <c r="N38" s="346"/>
      <c r="O38" s="346"/>
      <c r="P38" s="346"/>
      <c r="Q38" s="346"/>
      <c r="R38" s="346"/>
      <c r="S38" s="346"/>
      <c r="T38" s="346"/>
      <c r="U38" s="346"/>
      <c r="V38" s="346"/>
      <c r="W38" s="346"/>
      <c r="X38" s="346"/>
    </row>
    <row r="39" spans="1:24" ht="15.75" x14ac:dyDescent="0.25">
      <c r="A39" s="345"/>
      <c r="B39" s="346"/>
      <c r="C39" s="346"/>
      <c r="D39" s="346"/>
      <c r="E39" s="347"/>
      <c r="F39" s="346"/>
      <c r="G39" s="346"/>
      <c r="H39" s="346"/>
      <c r="I39" s="346"/>
      <c r="J39" s="346"/>
      <c r="K39" s="346"/>
      <c r="L39" s="346"/>
      <c r="M39" s="346"/>
      <c r="N39" s="346"/>
      <c r="O39" s="346"/>
      <c r="P39" s="346"/>
      <c r="Q39" s="346"/>
      <c r="R39" s="346"/>
      <c r="S39" s="346"/>
      <c r="T39" s="346"/>
      <c r="U39" s="346"/>
      <c r="V39" s="346"/>
      <c r="W39" s="346"/>
      <c r="X39" s="346"/>
    </row>
    <row r="40" spans="1:24" ht="15.75" x14ac:dyDescent="0.25">
      <c r="A40" s="345"/>
      <c r="B40" s="346"/>
      <c r="C40" s="346"/>
      <c r="D40" s="346"/>
      <c r="E40" s="347"/>
      <c r="F40" s="346"/>
      <c r="G40" s="346"/>
      <c r="H40" s="346"/>
      <c r="I40" s="346"/>
      <c r="J40" s="346"/>
      <c r="K40" s="346"/>
      <c r="L40" s="346"/>
      <c r="M40" s="346"/>
      <c r="N40" s="346"/>
      <c r="O40" s="346"/>
      <c r="P40" s="346"/>
      <c r="Q40" s="346"/>
      <c r="R40" s="346"/>
      <c r="S40" s="346"/>
      <c r="T40" s="346"/>
      <c r="U40" s="346"/>
      <c r="V40" s="346"/>
      <c r="W40" s="346"/>
      <c r="X40" s="346"/>
    </row>
    <row r="41" spans="1:24" ht="15.75" x14ac:dyDescent="0.25">
      <c r="A41" s="345"/>
      <c r="B41" s="346"/>
      <c r="C41" s="346"/>
      <c r="D41" s="346"/>
      <c r="E41" s="347"/>
      <c r="F41" s="346"/>
      <c r="G41" s="346"/>
      <c r="H41" s="346"/>
      <c r="I41" s="346"/>
      <c r="J41" s="346"/>
      <c r="K41" s="346"/>
      <c r="L41" s="346"/>
      <c r="M41" s="346"/>
      <c r="N41" s="346"/>
      <c r="O41" s="346"/>
      <c r="P41" s="346"/>
      <c r="Q41" s="346"/>
      <c r="R41" s="346"/>
      <c r="S41" s="346"/>
      <c r="T41" s="346"/>
      <c r="U41" s="346"/>
      <c r="V41" s="346"/>
      <c r="W41" s="346"/>
      <c r="X41" s="346"/>
    </row>
    <row r="42" spans="1:24" ht="15.75" x14ac:dyDescent="0.25">
      <c r="A42" s="345"/>
      <c r="B42" s="346"/>
      <c r="C42" s="346"/>
      <c r="D42" s="346"/>
      <c r="E42" s="347"/>
      <c r="F42" s="346"/>
      <c r="G42" s="346"/>
      <c r="H42" s="346"/>
      <c r="I42" s="346"/>
      <c r="J42" s="346"/>
      <c r="K42" s="346"/>
      <c r="L42" s="346"/>
      <c r="M42" s="346"/>
      <c r="N42" s="346"/>
      <c r="O42" s="346"/>
      <c r="P42" s="346"/>
      <c r="Q42" s="346"/>
      <c r="R42" s="346"/>
      <c r="S42" s="346"/>
      <c r="T42" s="346"/>
      <c r="U42" s="346"/>
      <c r="V42" s="346"/>
      <c r="W42" s="346"/>
      <c r="X42" s="346"/>
    </row>
    <row r="43" spans="1:24" ht="15.75" x14ac:dyDescent="0.25">
      <c r="A43" s="345"/>
      <c r="B43" s="346"/>
      <c r="C43" s="346"/>
      <c r="D43" s="346"/>
      <c r="E43" s="347"/>
      <c r="F43" s="346"/>
      <c r="G43" s="346"/>
      <c r="H43" s="346"/>
      <c r="I43" s="346"/>
      <c r="J43" s="346"/>
      <c r="K43" s="346"/>
      <c r="L43" s="346"/>
      <c r="M43" s="346"/>
      <c r="N43" s="346"/>
      <c r="O43" s="346"/>
      <c r="P43" s="346"/>
      <c r="Q43" s="346"/>
      <c r="R43" s="346"/>
      <c r="S43" s="346"/>
      <c r="T43" s="346"/>
      <c r="U43" s="346"/>
      <c r="V43" s="346"/>
      <c r="W43" s="346"/>
      <c r="X43" s="346"/>
    </row>
    <row r="44" spans="1:24" ht="15.75" x14ac:dyDescent="0.25">
      <c r="A44" s="345"/>
      <c r="B44" s="346"/>
      <c r="C44" s="346"/>
      <c r="D44" s="346"/>
      <c r="E44" s="347"/>
      <c r="F44" s="346"/>
      <c r="G44" s="346"/>
      <c r="H44" s="346"/>
      <c r="I44" s="346"/>
      <c r="J44" s="346"/>
      <c r="K44" s="346"/>
      <c r="L44" s="346"/>
      <c r="M44" s="346"/>
      <c r="N44" s="346"/>
      <c r="O44" s="346"/>
      <c r="P44" s="346"/>
      <c r="Q44" s="346"/>
      <c r="R44" s="346"/>
      <c r="S44" s="346"/>
      <c r="T44" s="346"/>
      <c r="U44" s="346"/>
      <c r="V44" s="346"/>
      <c r="W44" s="346"/>
      <c r="X44" s="346"/>
    </row>
    <row r="45" spans="1:24" ht="15.75" x14ac:dyDescent="0.25">
      <c r="A45" s="345"/>
      <c r="B45" s="346"/>
      <c r="C45" s="346"/>
      <c r="D45" s="346"/>
      <c r="E45" s="347"/>
      <c r="F45" s="346"/>
      <c r="G45" s="346"/>
      <c r="H45" s="346"/>
      <c r="I45" s="346"/>
      <c r="J45" s="346"/>
      <c r="K45" s="346"/>
      <c r="L45" s="346"/>
      <c r="M45" s="346"/>
      <c r="N45" s="346"/>
      <c r="O45" s="346"/>
      <c r="P45" s="346"/>
      <c r="Q45" s="346"/>
      <c r="R45" s="346"/>
      <c r="S45" s="346"/>
      <c r="T45" s="346"/>
      <c r="U45" s="346"/>
      <c r="V45" s="346"/>
      <c r="W45" s="346"/>
      <c r="X45" s="346"/>
    </row>
    <row r="46" spans="1:24" ht="15.75" x14ac:dyDescent="0.25">
      <c r="A46" s="345"/>
      <c r="B46" s="346"/>
      <c r="C46" s="346"/>
      <c r="D46" s="346"/>
      <c r="E46" s="347"/>
      <c r="F46" s="346"/>
      <c r="G46" s="346"/>
      <c r="H46" s="346"/>
      <c r="I46" s="346"/>
      <c r="J46" s="346"/>
      <c r="K46" s="346"/>
      <c r="L46" s="346"/>
      <c r="M46" s="346"/>
      <c r="N46" s="346"/>
      <c r="O46" s="346"/>
      <c r="P46" s="346"/>
      <c r="Q46" s="346"/>
      <c r="R46" s="346"/>
      <c r="S46" s="346"/>
      <c r="T46" s="346"/>
      <c r="U46" s="346"/>
      <c r="V46" s="346"/>
      <c r="W46" s="346"/>
      <c r="X46" s="346"/>
    </row>
    <row r="47" spans="1:24" ht="15.75" x14ac:dyDescent="0.25">
      <c r="A47" s="345"/>
      <c r="B47" s="346"/>
      <c r="C47" s="346"/>
      <c r="D47" s="346"/>
      <c r="E47" s="347"/>
      <c r="F47" s="346"/>
      <c r="G47" s="346"/>
      <c r="H47" s="346"/>
      <c r="I47" s="346"/>
      <c r="J47" s="346"/>
      <c r="K47" s="346"/>
      <c r="L47" s="346"/>
      <c r="M47" s="346"/>
      <c r="N47" s="346"/>
      <c r="O47" s="346"/>
      <c r="P47" s="346"/>
      <c r="Q47" s="346"/>
      <c r="R47" s="346"/>
      <c r="S47" s="346"/>
      <c r="T47" s="346"/>
      <c r="U47" s="346"/>
      <c r="V47" s="346"/>
      <c r="W47" s="346"/>
      <c r="X47" s="346"/>
    </row>
    <row r="48" spans="1:24" ht="15.75" x14ac:dyDescent="0.25">
      <c r="A48" s="345"/>
      <c r="B48" s="346"/>
      <c r="C48" s="346"/>
      <c r="D48" s="346"/>
      <c r="E48" s="347"/>
      <c r="F48" s="346"/>
      <c r="G48" s="346"/>
      <c r="H48" s="346"/>
      <c r="I48" s="346"/>
      <c r="J48" s="346"/>
      <c r="K48" s="346"/>
      <c r="L48" s="346"/>
      <c r="M48" s="346"/>
      <c r="N48" s="346"/>
      <c r="O48" s="346"/>
      <c r="P48" s="346"/>
      <c r="Q48" s="346"/>
      <c r="R48" s="346"/>
      <c r="S48" s="346"/>
      <c r="T48" s="346"/>
      <c r="U48" s="346"/>
      <c r="V48" s="346"/>
      <c r="W48" s="346"/>
      <c r="X48" s="346"/>
    </row>
    <row r="49" spans="1:24" ht="15.75" x14ac:dyDescent="0.25">
      <c r="A49" s="345"/>
      <c r="B49" s="346"/>
      <c r="C49" s="346"/>
      <c r="D49" s="346"/>
      <c r="E49" s="347"/>
      <c r="F49" s="346"/>
      <c r="G49" s="346"/>
      <c r="H49" s="346"/>
      <c r="I49" s="346"/>
      <c r="J49" s="346"/>
      <c r="K49" s="346"/>
      <c r="L49" s="346"/>
      <c r="M49" s="346"/>
      <c r="N49" s="346"/>
      <c r="O49" s="346"/>
      <c r="P49" s="346"/>
      <c r="Q49" s="346"/>
      <c r="R49" s="346"/>
      <c r="S49" s="346"/>
      <c r="T49" s="346"/>
      <c r="U49" s="346"/>
      <c r="V49" s="346"/>
      <c r="W49" s="346"/>
      <c r="X49" s="346"/>
    </row>
    <row r="50" spans="1:24" ht="15.75" x14ac:dyDescent="0.25">
      <c r="A50" s="345"/>
      <c r="B50" s="346"/>
      <c r="C50" s="346"/>
      <c r="D50" s="346"/>
      <c r="E50" s="347"/>
      <c r="F50" s="346"/>
      <c r="G50" s="346"/>
      <c r="H50" s="346"/>
      <c r="I50" s="346"/>
      <c r="J50" s="346"/>
      <c r="K50" s="346"/>
      <c r="L50" s="346"/>
      <c r="M50" s="346"/>
      <c r="N50" s="346"/>
      <c r="O50" s="346"/>
      <c r="P50" s="346"/>
      <c r="Q50" s="346"/>
      <c r="R50" s="346"/>
      <c r="S50" s="346"/>
      <c r="T50" s="346"/>
      <c r="U50" s="346"/>
      <c r="V50" s="346"/>
      <c r="W50" s="346"/>
      <c r="X50" s="346"/>
    </row>
    <row r="51" spans="1:24" ht="15.75" x14ac:dyDescent="0.25">
      <c r="A51" s="345"/>
      <c r="B51" s="346"/>
      <c r="C51" s="346"/>
      <c r="D51" s="346"/>
      <c r="E51" s="347"/>
      <c r="F51" s="346"/>
      <c r="G51" s="346"/>
      <c r="H51" s="346"/>
      <c r="I51" s="346"/>
      <c r="J51" s="346"/>
      <c r="K51" s="346"/>
      <c r="L51" s="346"/>
      <c r="M51" s="346"/>
      <c r="N51" s="346"/>
      <c r="O51" s="346"/>
      <c r="P51" s="346"/>
      <c r="Q51" s="346"/>
      <c r="R51" s="346"/>
      <c r="S51" s="346"/>
      <c r="T51" s="346"/>
      <c r="U51" s="346"/>
      <c r="V51" s="346"/>
      <c r="W51" s="346"/>
      <c r="X51" s="346"/>
    </row>
    <row r="52" spans="1:24" ht="15.75" x14ac:dyDescent="0.25">
      <c r="A52" s="345"/>
      <c r="B52" s="346"/>
      <c r="C52" s="346"/>
      <c r="D52" s="346"/>
      <c r="E52" s="347"/>
      <c r="F52" s="346"/>
      <c r="G52" s="346"/>
      <c r="H52" s="346"/>
      <c r="I52" s="346"/>
      <c r="J52" s="346"/>
      <c r="K52" s="346"/>
      <c r="L52" s="346"/>
      <c r="M52" s="346"/>
      <c r="N52" s="346"/>
      <c r="O52" s="346"/>
      <c r="P52" s="346"/>
      <c r="Q52" s="346"/>
      <c r="R52" s="346"/>
      <c r="S52" s="346"/>
      <c r="T52" s="346"/>
      <c r="U52" s="346"/>
      <c r="V52" s="346"/>
      <c r="W52" s="346"/>
      <c r="X52" s="346"/>
    </row>
    <row r="53" spans="1:24" ht="15.75" x14ac:dyDescent="0.25">
      <c r="A53" s="345"/>
      <c r="B53" s="346"/>
      <c r="C53" s="346"/>
      <c r="D53" s="346"/>
      <c r="E53" s="347"/>
      <c r="F53" s="346"/>
      <c r="G53" s="346"/>
      <c r="H53" s="346"/>
      <c r="I53" s="346"/>
      <c r="J53" s="346"/>
      <c r="K53" s="346"/>
      <c r="L53" s="346"/>
      <c r="M53" s="346"/>
      <c r="N53" s="346"/>
      <c r="O53" s="346"/>
      <c r="P53" s="346"/>
      <c r="Q53" s="346"/>
      <c r="R53" s="346"/>
      <c r="S53" s="346"/>
      <c r="T53" s="346"/>
      <c r="U53" s="346"/>
      <c r="V53" s="346"/>
      <c r="W53" s="346"/>
      <c r="X53" s="346"/>
    </row>
    <row r="54" spans="1:24" ht="15.75" x14ac:dyDescent="0.25">
      <c r="A54" s="345"/>
      <c r="B54" s="346"/>
      <c r="C54" s="346"/>
      <c r="D54" s="346"/>
      <c r="E54" s="347"/>
      <c r="F54" s="346"/>
      <c r="G54" s="346"/>
      <c r="H54" s="346"/>
      <c r="I54" s="346"/>
      <c r="J54" s="346"/>
      <c r="K54" s="346"/>
      <c r="L54" s="346"/>
      <c r="M54" s="346"/>
      <c r="N54" s="346"/>
      <c r="O54" s="346"/>
      <c r="P54" s="346"/>
      <c r="Q54" s="346"/>
      <c r="R54" s="346"/>
      <c r="S54" s="346"/>
      <c r="T54" s="346"/>
      <c r="U54" s="346"/>
      <c r="V54" s="346"/>
      <c r="W54" s="346"/>
      <c r="X54" s="346"/>
    </row>
    <row r="55" spans="1:24" ht="15.75" x14ac:dyDescent="0.25">
      <c r="A55" s="345"/>
      <c r="B55" s="346"/>
      <c r="C55" s="346"/>
      <c r="D55" s="346"/>
      <c r="E55" s="347"/>
      <c r="F55" s="346"/>
      <c r="G55" s="346"/>
      <c r="H55" s="346"/>
      <c r="I55" s="346"/>
      <c r="J55" s="346"/>
      <c r="K55" s="346"/>
      <c r="L55" s="346"/>
      <c r="M55" s="346"/>
      <c r="N55" s="346"/>
      <c r="O55" s="346"/>
      <c r="P55" s="346"/>
      <c r="Q55" s="346"/>
      <c r="R55" s="346"/>
      <c r="S55" s="346"/>
      <c r="T55" s="346"/>
      <c r="U55" s="346"/>
      <c r="V55" s="346"/>
      <c r="W55" s="346"/>
      <c r="X55" s="346"/>
    </row>
    <row r="56" spans="1:24" ht="15.75" x14ac:dyDescent="0.25">
      <c r="A56" s="345"/>
      <c r="B56" s="346"/>
      <c r="C56" s="346"/>
      <c r="D56" s="346"/>
      <c r="E56" s="347"/>
      <c r="F56" s="346"/>
      <c r="G56" s="346"/>
      <c r="H56" s="346"/>
      <c r="I56" s="346"/>
      <c r="J56" s="346"/>
      <c r="K56" s="346"/>
      <c r="L56" s="346"/>
      <c r="M56" s="346"/>
      <c r="N56" s="346"/>
      <c r="O56" s="346"/>
      <c r="P56" s="346"/>
      <c r="Q56" s="346"/>
      <c r="R56" s="346"/>
      <c r="S56" s="346"/>
      <c r="T56" s="346"/>
      <c r="U56" s="346"/>
      <c r="V56" s="346"/>
      <c r="W56" s="346"/>
      <c r="X56" s="346"/>
    </row>
    <row r="57" spans="1:24" ht="15.75" x14ac:dyDescent="0.25">
      <c r="A57" s="345"/>
      <c r="B57" s="346"/>
      <c r="C57" s="346"/>
      <c r="D57" s="346"/>
      <c r="E57" s="347"/>
      <c r="F57" s="346"/>
      <c r="G57" s="346"/>
      <c r="H57" s="346"/>
      <c r="I57" s="346"/>
      <c r="J57" s="346"/>
      <c r="K57" s="346"/>
      <c r="L57" s="346"/>
      <c r="M57" s="346"/>
      <c r="N57" s="346"/>
      <c r="O57" s="346"/>
      <c r="P57" s="346"/>
      <c r="Q57" s="346"/>
      <c r="R57" s="346"/>
      <c r="S57" s="346"/>
      <c r="T57" s="346"/>
      <c r="U57" s="346"/>
      <c r="V57" s="346"/>
      <c r="W57" s="346"/>
      <c r="X57" s="346"/>
    </row>
    <row r="58" spans="1:24" ht="15.75" x14ac:dyDescent="0.25">
      <c r="A58" s="345"/>
      <c r="B58" s="346"/>
      <c r="C58" s="346"/>
      <c r="D58" s="346"/>
      <c r="E58" s="347"/>
      <c r="F58" s="346"/>
      <c r="G58" s="346"/>
      <c r="H58" s="346"/>
      <c r="I58" s="346"/>
      <c r="J58" s="346"/>
      <c r="K58" s="346"/>
      <c r="L58" s="346"/>
      <c r="M58" s="346"/>
      <c r="N58" s="346"/>
      <c r="O58" s="346"/>
      <c r="P58" s="346"/>
      <c r="Q58" s="346"/>
      <c r="R58" s="346"/>
      <c r="S58" s="346"/>
      <c r="T58" s="346"/>
      <c r="U58" s="346"/>
      <c r="V58" s="346"/>
      <c r="W58" s="346"/>
      <c r="X58" s="346"/>
    </row>
    <row r="59" spans="1:24" ht="15.75" x14ac:dyDescent="0.25">
      <c r="A59" s="345"/>
      <c r="B59" s="346"/>
      <c r="C59" s="346"/>
      <c r="D59" s="346"/>
      <c r="E59" s="347"/>
      <c r="F59" s="346"/>
      <c r="G59" s="346"/>
      <c r="H59" s="346"/>
      <c r="I59" s="346"/>
      <c r="J59" s="346"/>
      <c r="K59" s="346"/>
      <c r="L59" s="346"/>
      <c r="M59" s="346"/>
      <c r="N59" s="346"/>
      <c r="O59" s="346"/>
      <c r="P59" s="346"/>
      <c r="Q59" s="346"/>
      <c r="R59" s="346"/>
      <c r="S59" s="346"/>
      <c r="T59" s="346"/>
      <c r="U59" s="346"/>
      <c r="V59" s="346"/>
      <c r="W59" s="346"/>
      <c r="X59" s="346"/>
    </row>
    <row r="75" spans="1:5" x14ac:dyDescent="0.25">
      <c r="A75" s="329"/>
      <c r="E75" s="329"/>
    </row>
    <row r="76" spans="1:5" x14ac:dyDescent="0.25">
      <c r="A76" s="329"/>
      <c r="E76" s="329"/>
    </row>
    <row r="77" spans="1:5" x14ac:dyDescent="0.25">
      <c r="A77" s="329"/>
      <c r="E77" s="329"/>
    </row>
    <row r="78" spans="1:5" x14ac:dyDescent="0.25">
      <c r="A78" s="329"/>
      <c r="E78" s="329"/>
    </row>
    <row r="79" spans="1:5" x14ac:dyDescent="0.25">
      <c r="A79" s="329"/>
      <c r="E79" s="329"/>
    </row>
    <row r="80" spans="1:5" x14ac:dyDescent="0.25">
      <c r="A80" s="329"/>
      <c r="E80" s="329"/>
    </row>
    <row r="81" spans="1:5" x14ac:dyDescent="0.25">
      <c r="A81" s="329"/>
      <c r="E81" s="329"/>
    </row>
    <row r="82" spans="1:5" x14ac:dyDescent="0.25">
      <c r="A82" s="329"/>
      <c r="E82" s="329"/>
    </row>
    <row r="83" spans="1:5" x14ac:dyDescent="0.25">
      <c r="A83" s="329"/>
      <c r="E83" s="329"/>
    </row>
    <row r="84" spans="1:5" x14ac:dyDescent="0.25">
      <c r="A84" s="329"/>
      <c r="E84" s="329"/>
    </row>
    <row r="85" spans="1:5" x14ac:dyDescent="0.25">
      <c r="A85" s="329"/>
      <c r="E85" s="329"/>
    </row>
    <row r="86" spans="1:5" x14ac:dyDescent="0.25">
      <c r="A86" s="329"/>
      <c r="E86" s="329"/>
    </row>
    <row r="87" spans="1:5" x14ac:dyDescent="0.25">
      <c r="A87" s="329"/>
      <c r="E87" s="329"/>
    </row>
    <row r="88" spans="1:5" x14ac:dyDescent="0.25">
      <c r="A88" s="329"/>
      <c r="E88" s="329"/>
    </row>
    <row r="89" spans="1:5" x14ac:dyDescent="0.25">
      <c r="A89" s="329"/>
      <c r="E89" s="329"/>
    </row>
    <row r="90" spans="1:5" x14ac:dyDescent="0.25">
      <c r="A90" s="329"/>
      <c r="E90" s="329"/>
    </row>
    <row r="91" spans="1:5" x14ac:dyDescent="0.25">
      <c r="A91" s="329"/>
      <c r="E91" s="329"/>
    </row>
    <row r="92" spans="1:5" x14ac:dyDescent="0.25">
      <c r="A92" s="329"/>
      <c r="E92" s="329"/>
    </row>
    <row r="93" spans="1:5" x14ac:dyDescent="0.25">
      <c r="A93" s="329"/>
      <c r="E93" s="329"/>
    </row>
    <row r="94" spans="1:5" x14ac:dyDescent="0.25">
      <c r="A94" s="329"/>
      <c r="E94" s="329"/>
    </row>
    <row r="95" spans="1:5" x14ac:dyDescent="0.25">
      <c r="A95" s="329"/>
      <c r="E95" s="329"/>
    </row>
    <row r="96" spans="1:5" x14ac:dyDescent="0.25">
      <c r="A96" s="329"/>
      <c r="E96" s="329"/>
    </row>
    <row r="97" spans="1:5" x14ac:dyDescent="0.25">
      <c r="A97" s="329"/>
      <c r="E97" s="329"/>
    </row>
    <row r="98" spans="1:5" x14ac:dyDescent="0.25">
      <c r="A98" s="329"/>
      <c r="E98" s="329"/>
    </row>
    <row r="99" spans="1:5" x14ac:dyDescent="0.25">
      <c r="A99" s="329"/>
      <c r="E99" s="329"/>
    </row>
    <row r="100" spans="1:5" x14ac:dyDescent="0.25">
      <c r="A100" s="329"/>
      <c r="E100" s="329"/>
    </row>
    <row r="101" spans="1:5" x14ac:dyDescent="0.25">
      <c r="A101" s="329"/>
      <c r="E101" s="329"/>
    </row>
    <row r="102" spans="1:5" x14ac:dyDescent="0.25">
      <c r="A102" s="329"/>
      <c r="E102" s="329"/>
    </row>
    <row r="103" spans="1:5" x14ac:dyDescent="0.25">
      <c r="A103" s="329"/>
      <c r="E103" s="329"/>
    </row>
    <row r="104" spans="1:5" x14ac:dyDescent="0.25">
      <c r="A104" s="329"/>
      <c r="E104" s="329"/>
    </row>
    <row r="105" spans="1:5" x14ac:dyDescent="0.25">
      <c r="A105" s="329"/>
      <c r="E105" s="329"/>
    </row>
    <row r="106" spans="1:5" x14ac:dyDescent="0.25">
      <c r="A106" s="329"/>
      <c r="E106" s="329"/>
    </row>
    <row r="107" spans="1:5" x14ac:dyDescent="0.25">
      <c r="A107" s="329"/>
      <c r="E107" s="329"/>
    </row>
    <row r="108" spans="1:5" x14ac:dyDescent="0.25">
      <c r="A108" s="329"/>
      <c r="E108" s="329"/>
    </row>
    <row r="109" spans="1:5" x14ac:dyDescent="0.25">
      <c r="A109" s="329"/>
      <c r="E109" s="329"/>
    </row>
    <row r="110" spans="1:5" x14ac:dyDescent="0.25">
      <c r="A110" s="329"/>
      <c r="E110" s="329"/>
    </row>
    <row r="111" spans="1:5" x14ac:dyDescent="0.25">
      <c r="A111" s="329"/>
      <c r="E111" s="329"/>
    </row>
    <row r="112" spans="1:5" x14ac:dyDescent="0.25">
      <c r="A112" s="329"/>
      <c r="E112" s="329"/>
    </row>
    <row r="113" spans="1:5" x14ac:dyDescent="0.25">
      <c r="A113" s="329"/>
      <c r="E113" s="329"/>
    </row>
    <row r="114" spans="1:5" x14ac:dyDescent="0.25">
      <c r="A114" s="329"/>
      <c r="E114" s="329"/>
    </row>
    <row r="115" spans="1:5" x14ac:dyDescent="0.25">
      <c r="A115" s="329"/>
      <c r="E115" s="329"/>
    </row>
    <row r="116" spans="1:5" x14ac:dyDescent="0.25">
      <c r="A116" s="329"/>
      <c r="E116" s="329"/>
    </row>
    <row r="117" spans="1:5" x14ac:dyDescent="0.25">
      <c r="A117" s="329"/>
      <c r="E117" s="329"/>
    </row>
    <row r="118" spans="1:5" x14ac:dyDescent="0.25">
      <c r="A118" s="329"/>
      <c r="E118" s="329"/>
    </row>
    <row r="119" spans="1:5" x14ac:dyDescent="0.25">
      <c r="A119" s="329"/>
      <c r="E119" s="329"/>
    </row>
    <row r="120" spans="1:5" x14ac:dyDescent="0.25">
      <c r="A120" s="329"/>
      <c r="E120" s="329"/>
    </row>
    <row r="121" spans="1:5" x14ac:dyDescent="0.25">
      <c r="A121" s="329"/>
      <c r="E121" s="329"/>
    </row>
    <row r="122" spans="1:5" x14ac:dyDescent="0.25">
      <c r="A122" s="329"/>
      <c r="E122" s="329"/>
    </row>
    <row r="123" spans="1:5" x14ac:dyDescent="0.25">
      <c r="A123" s="329"/>
      <c r="E123" s="329"/>
    </row>
    <row r="124" spans="1:5" x14ac:dyDescent="0.25">
      <c r="A124" s="329"/>
      <c r="E124" s="329"/>
    </row>
    <row r="125" spans="1:5" x14ac:dyDescent="0.25">
      <c r="A125" s="329"/>
      <c r="E125" s="329"/>
    </row>
    <row r="126" spans="1:5" x14ac:dyDescent="0.25">
      <c r="A126" s="329"/>
      <c r="E126" s="329"/>
    </row>
    <row r="127" spans="1:5" x14ac:dyDescent="0.25">
      <c r="A127" s="329"/>
      <c r="E127" s="329"/>
    </row>
    <row r="128" spans="1:5" x14ac:dyDescent="0.25">
      <c r="A128" s="329"/>
      <c r="E128" s="329"/>
    </row>
    <row r="129" spans="1:5" x14ac:dyDescent="0.25">
      <c r="A129" s="329"/>
      <c r="E129" s="329"/>
    </row>
    <row r="130" spans="1:5" x14ac:dyDescent="0.25">
      <c r="A130" s="329"/>
      <c r="E130" s="329"/>
    </row>
    <row r="131" spans="1:5" x14ac:dyDescent="0.25">
      <c r="A131" s="329"/>
      <c r="E131" s="329"/>
    </row>
    <row r="132" spans="1:5" x14ac:dyDescent="0.25">
      <c r="A132" s="329"/>
      <c r="E132" s="329"/>
    </row>
    <row r="133" spans="1:5" x14ac:dyDescent="0.25">
      <c r="A133" s="329"/>
      <c r="E133" s="329"/>
    </row>
    <row r="134" spans="1:5" x14ac:dyDescent="0.25">
      <c r="A134" s="329"/>
      <c r="E134" s="329"/>
    </row>
    <row r="135" spans="1:5" x14ac:dyDescent="0.25">
      <c r="A135" s="329"/>
      <c r="E135" s="329"/>
    </row>
    <row r="136" spans="1:5" x14ac:dyDescent="0.25">
      <c r="A136" s="329"/>
      <c r="E136" s="329"/>
    </row>
    <row r="137" spans="1:5" x14ac:dyDescent="0.25">
      <c r="A137" s="329"/>
      <c r="E137" s="329"/>
    </row>
    <row r="138" spans="1:5" x14ac:dyDescent="0.25">
      <c r="A138" s="329"/>
      <c r="E138" s="329"/>
    </row>
    <row r="139" spans="1:5" x14ac:dyDescent="0.25">
      <c r="A139" s="329"/>
      <c r="E139" s="329"/>
    </row>
    <row r="140" spans="1:5" x14ac:dyDescent="0.25">
      <c r="A140" s="329"/>
      <c r="E140" s="329"/>
    </row>
    <row r="141" spans="1:5" x14ac:dyDescent="0.25">
      <c r="A141" s="329"/>
      <c r="E141" s="329"/>
    </row>
    <row r="142" spans="1:5" x14ac:dyDescent="0.25">
      <c r="A142" s="329"/>
      <c r="E142" s="329"/>
    </row>
    <row r="143" spans="1:5" x14ac:dyDescent="0.25">
      <c r="A143" s="329"/>
      <c r="E143" s="329"/>
    </row>
  </sheetData>
  <mergeCells count="24">
    <mergeCell ref="J5:K5"/>
    <mergeCell ref="L5:M5"/>
    <mergeCell ref="N5:O5"/>
    <mergeCell ref="X4:X6"/>
    <mergeCell ref="H4:O4"/>
    <mergeCell ref="V4:V6"/>
    <mergeCell ref="W4:W6"/>
    <mergeCell ref="P4:Q5"/>
    <mergeCell ref="R4:S5"/>
    <mergeCell ref="T4:T6"/>
    <mergeCell ref="U4:U6"/>
    <mergeCell ref="H5:I5"/>
    <mergeCell ref="E4:E6"/>
    <mergeCell ref="A4:A6"/>
    <mergeCell ref="D4:D6"/>
    <mergeCell ref="F4:F6"/>
    <mergeCell ref="B4:B6"/>
    <mergeCell ref="A7:A20"/>
    <mergeCell ref="B11:B14"/>
    <mergeCell ref="C4:C6"/>
    <mergeCell ref="C19:C20"/>
    <mergeCell ref="B19:B20"/>
    <mergeCell ref="B17:B18"/>
    <mergeCell ref="C17:C18"/>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137"/>
  <sheetViews>
    <sheetView showGridLines="0" zoomScale="68" zoomScaleNormal="68" workbookViewId="0">
      <pane xSplit="1" ySplit="5" topLeftCell="E13" activePane="bottomRight" state="frozen"/>
      <selection sqref="A1:V1"/>
      <selection pane="topRight" sqref="A1:V1"/>
      <selection pane="bottomLeft" sqref="A1:V1"/>
      <selection pane="bottomRight" activeCell="M21" sqref="M21"/>
    </sheetView>
  </sheetViews>
  <sheetFormatPr baseColWidth="10" defaultColWidth="11.42578125" defaultRowHeight="12.75" x14ac:dyDescent="0.25"/>
  <cols>
    <col min="1" max="2" width="21.7109375" style="350" customWidth="1"/>
    <col min="3" max="4" width="27.42578125" style="350" customWidth="1"/>
    <col min="5" max="5" width="27.42578125" style="349" customWidth="1"/>
    <col min="6" max="6" width="27.42578125" style="350" customWidth="1"/>
    <col min="7" max="7" width="15.28515625" style="350" customWidth="1"/>
    <col min="8" max="8" width="16" style="350" customWidth="1"/>
    <col min="9" max="9" width="15.28515625" style="350" customWidth="1"/>
    <col min="10" max="10" width="18.5703125" style="350" customWidth="1"/>
    <col min="11" max="11" width="15.28515625" style="350" customWidth="1"/>
    <col min="12" max="12" width="15.85546875" style="350" customWidth="1"/>
    <col min="13" max="13" width="15.28515625" style="350" customWidth="1"/>
    <col min="14" max="14" width="16" style="350" customWidth="1"/>
    <col min="15" max="15" width="15.28515625" style="350" customWidth="1"/>
    <col min="16" max="16" width="17" style="350" bestFit="1" customWidth="1"/>
    <col min="17" max="17" width="11.42578125" style="350"/>
    <col min="18" max="18" width="16.42578125" style="350" customWidth="1"/>
    <col min="19" max="19" width="19.28515625" style="350" customWidth="1"/>
    <col min="20" max="20" width="20.85546875" style="350" customWidth="1"/>
    <col min="21" max="21" width="16.85546875" style="348" customWidth="1"/>
    <col min="22" max="22" width="16.42578125" style="348" customWidth="1"/>
    <col min="23" max="23" width="17" style="350" customWidth="1"/>
    <col min="24" max="16384" width="11.42578125" style="350"/>
  </cols>
  <sheetData>
    <row r="1" spans="1:29" ht="18.75" customHeight="1" x14ac:dyDescent="0.25">
      <c r="E1" s="425"/>
      <c r="G1" s="412" t="s">
        <v>94</v>
      </c>
      <c r="I1" s="412"/>
      <c r="J1" s="412"/>
      <c r="K1" s="412"/>
      <c r="L1" s="412"/>
      <c r="M1" s="412"/>
      <c r="N1" s="412"/>
      <c r="O1" s="412"/>
      <c r="P1" s="412"/>
      <c r="Q1" s="412"/>
      <c r="R1" s="412"/>
      <c r="S1" s="412"/>
      <c r="T1" s="412"/>
      <c r="U1" s="412"/>
      <c r="V1" s="412"/>
      <c r="W1" s="412"/>
      <c r="X1" s="412"/>
      <c r="Y1" s="412"/>
      <c r="Z1" s="412"/>
      <c r="AA1" s="412"/>
      <c r="AB1" s="412"/>
      <c r="AC1" s="412"/>
    </row>
    <row r="2" spans="1:29" ht="22.5" customHeight="1" x14ac:dyDescent="0.25">
      <c r="A2" s="374" t="s">
        <v>1689</v>
      </c>
      <c r="B2" s="374"/>
      <c r="C2" s="374"/>
      <c r="D2" s="374"/>
      <c r="E2" s="321"/>
      <c r="F2" s="374"/>
      <c r="G2" s="374"/>
      <c r="H2" s="374"/>
      <c r="I2" s="374"/>
      <c r="J2" s="374"/>
      <c r="K2" s="374"/>
      <c r="L2" s="374"/>
      <c r="M2" s="374"/>
      <c r="N2" s="374"/>
      <c r="O2" s="374"/>
      <c r="P2" s="374"/>
      <c r="Q2" s="374"/>
      <c r="R2" s="374"/>
      <c r="S2" s="374"/>
      <c r="T2" s="374"/>
      <c r="U2" s="374"/>
      <c r="V2" s="374"/>
      <c r="W2" s="374"/>
    </row>
    <row r="3" spans="1:29" s="66" customFormat="1" ht="23.25" customHeight="1" x14ac:dyDescent="0.25">
      <c r="A3" s="832" t="s">
        <v>100</v>
      </c>
      <c r="B3" s="833" t="s">
        <v>119</v>
      </c>
      <c r="C3" s="831" t="s">
        <v>88</v>
      </c>
      <c r="D3" s="831" t="s">
        <v>89</v>
      </c>
      <c r="E3" s="815" t="s">
        <v>471</v>
      </c>
      <c r="F3" s="831" t="s">
        <v>90</v>
      </c>
      <c r="G3" s="832" t="s">
        <v>104</v>
      </c>
      <c r="H3" s="832"/>
      <c r="I3" s="832"/>
      <c r="J3" s="832"/>
      <c r="K3" s="832"/>
      <c r="L3" s="832"/>
      <c r="M3" s="832"/>
      <c r="N3" s="832"/>
      <c r="O3" s="831" t="s">
        <v>105</v>
      </c>
      <c r="P3" s="831"/>
      <c r="Q3" s="832" t="s">
        <v>106</v>
      </c>
      <c r="R3" s="832"/>
      <c r="S3" s="832" t="s">
        <v>107</v>
      </c>
      <c r="T3" s="832" t="s">
        <v>108</v>
      </c>
      <c r="U3" s="833" t="s">
        <v>116</v>
      </c>
      <c r="V3" s="833" t="s">
        <v>115</v>
      </c>
      <c r="W3" s="828" t="s">
        <v>91</v>
      </c>
    </row>
    <row r="4" spans="1:29" s="66" customFormat="1" ht="15" customHeight="1" x14ac:dyDescent="0.25">
      <c r="A4" s="832"/>
      <c r="B4" s="834"/>
      <c r="C4" s="831"/>
      <c r="D4" s="831"/>
      <c r="E4" s="816"/>
      <c r="F4" s="831"/>
      <c r="G4" s="832" t="s">
        <v>109</v>
      </c>
      <c r="H4" s="832"/>
      <c r="I4" s="832" t="s">
        <v>110</v>
      </c>
      <c r="J4" s="832"/>
      <c r="K4" s="832" t="s">
        <v>111</v>
      </c>
      <c r="L4" s="832"/>
      <c r="M4" s="832" t="s">
        <v>112</v>
      </c>
      <c r="N4" s="832"/>
      <c r="O4" s="831"/>
      <c r="P4" s="831"/>
      <c r="Q4" s="832"/>
      <c r="R4" s="832"/>
      <c r="S4" s="832"/>
      <c r="T4" s="832"/>
      <c r="U4" s="834"/>
      <c r="V4" s="834"/>
      <c r="W4" s="829"/>
    </row>
    <row r="5" spans="1:29" s="66" customFormat="1" ht="53.25" customHeight="1" x14ac:dyDescent="0.25">
      <c r="A5" s="832"/>
      <c r="B5" s="835"/>
      <c r="C5" s="831"/>
      <c r="D5" s="831"/>
      <c r="E5" s="817"/>
      <c r="F5" s="831"/>
      <c r="G5" s="268" t="s">
        <v>113</v>
      </c>
      <c r="H5" s="268" t="s">
        <v>12</v>
      </c>
      <c r="I5" s="268" t="s">
        <v>113</v>
      </c>
      <c r="J5" s="268" t="s">
        <v>12</v>
      </c>
      <c r="K5" s="268" t="s">
        <v>113</v>
      </c>
      <c r="L5" s="268" t="s">
        <v>12</v>
      </c>
      <c r="M5" s="268" t="s">
        <v>113</v>
      </c>
      <c r="N5" s="268" t="s">
        <v>12</v>
      </c>
      <c r="O5" s="268" t="s">
        <v>113</v>
      </c>
      <c r="P5" s="268" t="s">
        <v>12</v>
      </c>
      <c r="Q5" s="268" t="s">
        <v>114</v>
      </c>
      <c r="R5" s="268" t="s">
        <v>85</v>
      </c>
      <c r="S5" s="832"/>
      <c r="T5" s="832"/>
      <c r="U5" s="835"/>
      <c r="V5" s="835"/>
      <c r="W5" s="830"/>
    </row>
    <row r="6" spans="1:29" ht="15.75" customHeight="1" x14ac:dyDescent="0.25">
      <c r="A6" s="445"/>
      <c r="B6" s="446"/>
      <c r="C6" s="446"/>
      <c r="D6" s="446"/>
      <c r="E6" s="446"/>
      <c r="F6" s="446"/>
      <c r="G6" s="446"/>
      <c r="H6" s="446"/>
      <c r="I6" s="445" t="s">
        <v>117</v>
      </c>
      <c r="J6" s="446"/>
      <c r="K6" s="446"/>
      <c r="L6" s="446"/>
      <c r="M6" s="446"/>
      <c r="N6" s="446"/>
      <c r="O6" s="446"/>
      <c r="P6" s="446"/>
      <c r="Q6" s="446"/>
      <c r="R6" s="446"/>
      <c r="S6" s="446"/>
      <c r="T6" s="446"/>
      <c r="U6" s="446"/>
      <c r="V6" s="446"/>
      <c r="W6" s="447"/>
    </row>
    <row r="7" spans="1:29" ht="172.5" customHeight="1" x14ac:dyDescent="0.25">
      <c r="A7" s="839" t="s">
        <v>1686</v>
      </c>
      <c r="B7" s="836" t="s">
        <v>592</v>
      </c>
      <c r="C7" s="397" t="s">
        <v>1768</v>
      </c>
      <c r="D7" s="580" t="s">
        <v>1767</v>
      </c>
      <c r="E7" s="560" t="s">
        <v>1720</v>
      </c>
      <c r="F7" s="397" t="s">
        <v>1739</v>
      </c>
      <c r="G7" s="422">
        <v>0.2</v>
      </c>
      <c r="H7" s="581">
        <f>P7*G7</f>
        <v>15412</v>
      </c>
      <c r="I7" s="582">
        <v>0.2</v>
      </c>
      <c r="J7" s="581">
        <f>P7*I7</f>
        <v>15412</v>
      </c>
      <c r="K7" s="582">
        <v>0.3</v>
      </c>
      <c r="L7" s="581">
        <f>P7*K7</f>
        <v>23118</v>
      </c>
      <c r="M7" s="583">
        <v>0.3</v>
      </c>
      <c r="N7" s="581">
        <f>P7*M7</f>
        <v>23118</v>
      </c>
      <c r="O7" s="583">
        <f>G7+I7+K7+M7</f>
        <v>1</v>
      </c>
      <c r="P7" s="584">
        <f>'5. ACTIVIDADES ESPECIALES'!D10</f>
        <v>77060</v>
      </c>
      <c r="Q7" s="585"/>
      <c r="R7" s="585"/>
      <c r="S7" s="586" t="s">
        <v>1740</v>
      </c>
      <c r="T7" s="586" t="s">
        <v>1741</v>
      </c>
      <c r="U7" s="586" t="s">
        <v>1742</v>
      </c>
      <c r="V7" s="586" t="s">
        <v>1737</v>
      </c>
      <c r="W7" s="587" t="s">
        <v>1738</v>
      </c>
    </row>
    <row r="8" spans="1:29" ht="137.25" hidden="1" customHeight="1" x14ac:dyDescent="0.25">
      <c r="A8" s="840"/>
      <c r="B8" s="837"/>
      <c r="C8" s="351" t="s">
        <v>593</v>
      </c>
      <c r="D8" s="352"/>
      <c r="E8" s="338"/>
      <c r="F8" s="351"/>
      <c r="G8" s="353"/>
      <c r="H8" s="354"/>
      <c r="I8" s="354"/>
      <c r="J8" s="354"/>
      <c r="K8" s="354"/>
      <c r="L8" s="354"/>
      <c r="M8" s="354"/>
      <c r="N8" s="354"/>
      <c r="O8" s="354"/>
      <c r="P8" s="267"/>
      <c r="Q8" s="355"/>
      <c r="R8" s="355"/>
      <c r="S8" s="356"/>
      <c r="T8" s="356"/>
      <c r="U8" s="357"/>
      <c r="V8" s="357"/>
      <c r="W8" s="352"/>
    </row>
    <row r="9" spans="1:29" ht="113.25" hidden="1" customHeight="1" x14ac:dyDescent="0.25">
      <c r="A9" s="840"/>
      <c r="B9" s="826" t="s">
        <v>594</v>
      </c>
      <c r="C9" s="351" t="s">
        <v>129</v>
      </c>
      <c r="D9" s="352" t="s">
        <v>130</v>
      </c>
      <c r="E9" s="338"/>
      <c r="F9" s="351" t="s">
        <v>595</v>
      </c>
      <c r="G9" s="358"/>
      <c r="H9" s="359"/>
      <c r="I9" s="360"/>
      <c r="J9" s="359"/>
      <c r="K9" s="360"/>
      <c r="L9" s="359"/>
      <c r="M9" s="360"/>
      <c r="N9" s="359"/>
      <c r="O9" s="361"/>
      <c r="P9" s="288"/>
      <c r="Q9" s="361"/>
      <c r="R9" s="361"/>
      <c r="S9" s="362"/>
      <c r="T9" s="363"/>
      <c r="U9" s="352"/>
      <c r="V9" s="352"/>
      <c r="W9" s="352"/>
    </row>
    <row r="10" spans="1:29" ht="98.25" hidden="1" customHeight="1" x14ac:dyDescent="0.25">
      <c r="A10" s="840"/>
      <c r="B10" s="838"/>
      <c r="C10" s="351" t="s">
        <v>596</v>
      </c>
      <c r="D10" s="352" t="s">
        <v>597</v>
      </c>
      <c r="E10" s="338"/>
      <c r="F10" s="351" t="s">
        <v>1853</v>
      </c>
      <c r="G10" s="353"/>
      <c r="H10" s="364"/>
      <c r="I10" s="354"/>
      <c r="J10" s="354"/>
      <c r="K10" s="354"/>
      <c r="L10" s="354"/>
      <c r="M10" s="354"/>
      <c r="N10" s="354"/>
      <c r="O10" s="354"/>
      <c r="P10" s="267"/>
      <c r="Q10" s="355"/>
      <c r="R10" s="357"/>
      <c r="S10" s="357"/>
      <c r="T10" s="357"/>
      <c r="U10" s="357"/>
      <c r="V10" s="357"/>
      <c r="W10" s="352"/>
    </row>
    <row r="11" spans="1:29" ht="135" customHeight="1" x14ac:dyDescent="0.25">
      <c r="A11" s="840"/>
      <c r="B11" s="553"/>
      <c r="C11" s="351"/>
      <c r="D11" s="644" t="s">
        <v>1752</v>
      </c>
      <c r="E11" s="645" t="s">
        <v>1857</v>
      </c>
      <c r="F11" s="646" t="s">
        <v>1854</v>
      </c>
      <c r="G11" s="396"/>
      <c r="H11" s="581"/>
      <c r="I11" s="582">
        <v>0.2</v>
      </c>
      <c r="J11" s="581">
        <f t="shared" ref="J11:J17" si="0">P11*I11</f>
        <v>7052</v>
      </c>
      <c r="K11" s="582">
        <v>0.2</v>
      </c>
      <c r="L11" s="581">
        <f>P11*K11</f>
        <v>7052</v>
      </c>
      <c r="M11" s="582">
        <v>0.6</v>
      </c>
      <c r="N11" s="588">
        <f>P11*M11</f>
        <v>21156</v>
      </c>
      <c r="O11" s="582">
        <v>1</v>
      </c>
      <c r="P11" s="589">
        <f>'5. ACTIVIDADES ESPECIALES'!D92</f>
        <v>35260</v>
      </c>
      <c r="Q11" s="415">
        <v>467</v>
      </c>
      <c r="R11" s="404" t="s">
        <v>1858</v>
      </c>
      <c r="S11" s="647" t="s">
        <v>1855</v>
      </c>
      <c r="T11" s="647" t="s">
        <v>1753</v>
      </c>
      <c r="U11" s="647" t="s">
        <v>1754</v>
      </c>
      <c r="V11" s="647" t="s">
        <v>1755</v>
      </c>
      <c r="W11" s="648" t="s">
        <v>1856</v>
      </c>
    </row>
    <row r="12" spans="1:29" ht="144.75" customHeight="1" x14ac:dyDescent="0.25">
      <c r="A12" s="840"/>
      <c r="B12" s="365" t="s">
        <v>598</v>
      </c>
      <c r="C12" s="558" t="s">
        <v>131</v>
      </c>
      <c r="D12" s="580" t="s">
        <v>1770</v>
      </c>
      <c r="E12" s="560" t="s">
        <v>1843</v>
      </c>
      <c r="F12" s="570" t="s">
        <v>1844</v>
      </c>
      <c r="G12" s="422">
        <v>0.25</v>
      </c>
      <c r="H12" s="581">
        <f>P12*G12</f>
        <v>1500</v>
      </c>
      <c r="I12" s="582">
        <v>0.25</v>
      </c>
      <c r="J12" s="581">
        <f t="shared" si="0"/>
        <v>1500</v>
      </c>
      <c r="K12" s="582">
        <v>0.25</v>
      </c>
      <c r="L12" s="581">
        <f>P12*K12</f>
        <v>1500</v>
      </c>
      <c r="M12" s="582">
        <v>0.25</v>
      </c>
      <c r="N12" s="581">
        <f>P12*M12</f>
        <v>1500</v>
      </c>
      <c r="O12" s="582">
        <v>1</v>
      </c>
      <c r="P12" s="589">
        <f>'5. ACTIVIDADES ESPECIALES'!D77</f>
        <v>6000</v>
      </c>
      <c r="Q12" s="415">
        <v>131</v>
      </c>
      <c r="R12" s="415" t="s">
        <v>43</v>
      </c>
      <c r="S12" s="590" t="s">
        <v>1748</v>
      </c>
      <c r="T12" s="590" t="s">
        <v>1771</v>
      </c>
      <c r="U12" s="404" t="s">
        <v>1749</v>
      </c>
      <c r="V12" s="404" t="s">
        <v>1750</v>
      </c>
      <c r="W12" s="394" t="s">
        <v>1845</v>
      </c>
    </row>
    <row r="13" spans="1:29" ht="120" customHeight="1" x14ac:dyDescent="0.25">
      <c r="A13" s="840"/>
      <c r="B13" s="841" t="s">
        <v>599</v>
      </c>
      <c r="C13" s="570" t="s">
        <v>600</v>
      </c>
      <c r="D13" s="580" t="s">
        <v>601</v>
      </c>
      <c r="E13" s="560" t="s">
        <v>1849</v>
      </c>
      <c r="F13" s="570" t="s">
        <v>1864</v>
      </c>
      <c r="G13" s="422"/>
      <c r="H13" s="621"/>
      <c r="I13" s="422">
        <v>0.3</v>
      </c>
      <c r="J13" s="621">
        <f t="shared" si="0"/>
        <v>22897.5</v>
      </c>
      <c r="K13" s="422">
        <v>0.4</v>
      </c>
      <c r="L13" s="621">
        <f>P13*K13</f>
        <v>30530</v>
      </c>
      <c r="M13" s="422">
        <v>0.3</v>
      </c>
      <c r="N13" s="621">
        <f>P13*M13</f>
        <v>22897.5</v>
      </c>
      <c r="O13" s="582">
        <f>G13+I13+K13+M13</f>
        <v>1</v>
      </c>
      <c r="P13" s="589">
        <f>'1. TALLERES SEMINARIOS'!D34</f>
        <v>76325</v>
      </c>
      <c r="Q13" s="415">
        <v>156</v>
      </c>
      <c r="R13" s="415" t="s">
        <v>172</v>
      </c>
      <c r="S13" s="622" t="s">
        <v>1865</v>
      </c>
      <c r="T13" s="622" t="s">
        <v>1848</v>
      </c>
      <c r="U13" s="394" t="s">
        <v>1866</v>
      </c>
      <c r="V13" s="394" t="s">
        <v>1867</v>
      </c>
      <c r="W13" s="394" t="s">
        <v>1868</v>
      </c>
    </row>
    <row r="14" spans="1:29" ht="110.25" customHeight="1" x14ac:dyDescent="0.25">
      <c r="A14" s="840"/>
      <c r="B14" s="842"/>
      <c r="C14" s="843" t="s">
        <v>602</v>
      </c>
      <c r="D14" s="845" t="s">
        <v>603</v>
      </c>
      <c r="E14" s="560" t="s">
        <v>1850</v>
      </c>
      <c r="F14" s="570" t="s">
        <v>1869</v>
      </c>
      <c r="G14" s="366">
        <v>0.2</v>
      </c>
      <c r="H14" s="354">
        <f>P14*G14</f>
        <v>27513</v>
      </c>
      <c r="I14" s="649">
        <v>0.2</v>
      </c>
      <c r="J14" s="354">
        <f t="shared" si="0"/>
        <v>27513</v>
      </c>
      <c r="K14" s="649">
        <v>0.6</v>
      </c>
      <c r="L14" s="354">
        <f>P14*K14</f>
        <v>82539</v>
      </c>
      <c r="M14" s="354"/>
      <c r="N14" s="354"/>
      <c r="O14" s="582">
        <f>G14+I14+K14+M14</f>
        <v>1</v>
      </c>
      <c r="P14" s="589">
        <f>'5. ACTIVIDADES ESPECIALES'!D112+'1. TALLERES SEMINARIOS'!D57</f>
        <v>137565</v>
      </c>
      <c r="Q14" s="355">
        <v>43</v>
      </c>
      <c r="R14" s="356" t="s">
        <v>1870</v>
      </c>
      <c r="S14" s="356" t="s">
        <v>1871</v>
      </c>
      <c r="T14" s="356" t="s">
        <v>1872</v>
      </c>
      <c r="U14" s="357" t="s">
        <v>1873</v>
      </c>
      <c r="V14" s="357" t="s">
        <v>1874</v>
      </c>
      <c r="W14" s="394" t="s">
        <v>1868</v>
      </c>
    </row>
    <row r="15" spans="1:29" ht="119.25" customHeight="1" x14ac:dyDescent="0.25">
      <c r="A15" s="840"/>
      <c r="B15" s="842"/>
      <c r="C15" s="844"/>
      <c r="D15" s="846"/>
      <c r="E15" s="560" t="s">
        <v>1881</v>
      </c>
      <c r="F15" s="397" t="s">
        <v>1751</v>
      </c>
      <c r="G15" s="366">
        <v>0.25</v>
      </c>
      <c r="H15" s="660">
        <f>P15*G15</f>
        <v>26310</v>
      </c>
      <c r="I15" s="366">
        <v>0.25</v>
      </c>
      <c r="J15" s="660">
        <f t="shared" si="0"/>
        <v>26310</v>
      </c>
      <c r="K15" s="366">
        <v>0.25</v>
      </c>
      <c r="L15" s="660">
        <f>P15*K15</f>
        <v>26310</v>
      </c>
      <c r="M15" s="366">
        <v>0.25</v>
      </c>
      <c r="N15" s="660">
        <f>P15*M15</f>
        <v>26310</v>
      </c>
      <c r="O15" s="582">
        <f>G15+I15+K15+M15</f>
        <v>1</v>
      </c>
      <c r="P15" s="589">
        <f>'5. ACTIVIDADES ESPECIALES'!D131</f>
        <v>105240</v>
      </c>
      <c r="Q15" s="355">
        <v>584</v>
      </c>
      <c r="R15" s="356" t="s">
        <v>1884</v>
      </c>
      <c r="S15" s="356" t="s">
        <v>1877</v>
      </c>
      <c r="T15" s="356" t="s">
        <v>1878</v>
      </c>
      <c r="U15" s="357" t="s">
        <v>1879</v>
      </c>
      <c r="V15" s="357" t="s">
        <v>1880</v>
      </c>
      <c r="W15" s="394" t="s">
        <v>1868</v>
      </c>
    </row>
    <row r="16" spans="1:29" ht="111" customHeight="1" x14ac:dyDescent="0.25">
      <c r="A16" s="840"/>
      <c r="B16" s="842"/>
      <c r="C16" s="844"/>
      <c r="D16" s="846"/>
      <c r="E16" s="560" t="s">
        <v>1882</v>
      </c>
      <c r="F16" s="397" t="s">
        <v>1875</v>
      </c>
      <c r="G16" s="422">
        <v>0.3</v>
      </c>
      <c r="H16" s="588">
        <v>0</v>
      </c>
      <c r="I16" s="582">
        <v>0.25</v>
      </c>
      <c r="J16" s="588">
        <v>0</v>
      </c>
      <c r="K16" s="582">
        <v>0.25</v>
      </c>
      <c r="L16" s="588">
        <v>0</v>
      </c>
      <c r="M16" s="582">
        <v>0.2</v>
      </c>
      <c r="N16" s="588">
        <v>0</v>
      </c>
      <c r="O16" s="582">
        <f>G16+I16+K16+M16</f>
        <v>1</v>
      </c>
      <c r="P16" s="589">
        <v>0</v>
      </c>
      <c r="Q16" s="415">
        <v>348</v>
      </c>
      <c r="R16" s="590" t="s">
        <v>1888</v>
      </c>
      <c r="S16" s="590" t="s">
        <v>1887</v>
      </c>
      <c r="T16" s="590" t="s">
        <v>1886</v>
      </c>
      <c r="U16" s="404" t="s">
        <v>1885</v>
      </c>
      <c r="V16" s="404" t="s">
        <v>1880</v>
      </c>
      <c r="W16" s="394" t="s">
        <v>1868</v>
      </c>
    </row>
    <row r="17" spans="1:23" ht="106.5" customHeight="1" x14ac:dyDescent="0.25">
      <c r="A17" s="840"/>
      <c r="B17" s="842"/>
      <c r="C17" s="844"/>
      <c r="D17" s="846"/>
      <c r="E17" s="560" t="s">
        <v>1883</v>
      </c>
      <c r="F17" s="397" t="s">
        <v>1876</v>
      </c>
      <c r="G17" s="353"/>
      <c r="H17" s="354"/>
      <c r="I17" s="649">
        <v>0.35</v>
      </c>
      <c r="J17" s="354">
        <f t="shared" si="0"/>
        <v>15084.999999999998</v>
      </c>
      <c r="K17" s="649">
        <v>0.35</v>
      </c>
      <c r="L17" s="354">
        <f>P17*K17</f>
        <v>15084.999999999998</v>
      </c>
      <c r="M17" s="649">
        <v>0.3</v>
      </c>
      <c r="N17" s="364">
        <f>P17*M17</f>
        <v>12930</v>
      </c>
      <c r="O17" s="582">
        <f>G17+I17+K17+M17</f>
        <v>1</v>
      </c>
      <c r="P17" s="589">
        <f>'5. ACTIVIDADES ESPECIALES'!D169</f>
        <v>43100</v>
      </c>
      <c r="Q17" s="355">
        <v>32</v>
      </c>
      <c r="R17" s="356" t="s">
        <v>1892</v>
      </c>
      <c r="S17" s="356" t="s">
        <v>1894</v>
      </c>
      <c r="T17" s="356" t="s">
        <v>1893</v>
      </c>
      <c r="U17" s="357" t="s">
        <v>1891</v>
      </c>
      <c r="V17" s="357" t="s">
        <v>1890</v>
      </c>
      <c r="W17" s="352" t="s">
        <v>1889</v>
      </c>
    </row>
    <row r="18" spans="1:23" s="348" customFormat="1" ht="30.75" customHeight="1" x14ac:dyDescent="0.25">
      <c r="A18" s="429"/>
      <c r="B18" s="430"/>
      <c r="C18" s="429" t="s">
        <v>102</v>
      </c>
      <c r="D18" s="430"/>
      <c r="E18" s="430"/>
      <c r="F18" s="431"/>
      <c r="G18" s="772">
        <f>SUM(G7:G17)</f>
        <v>1.2</v>
      </c>
      <c r="H18" s="367">
        <f t="shared" ref="H18:N18" si="1">SUM(H7:H17)</f>
        <v>70735</v>
      </c>
      <c r="I18" s="367">
        <f t="shared" si="1"/>
        <v>2</v>
      </c>
      <c r="J18" s="367">
        <f t="shared" si="1"/>
        <v>115769.5</v>
      </c>
      <c r="K18" s="367">
        <f t="shared" si="1"/>
        <v>2.6</v>
      </c>
      <c r="L18" s="367">
        <f t="shared" si="1"/>
        <v>186134</v>
      </c>
      <c r="M18" s="367">
        <f t="shared" si="1"/>
        <v>2.1999999999999997</v>
      </c>
      <c r="N18" s="367">
        <f t="shared" si="1"/>
        <v>107911.5</v>
      </c>
      <c r="O18" s="368">
        <f t="shared" ref="O18:P18" si="2">G18+I18+K18+M18</f>
        <v>8</v>
      </c>
      <c r="P18" s="369">
        <f t="shared" si="2"/>
        <v>480550</v>
      </c>
      <c r="Q18" s="370"/>
      <c r="R18" s="370"/>
      <c r="S18" s="370"/>
      <c r="T18" s="370"/>
      <c r="U18" s="370"/>
      <c r="V18" s="370"/>
      <c r="W18" s="370"/>
    </row>
    <row r="19" spans="1:23" ht="15.75" x14ac:dyDescent="0.25">
      <c r="A19" s="348"/>
      <c r="B19" s="348"/>
      <c r="C19" s="348"/>
      <c r="D19" s="348"/>
      <c r="E19" s="347"/>
      <c r="F19" s="348"/>
      <c r="G19" s="348"/>
      <c r="U19" s="371"/>
      <c r="V19" s="371"/>
      <c r="W19" s="372"/>
    </row>
    <row r="20" spans="1:23" ht="15.75" x14ac:dyDescent="0.25">
      <c r="E20" s="347"/>
      <c r="U20" s="371"/>
      <c r="V20" s="371"/>
    </row>
    <row r="21" spans="1:23" ht="15.75" x14ac:dyDescent="0.25">
      <c r="E21" s="347"/>
      <c r="U21" s="371"/>
      <c r="V21" s="371"/>
    </row>
    <row r="22" spans="1:23" ht="15.75" x14ac:dyDescent="0.25">
      <c r="E22" s="347"/>
      <c r="U22" s="371"/>
      <c r="V22" s="371"/>
    </row>
    <row r="23" spans="1:23" ht="15.75" x14ac:dyDescent="0.25">
      <c r="E23" s="347"/>
      <c r="U23" s="371"/>
      <c r="V23" s="371"/>
    </row>
    <row r="24" spans="1:23" ht="15.75" x14ac:dyDescent="0.25">
      <c r="E24" s="347"/>
      <c r="U24" s="371"/>
      <c r="V24" s="371"/>
    </row>
    <row r="25" spans="1:23" ht="15.75" x14ac:dyDescent="0.25">
      <c r="E25" s="347"/>
      <c r="U25" s="371"/>
      <c r="V25" s="371"/>
    </row>
    <row r="26" spans="1:23" ht="15.75" x14ac:dyDescent="0.25">
      <c r="E26" s="347"/>
      <c r="U26" s="371"/>
      <c r="V26" s="371"/>
    </row>
    <row r="27" spans="1:23" ht="15.75" x14ac:dyDescent="0.25">
      <c r="E27" s="347"/>
      <c r="U27" s="371"/>
      <c r="V27" s="371"/>
    </row>
    <row r="28" spans="1:23" ht="15.75" x14ac:dyDescent="0.25">
      <c r="E28" s="347"/>
      <c r="U28" s="371"/>
      <c r="V28" s="371"/>
    </row>
    <row r="29" spans="1:23" ht="15.75" x14ac:dyDescent="0.25">
      <c r="E29" s="347"/>
      <c r="U29" s="371"/>
      <c r="V29" s="371"/>
    </row>
    <row r="30" spans="1:23" ht="15.75" x14ac:dyDescent="0.25">
      <c r="E30" s="347"/>
      <c r="U30" s="373"/>
      <c r="V30" s="373"/>
    </row>
    <row r="31" spans="1:23" ht="15.75" x14ac:dyDescent="0.25">
      <c r="E31" s="347"/>
      <c r="U31" s="371"/>
      <c r="V31" s="371"/>
    </row>
    <row r="32" spans="1:23" ht="15.75" x14ac:dyDescent="0.25">
      <c r="E32" s="347"/>
      <c r="U32" s="371"/>
      <c r="V32" s="371"/>
    </row>
    <row r="33" spans="5:22" ht="15.75" x14ac:dyDescent="0.25">
      <c r="E33" s="347"/>
      <c r="U33" s="371"/>
      <c r="V33" s="371"/>
    </row>
    <row r="34" spans="5:22" ht="15.75" x14ac:dyDescent="0.25">
      <c r="E34" s="347"/>
      <c r="U34" s="371"/>
      <c r="V34" s="371"/>
    </row>
    <row r="35" spans="5:22" ht="15.75" x14ac:dyDescent="0.25">
      <c r="E35" s="347"/>
      <c r="U35" s="371"/>
      <c r="V35" s="371"/>
    </row>
    <row r="36" spans="5:22" ht="15.75" x14ac:dyDescent="0.25">
      <c r="E36" s="347"/>
      <c r="U36" s="371"/>
      <c r="V36" s="371"/>
    </row>
    <row r="37" spans="5:22" ht="15.75" x14ac:dyDescent="0.25">
      <c r="E37" s="347"/>
      <c r="U37" s="371"/>
      <c r="V37" s="371"/>
    </row>
    <row r="38" spans="5:22" ht="15.75" x14ac:dyDescent="0.25">
      <c r="E38" s="347"/>
      <c r="U38" s="371"/>
      <c r="V38" s="371"/>
    </row>
    <row r="39" spans="5:22" ht="15.75" x14ac:dyDescent="0.25">
      <c r="E39" s="347"/>
      <c r="U39" s="371"/>
      <c r="V39" s="371"/>
    </row>
    <row r="40" spans="5:22" ht="15.75" x14ac:dyDescent="0.25">
      <c r="E40" s="347"/>
      <c r="U40" s="371"/>
      <c r="V40" s="371"/>
    </row>
    <row r="41" spans="5:22" ht="15.75" x14ac:dyDescent="0.25">
      <c r="E41" s="347"/>
      <c r="U41" s="371"/>
      <c r="V41" s="371"/>
    </row>
    <row r="42" spans="5:22" ht="15.75" x14ac:dyDescent="0.25">
      <c r="E42" s="347"/>
      <c r="U42" s="373"/>
      <c r="V42" s="373"/>
    </row>
    <row r="43" spans="5:22" ht="15.75" x14ac:dyDescent="0.25">
      <c r="E43" s="347"/>
      <c r="U43" s="371"/>
      <c r="V43" s="371"/>
    </row>
    <row r="44" spans="5:22" ht="15.75" x14ac:dyDescent="0.25">
      <c r="E44" s="347"/>
      <c r="U44" s="371"/>
      <c r="V44" s="371"/>
    </row>
    <row r="45" spans="5:22" ht="15.75" x14ac:dyDescent="0.25">
      <c r="E45" s="347"/>
      <c r="U45" s="371"/>
      <c r="V45" s="371"/>
    </row>
    <row r="46" spans="5:22" ht="15.75" x14ac:dyDescent="0.25">
      <c r="E46" s="347"/>
      <c r="U46" s="371"/>
      <c r="V46" s="371"/>
    </row>
    <row r="47" spans="5:22" ht="15.75" x14ac:dyDescent="0.25">
      <c r="E47" s="347"/>
      <c r="U47" s="371"/>
      <c r="V47" s="371"/>
    </row>
    <row r="48" spans="5:22" ht="15.75" x14ac:dyDescent="0.25">
      <c r="E48" s="347"/>
      <c r="U48" s="371"/>
      <c r="V48" s="371"/>
    </row>
    <row r="49" spans="5:22" ht="15.75" x14ac:dyDescent="0.25">
      <c r="E49" s="347"/>
      <c r="U49" s="371"/>
      <c r="V49" s="371"/>
    </row>
    <row r="50" spans="5:22" ht="15.75" x14ac:dyDescent="0.25">
      <c r="E50" s="347"/>
      <c r="U50" s="371"/>
      <c r="V50" s="371"/>
    </row>
    <row r="51" spans="5:22" ht="15.75" x14ac:dyDescent="0.25">
      <c r="E51" s="347"/>
      <c r="U51" s="373"/>
      <c r="V51" s="373"/>
    </row>
    <row r="52" spans="5:22" ht="15.75" x14ac:dyDescent="0.25">
      <c r="E52" s="347"/>
      <c r="U52" s="371"/>
      <c r="V52" s="371"/>
    </row>
    <row r="53" spans="5:22" ht="15.75" x14ac:dyDescent="0.25">
      <c r="E53" s="347"/>
      <c r="U53" s="371"/>
      <c r="V53" s="371"/>
    </row>
    <row r="54" spans="5:22" x14ac:dyDescent="0.25">
      <c r="U54" s="371"/>
      <c r="V54" s="371"/>
    </row>
    <row r="55" spans="5:22" x14ac:dyDescent="0.25">
      <c r="U55" s="371"/>
      <c r="V55" s="371"/>
    </row>
    <row r="56" spans="5:22" x14ac:dyDescent="0.25">
      <c r="U56" s="371"/>
      <c r="V56" s="371"/>
    </row>
    <row r="57" spans="5:22" x14ac:dyDescent="0.25">
      <c r="U57" s="371"/>
      <c r="V57" s="371"/>
    </row>
    <row r="58" spans="5:22" x14ac:dyDescent="0.25">
      <c r="U58" s="371"/>
      <c r="V58" s="371"/>
    </row>
    <row r="59" spans="5:22" ht="15.75" x14ac:dyDescent="0.25">
      <c r="U59" s="373"/>
      <c r="V59" s="373"/>
    </row>
    <row r="60" spans="5:22" x14ac:dyDescent="0.25">
      <c r="U60" s="371"/>
      <c r="V60" s="371"/>
    </row>
    <row r="61" spans="5:22" x14ac:dyDescent="0.25">
      <c r="U61" s="371"/>
      <c r="V61" s="371"/>
    </row>
    <row r="62" spans="5:22" x14ac:dyDescent="0.25">
      <c r="U62" s="371"/>
      <c r="V62" s="371"/>
    </row>
    <row r="63" spans="5:22" x14ac:dyDescent="0.25">
      <c r="U63" s="371"/>
      <c r="V63" s="371"/>
    </row>
    <row r="64" spans="5:22" x14ac:dyDescent="0.25">
      <c r="U64" s="371"/>
      <c r="V64" s="371"/>
    </row>
    <row r="65" spans="5:22" x14ac:dyDescent="0.25">
      <c r="U65" s="371"/>
      <c r="V65" s="371"/>
    </row>
    <row r="69" spans="5:22" x14ac:dyDescent="0.25">
      <c r="E69" s="329"/>
      <c r="U69" s="350"/>
      <c r="V69" s="350"/>
    </row>
    <row r="70" spans="5:22" x14ac:dyDescent="0.25">
      <c r="E70" s="329"/>
      <c r="U70" s="350"/>
      <c r="V70" s="350"/>
    </row>
    <row r="71" spans="5:22" x14ac:dyDescent="0.25">
      <c r="E71" s="329"/>
      <c r="U71" s="350"/>
      <c r="V71" s="350"/>
    </row>
    <row r="72" spans="5:22" x14ac:dyDescent="0.25">
      <c r="E72" s="329"/>
      <c r="U72" s="350"/>
      <c r="V72" s="350"/>
    </row>
    <row r="73" spans="5:22" x14ac:dyDescent="0.25">
      <c r="E73" s="329"/>
      <c r="U73" s="350"/>
      <c r="V73" s="350"/>
    </row>
    <row r="74" spans="5:22" x14ac:dyDescent="0.25">
      <c r="E74" s="329"/>
      <c r="U74" s="350"/>
      <c r="V74" s="350"/>
    </row>
    <row r="75" spans="5:22" x14ac:dyDescent="0.25">
      <c r="E75" s="329"/>
      <c r="U75" s="350"/>
      <c r="V75" s="350"/>
    </row>
    <row r="76" spans="5:22" x14ac:dyDescent="0.25">
      <c r="E76" s="329"/>
      <c r="U76" s="350"/>
      <c r="V76" s="350"/>
    </row>
    <row r="77" spans="5:22" x14ac:dyDescent="0.25">
      <c r="E77" s="329"/>
      <c r="U77" s="350"/>
      <c r="V77" s="350"/>
    </row>
    <row r="78" spans="5:22" x14ac:dyDescent="0.25">
      <c r="E78" s="329"/>
      <c r="U78" s="350"/>
      <c r="V78" s="350"/>
    </row>
    <row r="79" spans="5:22" x14ac:dyDescent="0.25">
      <c r="E79" s="329"/>
      <c r="U79" s="350"/>
      <c r="V79" s="350"/>
    </row>
    <row r="80" spans="5:22" x14ac:dyDescent="0.25">
      <c r="E80" s="329"/>
      <c r="U80" s="350"/>
      <c r="V80" s="350"/>
    </row>
    <row r="81" spans="5:22" x14ac:dyDescent="0.25">
      <c r="E81" s="329"/>
      <c r="U81" s="350"/>
      <c r="V81" s="350"/>
    </row>
    <row r="82" spans="5:22" x14ac:dyDescent="0.25">
      <c r="E82" s="329"/>
      <c r="U82" s="350"/>
      <c r="V82" s="350"/>
    </row>
    <row r="83" spans="5:22" x14ac:dyDescent="0.25">
      <c r="E83" s="329"/>
      <c r="U83" s="350"/>
      <c r="V83" s="350"/>
    </row>
    <row r="84" spans="5:22" x14ac:dyDescent="0.25">
      <c r="E84" s="329"/>
      <c r="U84" s="350"/>
      <c r="V84" s="350"/>
    </row>
    <row r="85" spans="5:22" x14ac:dyDescent="0.25">
      <c r="E85" s="329"/>
      <c r="U85" s="350"/>
      <c r="V85" s="350"/>
    </row>
    <row r="86" spans="5:22" x14ac:dyDescent="0.25">
      <c r="E86" s="329"/>
      <c r="U86" s="350"/>
      <c r="V86" s="350"/>
    </row>
    <row r="87" spans="5:22" x14ac:dyDescent="0.25">
      <c r="E87" s="329"/>
      <c r="U87" s="350"/>
      <c r="V87" s="350"/>
    </row>
    <row r="88" spans="5:22" x14ac:dyDescent="0.25">
      <c r="E88" s="329"/>
      <c r="U88" s="350"/>
      <c r="V88" s="350"/>
    </row>
    <row r="89" spans="5:22" x14ac:dyDescent="0.25">
      <c r="E89" s="329"/>
      <c r="U89" s="350"/>
      <c r="V89" s="350"/>
    </row>
    <row r="90" spans="5:22" x14ac:dyDescent="0.25">
      <c r="E90" s="329"/>
      <c r="U90" s="350"/>
      <c r="V90" s="350"/>
    </row>
    <row r="91" spans="5:22" x14ac:dyDescent="0.25">
      <c r="E91" s="329"/>
      <c r="U91" s="350"/>
      <c r="V91" s="350"/>
    </row>
    <row r="92" spans="5:22" x14ac:dyDescent="0.25">
      <c r="E92" s="329"/>
      <c r="U92" s="350"/>
      <c r="V92" s="350"/>
    </row>
    <row r="93" spans="5:22" x14ac:dyDescent="0.25">
      <c r="E93" s="329"/>
      <c r="U93" s="350"/>
      <c r="V93" s="350"/>
    </row>
    <row r="94" spans="5:22" x14ac:dyDescent="0.25">
      <c r="E94" s="329"/>
      <c r="U94" s="350"/>
      <c r="V94" s="350"/>
    </row>
    <row r="95" spans="5:22" x14ac:dyDescent="0.25">
      <c r="E95" s="329"/>
      <c r="U95" s="350"/>
      <c r="V95" s="350"/>
    </row>
    <row r="96" spans="5:22" x14ac:dyDescent="0.25">
      <c r="E96" s="329"/>
      <c r="U96" s="350"/>
      <c r="V96" s="350"/>
    </row>
    <row r="97" spans="5:22" x14ac:dyDescent="0.25">
      <c r="E97" s="329"/>
      <c r="U97" s="350"/>
      <c r="V97" s="350"/>
    </row>
    <row r="98" spans="5:22" x14ac:dyDescent="0.25">
      <c r="E98" s="329"/>
    </row>
    <row r="99" spans="5:22" x14ac:dyDescent="0.25">
      <c r="E99" s="329"/>
    </row>
    <row r="100" spans="5:22" x14ac:dyDescent="0.25">
      <c r="E100" s="329"/>
    </row>
    <row r="101" spans="5:22" x14ac:dyDescent="0.25">
      <c r="E101" s="329"/>
    </row>
    <row r="102" spans="5:22" x14ac:dyDescent="0.25">
      <c r="E102" s="329"/>
    </row>
    <row r="103" spans="5:22" x14ac:dyDescent="0.25">
      <c r="E103" s="329"/>
    </row>
    <row r="104" spans="5:22" x14ac:dyDescent="0.25">
      <c r="E104" s="329"/>
    </row>
    <row r="105" spans="5:22" x14ac:dyDescent="0.25">
      <c r="E105" s="329"/>
    </row>
    <row r="106" spans="5:22" x14ac:dyDescent="0.25">
      <c r="E106" s="329"/>
    </row>
    <row r="107" spans="5:22" x14ac:dyDescent="0.25">
      <c r="E107" s="329"/>
    </row>
    <row r="108" spans="5:22" x14ac:dyDescent="0.25">
      <c r="E108" s="329"/>
    </row>
    <row r="109" spans="5:22" x14ac:dyDescent="0.25">
      <c r="E109" s="329"/>
    </row>
    <row r="110" spans="5:22" x14ac:dyDescent="0.25">
      <c r="E110" s="329"/>
    </row>
    <row r="111" spans="5:22" x14ac:dyDescent="0.25">
      <c r="E111" s="329"/>
    </row>
    <row r="112" spans="5:22" x14ac:dyDescent="0.25">
      <c r="E112" s="329"/>
    </row>
    <row r="113" spans="5:5" x14ac:dyDescent="0.25">
      <c r="E113" s="329"/>
    </row>
    <row r="114" spans="5:5" x14ac:dyDescent="0.25">
      <c r="E114" s="329"/>
    </row>
    <row r="115" spans="5:5" x14ac:dyDescent="0.25">
      <c r="E115" s="329"/>
    </row>
    <row r="116" spans="5:5" x14ac:dyDescent="0.25">
      <c r="E116" s="329"/>
    </row>
    <row r="117" spans="5:5" x14ac:dyDescent="0.25">
      <c r="E117" s="329"/>
    </row>
    <row r="118" spans="5:5" x14ac:dyDescent="0.25">
      <c r="E118" s="329"/>
    </row>
    <row r="119" spans="5:5" x14ac:dyDescent="0.25">
      <c r="E119" s="329"/>
    </row>
    <row r="120" spans="5:5" x14ac:dyDescent="0.25">
      <c r="E120" s="329"/>
    </row>
    <row r="121" spans="5:5" x14ac:dyDescent="0.25">
      <c r="E121" s="329"/>
    </row>
    <row r="122" spans="5:5" x14ac:dyDescent="0.25">
      <c r="E122" s="329"/>
    </row>
    <row r="123" spans="5:5" x14ac:dyDescent="0.25">
      <c r="E123" s="329"/>
    </row>
    <row r="124" spans="5:5" x14ac:dyDescent="0.25">
      <c r="E124" s="329"/>
    </row>
    <row r="125" spans="5:5" x14ac:dyDescent="0.25">
      <c r="E125" s="329"/>
    </row>
    <row r="126" spans="5:5" x14ac:dyDescent="0.25">
      <c r="E126" s="329"/>
    </row>
    <row r="127" spans="5:5" x14ac:dyDescent="0.25">
      <c r="E127" s="329"/>
    </row>
    <row r="128" spans="5:5" x14ac:dyDescent="0.25">
      <c r="E128" s="329"/>
    </row>
    <row r="129" spans="5:5" x14ac:dyDescent="0.25">
      <c r="E129" s="329"/>
    </row>
    <row r="130" spans="5:5" x14ac:dyDescent="0.25">
      <c r="E130" s="329"/>
    </row>
    <row r="131" spans="5:5" x14ac:dyDescent="0.25">
      <c r="E131" s="329"/>
    </row>
    <row r="132" spans="5:5" x14ac:dyDescent="0.25">
      <c r="E132" s="329"/>
    </row>
    <row r="133" spans="5:5" x14ac:dyDescent="0.25">
      <c r="E133" s="329"/>
    </row>
    <row r="134" spans="5:5" x14ac:dyDescent="0.25">
      <c r="E134" s="329"/>
    </row>
    <row r="135" spans="5:5" x14ac:dyDescent="0.25">
      <c r="E135" s="329"/>
    </row>
    <row r="136" spans="5:5" x14ac:dyDescent="0.25">
      <c r="E136" s="329"/>
    </row>
    <row r="137" spans="5:5" x14ac:dyDescent="0.25">
      <c r="E137" s="329"/>
    </row>
  </sheetData>
  <mergeCells count="24">
    <mergeCell ref="M4:N4"/>
    <mergeCell ref="B7:B8"/>
    <mergeCell ref="A3:A5"/>
    <mergeCell ref="B9:B10"/>
    <mergeCell ref="A7:A17"/>
    <mergeCell ref="B13:B17"/>
    <mergeCell ref="C14:C17"/>
    <mergeCell ref="D14:D17"/>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r:id="rId1"/>
  <headerFooter>
    <oddFooter>&amp;R&amp;P</oddFooter>
  </headerFooter>
  <ignoredErrors>
    <ignoredError sqref="P17"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opLeftCell="D1" zoomScale="66" zoomScaleNormal="66" workbookViewId="0">
      <selection activeCell="P14" sqref="P14"/>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4.7109375" style="274" customWidth="1"/>
    <col min="9" max="9" width="15.28515625" customWidth="1"/>
    <col min="10" max="10" width="18.85546875" style="274" customWidth="1"/>
    <col min="12" max="12" width="13.7109375" style="274" bestFit="1" customWidth="1"/>
    <col min="14" max="14" width="13.7109375" style="274" bestFit="1" customWidth="1"/>
    <col min="15" max="15" width="15.28515625" customWidth="1"/>
    <col min="16" max="16" width="18.28515625" style="274" customWidth="1"/>
    <col min="18" max="18" width="12.28515625" customWidth="1"/>
    <col min="19" max="22" width="14.140625" customWidth="1"/>
    <col min="23" max="23" width="17" customWidth="1"/>
  </cols>
  <sheetData>
    <row r="1" spans="1:23" ht="18.75" x14ac:dyDescent="0.25">
      <c r="B1" s="412"/>
      <c r="C1" s="412"/>
      <c r="D1" s="412"/>
      <c r="E1" s="412"/>
      <c r="F1" s="412"/>
      <c r="G1" s="412" t="s">
        <v>604</v>
      </c>
      <c r="I1" s="412"/>
      <c r="J1" s="412"/>
      <c r="K1" s="412"/>
      <c r="L1" s="412"/>
      <c r="M1" s="412"/>
      <c r="N1" s="412"/>
      <c r="O1" s="412"/>
      <c r="P1" s="412"/>
      <c r="Q1" s="412"/>
      <c r="R1" s="412"/>
      <c r="S1" s="412"/>
      <c r="T1" s="412"/>
      <c r="U1" s="412"/>
      <c r="V1" s="412"/>
      <c r="W1" s="412"/>
    </row>
    <row r="2" spans="1:23" x14ac:dyDescent="0.25">
      <c r="A2" s="424" t="s">
        <v>1688</v>
      </c>
      <c r="B2" s="375"/>
      <c r="C2" s="375"/>
      <c r="D2" s="375"/>
      <c r="E2" s="375"/>
      <c r="F2" s="375"/>
      <c r="G2" s="375"/>
      <c r="H2" s="375"/>
      <c r="I2" s="375"/>
      <c r="J2" s="375"/>
      <c r="K2" s="375"/>
      <c r="L2" s="375"/>
      <c r="M2" s="375"/>
      <c r="N2" s="375"/>
      <c r="O2" s="375"/>
      <c r="P2" s="375"/>
      <c r="Q2" s="375"/>
      <c r="R2" s="375"/>
      <c r="S2" s="375"/>
      <c r="T2" s="375"/>
      <c r="U2" s="375"/>
      <c r="V2" s="375"/>
      <c r="W2" s="375"/>
    </row>
    <row r="3" spans="1:23" x14ac:dyDescent="0.25">
      <c r="A3" s="849" t="s">
        <v>100</v>
      </c>
      <c r="B3" s="792" t="s">
        <v>119</v>
      </c>
      <c r="C3" s="850" t="s">
        <v>88</v>
      </c>
      <c r="D3" s="850" t="s">
        <v>89</v>
      </c>
      <c r="E3" s="815" t="s">
        <v>471</v>
      </c>
      <c r="F3" s="850" t="s">
        <v>90</v>
      </c>
      <c r="G3" s="849" t="s">
        <v>104</v>
      </c>
      <c r="H3" s="849"/>
      <c r="I3" s="849"/>
      <c r="J3" s="849"/>
      <c r="K3" s="849"/>
      <c r="L3" s="849"/>
      <c r="M3" s="849"/>
      <c r="N3" s="849"/>
      <c r="O3" s="850" t="s">
        <v>105</v>
      </c>
      <c r="P3" s="850"/>
      <c r="Q3" s="849" t="s">
        <v>106</v>
      </c>
      <c r="R3" s="849"/>
      <c r="S3" s="849" t="s">
        <v>107</v>
      </c>
      <c r="T3" s="849" t="s">
        <v>108</v>
      </c>
      <c r="U3" s="792" t="s">
        <v>116</v>
      </c>
      <c r="V3" s="792" t="s">
        <v>115</v>
      </c>
      <c r="W3" s="851" t="s">
        <v>91</v>
      </c>
    </row>
    <row r="4" spans="1:23" x14ac:dyDescent="0.25">
      <c r="A4" s="849"/>
      <c r="B4" s="790"/>
      <c r="C4" s="850"/>
      <c r="D4" s="850"/>
      <c r="E4" s="816"/>
      <c r="F4" s="850"/>
      <c r="G4" s="849" t="s">
        <v>109</v>
      </c>
      <c r="H4" s="849"/>
      <c r="I4" s="849" t="s">
        <v>110</v>
      </c>
      <c r="J4" s="849"/>
      <c r="K4" s="849" t="s">
        <v>111</v>
      </c>
      <c r="L4" s="849"/>
      <c r="M4" s="849" t="s">
        <v>112</v>
      </c>
      <c r="N4" s="849"/>
      <c r="O4" s="850"/>
      <c r="P4" s="850"/>
      <c r="Q4" s="849"/>
      <c r="R4" s="849"/>
      <c r="S4" s="849"/>
      <c r="T4" s="849"/>
      <c r="U4" s="790"/>
      <c r="V4" s="790"/>
      <c r="W4" s="851"/>
    </row>
    <row r="5" spans="1:23" ht="25.5" x14ac:dyDescent="0.25">
      <c r="A5" s="849"/>
      <c r="B5" s="791"/>
      <c r="C5" s="850"/>
      <c r="D5" s="850"/>
      <c r="E5" s="817"/>
      <c r="F5" s="850"/>
      <c r="G5" s="307" t="s">
        <v>113</v>
      </c>
      <c r="H5" s="269" t="s">
        <v>12</v>
      </c>
      <c r="I5" s="307" t="s">
        <v>113</v>
      </c>
      <c r="J5" s="269" t="s">
        <v>12</v>
      </c>
      <c r="K5" s="307" t="s">
        <v>113</v>
      </c>
      <c r="L5" s="269" t="s">
        <v>12</v>
      </c>
      <c r="M5" s="307" t="s">
        <v>113</v>
      </c>
      <c r="N5" s="269" t="s">
        <v>12</v>
      </c>
      <c r="O5" s="307" t="s">
        <v>113</v>
      </c>
      <c r="P5" s="269" t="s">
        <v>12</v>
      </c>
      <c r="Q5" s="307" t="s">
        <v>114</v>
      </c>
      <c r="R5" s="307" t="s">
        <v>85</v>
      </c>
      <c r="S5" s="849"/>
      <c r="T5" s="849"/>
      <c r="U5" s="791"/>
      <c r="V5" s="791"/>
      <c r="W5" s="851"/>
    </row>
    <row r="6" spans="1:23" ht="158.25" customHeight="1" x14ac:dyDescent="0.25">
      <c r="A6" s="822" t="s">
        <v>1687</v>
      </c>
      <c r="B6" s="826" t="s">
        <v>605</v>
      </c>
      <c r="C6" s="847" t="s">
        <v>1691</v>
      </c>
      <c r="D6" s="847" t="s">
        <v>606</v>
      </c>
      <c r="E6" s="544" t="s">
        <v>1721</v>
      </c>
      <c r="F6" s="570" t="s">
        <v>1852</v>
      </c>
      <c r="G6" s="422">
        <v>0.5</v>
      </c>
      <c r="H6" s="621">
        <f>P6*G6</f>
        <v>38162.5</v>
      </c>
      <c r="I6" s="422">
        <v>0.5</v>
      </c>
      <c r="J6" s="621">
        <f>P6*I6</f>
        <v>38162.5</v>
      </c>
      <c r="K6" s="396"/>
      <c r="L6" s="621"/>
      <c r="M6" s="396"/>
      <c r="N6" s="621"/>
      <c r="O6" s="582">
        <f>G6+I6+K6+M6</f>
        <v>1</v>
      </c>
      <c r="P6" s="589">
        <f>'1. TALLERES SEMINARIOS'!D10</f>
        <v>76325</v>
      </c>
      <c r="Q6" s="415">
        <v>156</v>
      </c>
      <c r="R6" s="415" t="s">
        <v>172</v>
      </c>
      <c r="S6" s="622" t="s">
        <v>1846</v>
      </c>
      <c r="T6" s="622" t="s">
        <v>1848</v>
      </c>
      <c r="U6" s="394" t="s">
        <v>1847</v>
      </c>
      <c r="V6" s="394" t="s">
        <v>1851</v>
      </c>
      <c r="W6" s="394" t="s">
        <v>1845</v>
      </c>
    </row>
    <row r="7" spans="1:23" ht="66" hidden="1" customHeight="1" x14ac:dyDescent="0.25">
      <c r="A7" s="822"/>
      <c r="B7" s="838"/>
      <c r="C7" s="848"/>
      <c r="D7" s="848"/>
      <c r="E7" s="543"/>
      <c r="F7" s="326" t="s">
        <v>607</v>
      </c>
      <c r="G7" s="327"/>
      <c r="H7" s="262"/>
      <c r="I7" s="327"/>
      <c r="J7" s="262"/>
      <c r="K7" s="327"/>
      <c r="L7" s="262"/>
      <c r="M7" s="327"/>
      <c r="N7" s="262"/>
      <c r="O7" s="326"/>
      <c r="P7" s="262"/>
      <c r="Q7" s="326"/>
      <c r="R7" s="326"/>
      <c r="S7" s="326"/>
      <c r="T7" s="326"/>
      <c r="U7" s="326"/>
      <c r="V7" s="326"/>
      <c r="W7" s="326"/>
    </row>
    <row r="8" spans="1:23" ht="306" hidden="1" customHeight="1" x14ac:dyDescent="0.25">
      <c r="A8" s="822"/>
      <c r="B8" s="827"/>
      <c r="C8" s="468" t="s">
        <v>1690</v>
      </c>
      <c r="D8" s="468"/>
      <c r="E8" s="468"/>
      <c r="F8" s="326"/>
      <c r="G8" s="327"/>
      <c r="H8" s="262"/>
      <c r="I8" s="327"/>
      <c r="J8" s="262"/>
      <c r="K8" s="327"/>
      <c r="L8" s="262"/>
      <c r="M8" s="327"/>
      <c r="N8" s="262"/>
      <c r="O8" s="326"/>
      <c r="P8" s="262"/>
      <c r="Q8" s="326"/>
      <c r="R8" s="326"/>
      <c r="S8" s="326"/>
      <c r="T8" s="326"/>
      <c r="U8" s="326"/>
      <c r="V8" s="326"/>
      <c r="W8" s="326"/>
    </row>
    <row r="9" spans="1:23" ht="125.25" hidden="1" customHeight="1" x14ac:dyDescent="0.25">
      <c r="A9" s="822"/>
      <c r="B9" s="467"/>
      <c r="C9" s="468" t="s">
        <v>1692</v>
      </c>
      <c r="D9" s="468"/>
      <c r="E9" s="468"/>
      <c r="F9" s="326"/>
      <c r="G9" s="327"/>
      <c r="H9" s="262"/>
      <c r="I9" s="327"/>
      <c r="J9" s="262"/>
      <c r="K9" s="327"/>
      <c r="L9" s="262"/>
      <c r="M9" s="327"/>
      <c r="N9" s="262"/>
      <c r="O9" s="326"/>
      <c r="P9" s="262"/>
      <c r="Q9" s="326"/>
      <c r="R9" s="326"/>
      <c r="S9" s="326"/>
      <c r="T9" s="326"/>
      <c r="U9" s="326"/>
      <c r="V9" s="326"/>
      <c r="W9" s="326"/>
    </row>
    <row r="10" spans="1:23" ht="94.5" hidden="1" x14ac:dyDescent="0.25">
      <c r="A10" s="822"/>
      <c r="B10" s="826" t="s">
        <v>608</v>
      </c>
      <c r="C10" s="357" t="s">
        <v>609</v>
      </c>
      <c r="D10" s="357" t="s">
        <v>610</v>
      </c>
      <c r="E10" s="376"/>
      <c r="F10" s="339" t="s">
        <v>611</v>
      </c>
      <c r="G10" s="339"/>
      <c r="H10" s="377"/>
      <c r="I10" s="339"/>
      <c r="J10" s="377"/>
      <c r="K10" s="339"/>
      <c r="L10" s="377"/>
      <c r="M10" s="339"/>
      <c r="N10" s="377"/>
      <c r="O10" s="339"/>
      <c r="P10" s="377"/>
      <c r="Q10" s="339"/>
      <c r="R10" s="339"/>
      <c r="S10" s="339"/>
      <c r="T10" s="339"/>
      <c r="U10" s="339"/>
      <c r="V10" s="339"/>
      <c r="W10" s="339"/>
    </row>
    <row r="11" spans="1:23" ht="47.25" hidden="1" x14ac:dyDescent="0.25">
      <c r="A11" s="822"/>
      <c r="B11" s="838"/>
      <c r="C11" s="357" t="s">
        <v>612</v>
      </c>
      <c r="D11" s="357"/>
      <c r="E11" s="376"/>
      <c r="F11" s="326"/>
      <c r="G11" s="326"/>
      <c r="H11" s="262"/>
      <c r="I11" s="326"/>
      <c r="J11" s="262"/>
      <c r="K11" s="326"/>
      <c r="L11" s="262"/>
      <c r="M11" s="326"/>
      <c r="N11" s="262"/>
      <c r="O11" s="326"/>
      <c r="P11" s="262"/>
      <c r="Q11" s="326"/>
      <c r="R11" s="326"/>
      <c r="S11" s="378"/>
      <c r="T11" s="379"/>
      <c r="U11" s="378"/>
      <c r="V11" s="326"/>
      <c r="W11" s="380"/>
    </row>
    <row r="12" spans="1:23" ht="78.75" hidden="1" x14ac:dyDescent="0.25">
      <c r="A12" s="822"/>
      <c r="B12" s="838"/>
      <c r="C12" s="357" t="s">
        <v>613</v>
      </c>
      <c r="D12" s="357" t="s">
        <v>614</v>
      </c>
      <c r="E12" s="376"/>
      <c r="F12" s="339" t="s">
        <v>615</v>
      </c>
      <c r="G12" s="339"/>
      <c r="H12" s="377"/>
      <c r="I12" s="339"/>
      <c r="J12" s="377"/>
      <c r="K12" s="339"/>
      <c r="L12" s="377"/>
      <c r="M12" s="339"/>
      <c r="N12" s="377"/>
      <c r="O12" s="339"/>
      <c r="P12" s="377"/>
      <c r="Q12" s="339"/>
      <c r="R12" s="339"/>
      <c r="S12" s="339"/>
      <c r="T12" s="339"/>
      <c r="U12" s="339"/>
      <c r="V12" s="339"/>
      <c r="W12" s="339"/>
    </row>
    <row r="13" spans="1:23" ht="162.75" customHeight="1" x14ac:dyDescent="0.25">
      <c r="A13" s="822"/>
      <c r="B13" s="827"/>
      <c r="C13" s="357" t="s">
        <v>616</v>
      </c>
      <c r="D13" s="357" t="s">
        <v>617</v>
      </c>
      <c r="E13" s="357" t="s">
        <v>1975</v>
      </c>
      <c r="F13" s="403" t="s">
        <v>618</v>
      </c>
      <c r="G13" s="561"/>
      <c r="H13" s="563">
        <v>0</v>
      </c>
      <c r="I13" s="561">
        <v>0.5</v>
      </c>
      <c r="J13" s="563">
        <v>0</v>
      </c>
      <c r="K13" s="561"/>
      <c r="L13" s="563"/>
      <c r="M13" s="561">
        <v>0.5</v>
      </c>
      <c r="N13" s="563">
        <v>0</v>
      </c>
      <c r="O13" s="561">
        <f>I13+M13</f>
        <v>1</v>
      </c>
      <c r="P13" s="563">
        <v>0</v>
      </c>
      <c r="Q13" s="403">
        <v>38</v>
      </c>
      <c r="R13" s="403" t="s">
        <v>185</v>
      </c>
      <c r="S13" s="403" t="s">
        <v>1841</v>
      </c>
      <c r="T13" s="403" t="s">
        <v>1840</v>
      </c>
      <c r="U13" s="403" t="s">
        <v>1839</v>
      </c>
      <c r="V13" s="403" t="s">
        <v>1838</v>
      </c>
      <c r="W13" s="403" t="s">
        <v>1837</v>
      </c>
    </row>
    <row r="14" spans="1:23" ht="15.75" x14ac:dyDescent="0.25">
      <c r="A14" s="429"/>
      <c r="B14" s="430"/>
      <c r="C14" s="429" t="s">
        <v>121</v>
      </c>
      <c r="D14" s="430"/>
      <c r="E14" s="430"/>
      <c r="F14" s="431"/>
      <c r="G14" s="367">
        <f t="shared" ref="G14:N14" si="0">SUM(G6:G13)</f>
        <v>0.5</v>
      </c>
      <c r="H14" s="381">
        <f t="shared" si="0"/>
        <v>38162.5</v>
      </c>
      <c r="I14" s="367">
        <f t="shared" si="0"/>
        <v>1</v>
      </c>
      <c r="J14" s="381">
        <f t="shared" si="0"/>
        <v>38162.5</v>
      </c>
      <c r="K14" s="367">
        <f t="shared" si="0"/>
        <v>0</v>
      </c>
      <c r="L14" s="381">
        <f t="shared" si="0"/>
        <v>0</v>
      </c>
      <c r="M14" s="367">
        <f t="shared" si="0"/>
        <v>0.5</v>
      </c>
      <c r="N14" s="381">
        <f t="shared" si="0"/>
        <v>0</v>
      </c>
      <c r="O14" s="367">
        <f>G14+I14+K14+M14</f>
        <v>2</v>
      </c>
      <c r="P14" s="382">
        <f>H14+J14+L14+N14</f>
        <v>76325</v>
      </c>
      <c r="Q14" s="370"/>
      <c r="R14" s="370"/>
      <c r="S14" s="370"/>
      <c r="T14" s="370"/>
      <c r="U14" s="370"/>
      <c r="V14" s="370"/>
      <c r="W14" s="370"/>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3">
    <mergeCell ref="T3:T5"/>
    <mergeCell ref="U3:U5"/>
    <mergeCell ref="V3:V5"/>
    <mergeCell ref="W3:W5"/>
    <mergeCell ref="E3:E5"/>
    <mergeCell ref="S3:S5"/>
    <mergeCell ref="K4:L4"/>
    <mergeCell ref="M4:N4"/>
    <mergeCell ref="G4:H4"/>
    <mergeCell ref="I4:J4"/>
    <mergeCell ref="G3:N3"/>
    <mergeCell ref="O3:P4"/>
    <mergeCell ref="Q3:R4"/>
    <mergeCell ref="A3:A5"/>
    <mergeCell ref="B3:B5"/>
    <mergeCell ref="C3:C5"/>
    <mergeCell ref="D3:D5"/>
    <mergeCell ref="F3:F5"/>
    <mergeCell ref="A6:A13"/>
    <mergeCell ref="C6:C7"/>
    <mergeCell ref="D6:D7"/>
    <mergeCell ref="B10:B13"/>
    <mergeCell ref="B6:B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topLeftCell="E1" zoomScale="84" zoomScaleNormal="84" workbookViewId="0">
      <selection activeCell="G20" sqref="G20"/>
    </sheetView>
  </sheetViews>
  <sheetFormatPr baseColWidth="10" defaultRowHeight="15" x14ac:dyDescent="0.25"/>
  <cols>
    <col min="1" max="2" width="21.7109375" customWidth="1"/>
    <col min="3" max="6" width="27.42578125" customWidth="1"/>
    <col min="7" max="7" width="15.28515625" customWidth="1"/>
    <col min="8" max="8" width="13.7109375" style="274" bestFit="1" customWidth="1"/>
    <col min="9" max="9" width="15.28515625" customWidth="1"/>
    <col min="10" max="10" width="18.85546875" style="274" customWidth="1"/>
    <col min="12" max="12" width="12.7109375" style="274" bestFit="1" customWidth="1"/>
    <col min="14" max="14" width="12.140625" style="274" bestFit="1" customWidth="1"/>
    <col min="15" max="15" width="15.28515625" customWidth="1"/>
    <col min="16" max="16" width="18.28515625" style="274" customWidth="1"/>
    <col min="18" max="18" width="13.140625" customWidth="1"/>
    <col min="19" max="19" width="15" customWidth="1"/>
    <col min="20" max="21" width="15.28515625" customWidth="1"/>
    <col min="22" max="22" width="14.140625" customWidth="1"/>
    <col min="23" max="23" width="17" customWidth="1"/>
  </cols>
  <sheetData>
    <row r="1" spans="1:29" ht="18.75" x14ac:dyDescent="0.25">
      <c r="G1" s="412" t="s">
        <v>619</v>
      </c>
      <c r="I1" s="412"/>
      <c r="J1" s="412"/>
      <c r="K1" s="412"/>
      <c r="L1" s="412"/>
      <c r="M1" s="412"/>
      <c r="N1" s="412"/>
      <c r="O1" s="412"/>
      <c r="P1" s="412"/>
      <c r="Q1" s="412"/>
      <c r="R1" s="412"/>
      <c r="S1" s="412"/>
      <c r="T1" s="412"/>
      <c r="U1" s="412"/>
      <c r="V1" s="412"/>
      <c r="W1" s="412"/>
      <c r="X1" s="412"/>
      <c r="Y1" s="412"/>
      <c r="Z1" s="412"/>
      <c r="AA1" s="412"/>
      <c r="AB1" s="412"/>
      <c r="AC1" s="412"/>
    </row>
    <row r="2" spans="1:29" x14ac:dyDescent="0.25">
      <c r="A2" s="424" t="s">
        <v>1697</v>
      </c>
      <c r="B2" s="375"/>
      <c r="C2" s="375"/>
      <c r="D2" s="375"/>
      <c r="E2" s="375"/>
      <c r="F2" s="375"/>
      <c r="G2" s="375"/>
      <c r="H2" s="375"/>
      <c r="I2" s="375"/>
      <c r="J2" s="375"/>
      <c r="K2" s="375"/>
      <c r="L2" s="375"/>
      <c r="M2" s="375"/>
      <c r="N2" s="375"/>
      <c r="O2" s="375"/>
      <c r="P2" s="375"/>
      <c r="Q2" s="375"/>
      <c r="R2" s="375"/>
      <c r="S2" s="375"/>
      <c r="T2" s="375"/>
      <c r="U2" s="375"/>
      <c r="V2" s="375"/>
      <c r="W2" s="375"/>
    </row>
    <row r="3" spans="1:29" x14ac:dyDescent="0.25">
      <c r="A3" s="849" t="s">
        <v>100</v>
      </c>
      <c r="B3" s="792" t="s">
        <v>119</v>
      </c>
      <c r="C3" s="850" t="s">
        <v>88</v>
      </c>
      <c r="D3" s="850" t="s">
        <v>89</v>
      </c>
      <c r="E3" s="815" t="s">
        <v>471</v>
      </c>
      <c r="F3" s="850" t="s">
        <v>90</v>
      </c>
      <c r="G3" s="849" t="s">
        <v>104</v>
      </c>
      <c r="H3" s="849"/>
      <c r="I3" s="849"/>
      <c r="J3" s="849"/>
      <c r="K3" s="849"/>
      <c r="L3" s="849"/>
      <c r="M3" s="849"/>
      <c r="N3" s="849"/>
      <c r="O3" s="850" t="s">
        <v>105</v>
      </c>
      <c r="P3" s="850"/>
      <c r="Q3" s="849" t="s">
        <v>106</v>
      </c>
      <c r="R3" s="849"/>
      <c r="S3" s="849" t="s">
        <v>107</v>
      </c>
      <c r="T3" s="849" t="s">
        <v>108</v>
      </c>
      <c r="U3" s="792" t="s">
        <v>116</v>
      </c>
      <c r="V3" s="792" t="s">
        <v>115</v>
      </c>
      <c r="W3" s="851" t="s">
        <v>91</v>
      </c>
    </row>
    <row r="4" spans="1:29" x14ac:dyDescent="0.25">
      <c r="A4" s="849"/>
      <c r="B4" s="790"/>
      <c r="C4" s="850"/>
      <c r="D4" s="850"/>
      <c r="E4" s="816"/>
      <c r="F4" s="850"/>
      <c r="G4" s="849" t="s">
        <v>109</v>
      </c>
      <c r="H4" s="849"/>
      <c r="I4" s="849" t="s">
        <v>110</v>
      </c>
      <c r="J4" s="849"/>
      <c r="K4" s="849" t="s">
        <v>111</v>
      </c>
      <c r="L4" s="849"/>
      <c r="M4" s="849" t="s">
        <v>112</v>
      </c>
      <c r="N4" s="849"/>
      <c r="O4" s="850"/>
      <c r="P4" s="850"/>
      <c r="Q4" s="849"/>
      <c r="R4" s="849"/>
      <c r="S4" s="849"/>
      <c r="T4" s="849"/>
      <c r="U4" s="790"/>
      <c r="V4" s="790"/>
      <c r="W4" s="851"/>
    </row>
    <row r="5" spans="1:29" ht="25.5" x14ac:dyDescent="0.25">
      <c r="A5" s="849"/>
      <c r="B5" s="791"/>
      <c r="C5" s="850"/>
      <c r="D5" s="850"/>
      <c r="E5" s="817"/>
      <c r="F5" s="850"/>
      <c r="G5" s="307" t="s">
        <v>113</v>
      </c>
      <c r="H5" s="269" t="s">
        <v>12</v>
      </c>
      <c r="I5" s="307" t="s">
        <v>113</v>
      </c>
      <c r="J5" s="269" t="s">
        <v>12</v>
      </c>
      <c r="K5" s="307" t="s">
        <v>113</v>
      </c>
      <c r="L5" s="269" t="s">
        <v>12</v>
      </c>
      <c r="M5" s="307" t="s">
        <v>113</v>
      </c>
      <c r="N5" s="269" t="s">
        <v>12</v>
      </c>
      <c r="O5" s="307" t="s">
        <v>113</v>
      </c>
      <c r="P5" s="269" t="s">
        <v>12</v>
      </c>
      <c r="Q5" s="307" t="s">
        <v>114</v>
      </c>
      <c r="R5" s="307" t="s">
        <v>85</v>
      </c>
      <c r="S5" s="849"/>
      <c r="T5" s="849"/>
      <c r="U5" s="791"/>
      <c r="V5" s="791"/>
      <c r="W5" s="851"/>
    </row>
    <row r="6" spans="1:29" ht="126" hidden="1" x14ac:dyDescent="0.25">
      <c r="A6" s="836" t="s">
        <v>1696</v>
      </c>
      <c r="B6" s="853" t="s">
        <v>620</v>
      </c>
      <c r="C6" s="326" t="s">
        <v>621</v>
      </c>
      <c r="D6" s="326" t="s">
        <v>622</v>
      </c>
      <c r="E6" s="326" t="s">
        <v>1722</v>
      </c>
      <c r="F6" s="339" t="s">
        <v>623</v>
      </c>
      <c r="G6" s="383"/>
      <c r="H6" s="271"/>
      <c r="I6" s="383"/>
      <c r="J6" s="271"/>
      <c r="K6" s="383"/>
      <c r="L6" s="271"/>
      <c r="M6" s="383"/>
      <c r="N6" s="271"/>
      <c r="O6" s="383"/>
      <c r="P6" s="271"/>
      <c r="Q6" s="384"/>
      <c r="R6" s="384"/>
      <c r="S6" s="384"/>
      <c r="T6" s="384"/>
      <c r="U6" s="384"/>
      <c r="V6" s="384"/>
      <c r="W6" s="76"/>
    </row>
    <row r="7" spans="1:29" ht="94.5" hidden="1" x14ac:dyDescent="0.25">
      <c r="A7" s="852"/>
      <c r="B7" s="854"/>
      <c r="C7" s="326" t="s">
        <v>624</v>
      </c>
      <c r="D7" s="326" t="s">
        <v>625</v>
      </c>
      <c r="E7" s="326"/>
      <c r="F7" s="339" t="s">
        <v>191</v>
      </c>
      <c r="G7" s="383"/>
      <c r="H7" s="271"/>
      <c r="I7" s="383"/>
      <c r="J7" s="271"/>
      <c r="K7" s="383"/>
      <c r="L7" s="271"/>
      <c r="M7" s="383"/>
      <c r="N7" s="271"/>
      <c r="O7" s="383"/>
      <c r="P7" s="271"/>
      <c r="Q7" s="384"/>
      <c r="R7" s="384"/>
      <c r="S7" s="384"/>
      <c r="T7" s="384"/>
      <c r="U7" s="384"/>
      <c r="V7" s="384"/>
      <c r="W7" s="77"/>
    </row>
    <row r="8" spans="1:29" ht="94.5" hidden="1" x14ac:dyDescent="0.25">
      <c r="A8" s="852"/>
      <c r="B8" s="854"/>
      <c r="C8" s="326" t="s">
        <v>626</v>
      </c>
      <c r="D8" s="326" t="s">
        <v>627</v>
      </c>
      <c r="E8" s="326"/>
      <c r="F8" s="326" t="s">
        <v>193</v>
      </c>
      <c r="G8" s="353"/>
      <c r="H8" s="624"/>
      <c r="I8" s="625"/>
      <c r="J8" s="624"/>
      <c r="K8" s="353"/>
      <c r="L8" s="272"/>
      <c r="M8" s="353"/>
      <c r="N8" s="272"/>
      <c r="O8" s="353"/>
      <c r="P8" s="624"/>
      <c r="Q8" s="357"/>
      <c r="R8" s="357"/>
      <c r="S8" s="357"/>
      <c r="T8" s="357"/>
      <c r="U8" s="357"/>
      <c r="V8" s="357"/>
      <c r="W8" s="69"/>
    </row>
    <row r="9" spans="1:29" ht="94.5" hidden="1" x14ac:dyDescent="0.25">
      <c r="A9" s="852"/>
      <c r="B9" s="854"/>
      <c r="C9" s="326" t="s">
        <v>628</v>
      </c>
      <c r="D9" s="326" t="s">
        <v>627</v>
      </c>
      <c r="E9" s="326"/>
      <c r="F9" s="339" t="s">
        <v>193</v>
      </c>
      <c r="G9" s="366"/>
      <c r="H9" s="626"/>
      <c r="I9" s="366"/>
      <c r="J9" s="626"/>
      <c r="K9" s="623"/>
      <c r="L9" s="272"/>
      <c r="M9" s="353"/>
      <c r="N9" s="272"/>
      <c r="O9" s="366"/>
      <c r="P9" s="626"/>
      <c r="Q9" s="687"/>
      <c r="R9" s="357"/>
      <c r="S9" s="357"/>
      <c r="T9" s="357"/>
      <c r="U9" s="357"/>
      <c r="V9" s="357"/>
      <c r="W9" s="357"/>
    </row>
    <row r="10" spans="1:29" ht="123" customHeight="1" x14ac:dyDescent="0.25">
      <c r="A10" s="852"/>
      <c r="B10" s="855"/>
      <c r="C10" s="403" t="s">
        <v>629</v>
      </c>
      <c r="D10" s="403" t="s">
        <v>630</v>
      </c>
      <c r="E10" s="403" t="s">
        <v>1904</v>
      </c>
      <c r="F10" s="392" t="s">
        <v>1903</v>
      </c>
      <c r="G10" s="688"/>
      <c r="H10" s="689"/>
      <c r="I10" s="690">
        <v>0.4</v>
      </c>
      <c r="J10" s="691">
        <f>P10*I10</f>
        <v>161888</v>
      </c>
      <c r="K10" s="692">
        <v>0.6</v>
      </c>
      <c r="L10" s="693">
        <f>P10*K10</f>
        <v>242832</v>
      </c>
      <c r="M10" s="694"/>
      <c r="N10" s="694"/>
      <c r="O10" s="695">
        <f>G10+I10+K10+M10</f>
        <v>1</v>
      </c>
      <c r="P10" s="696">
        <f>'7. Infraestructura'!D10+'3. EQUIPO DE OFICINA'!D10</f>
        <v>404720</v>
      </c>
      <c r="Q10" s="697" t="s">
        <v>1835</v>
      </c>
      <c r="R10" s="698" t="s">
        <v>1836</v>
      </c>
      <c r="S10" s="671" t="s">
        <v>1899</v>
      </c>
      <c r="T10" s="671" t="s">
        <v>1898</v>
      </c>
      <c r="U10" s="671" t="s">
        <v>1900</v>
      </c>
      <c r="V10" s="672" t="s">
        <v>1901</v>
      </c>
      <c r="W10" s="699" t="s">
        <v>1902</v>
      </c>
    </row>
    <row r="11" spans="1:29" ht="107.25" hidden="1" customHeight="1" x14ac:dyDescent="0.25">
      <c r="A11" s="852"/>
      <c r="B11" s="474"/>
      <c r="C11" s="326" t="s">
        <v>1704</v>
      </c>
      <c r="D11" s="326"/>
      <c r="E11" s="326"/>
      <c r="F11" s="326"/>
      <c r="G11" s="353"/>
      <c r="H11" s="272"/>
      <c r="I11" s="353"/>
      <c r="J11" s="272"/>
      <c r="K11" s="353"/>
      <c r="L11" s="272"/>
      <c r="M11" s="353"/>
      <c r="N11" s="272"/>
      <c r="O11" s="353"/>
      <c r="P11" s="272"/>
      <c r="Q11" s="357"/>
      <c r="R11" s="357"/>
      <c r="S11" s="357"/>
      <c r="T11" s="357"/>
      <c r="U11" s="357"/>
      <c r="V11" s="357"/>
      <c r="W11" s="326"/>
    </row>
    <row r="12" spans="1:29" ht="83.25" hidden="1" customHeight="1" x14ac:dyDescent="0.25">
      <c r="A12" s="852"/>
      <c r="B12" s="856" t="s">
        <v>1698</v>
      </c>
      <c r="C12" s="326" t="s">
        <v>631</v>
      </c>
      <c r="D12" s="326" t="s">
        <v>123</v>
      </c>
      <c r="E12" s="326"/>
      <c r="F12" s="326" t="s">
        <v>632</v>
      </c>
      <c r="G12" s="353"/>
      <c r="H12" s="272"/>
      <c r="I12" s="353"/>
      <c r="J12" s="272"/>
      <c r="K12" s="353"/>
      <c r="L12" s="272"/>
      <c r="M12" s="353"/>
      <c r="N12" s="272"/>
      <c r="O12" s="353"/>
      <c r="P12" s="272"/>
      <c r="Q12" s="357"/>
      <c r="R12" s="357"/>
      <c r="S12" s="357"/>
      <c r="T12" s="357"/>
      <c r="U12" s="357"/>
      <c r="V12" s="357"/>
      <c r="W12" s="78"/>
    </row>
    <row r="13" spans="1:29" ht="78.75" hidden="1" x14ac:dyDescent="0.25">
      <c r="A13" s="852"/>
      <c r="B13" s="857"/>
      <c r="C13" s="326" t="s">
        <v>633</v>
      </c>
      <c r="D13" s="326" t="s">
        <v>634</v>
      </c>
      <c r="E13" s="326"/>
      <c r="F13" s="339" t="s">
        <v>635</v>
      </c>
      <c r="G13" s="353"/>
      <c r="H13" s="272"/>
      <c r="I13" s="353"/>
      <c r="J13" s="272"/>
      <c r="K13" s="353"/>
      <c r="L13" s="272"/>
      <c r="M13" s="353"/>
      <c r="N13" s="272"/>
      <c r="O13" s="353"/>
      <c r="P13" s="272"/>
      <c r="Q13" s="357"/>
      <c r="R13" s="357"/>
      <c r="S13" s="357"/>
      <c r="T13" s="357"/>
      <c r="U13" s="357"/>
      <c r="V13" s="357"/>
      <c r="W13" s="700"/>
    </row>
    <row r="14" spans="1:29" ht="120.75" hidden="1" customHeight="1" x14ac:dyDescent="0.25">
      <c r="A14" s="852"/>
      <c r="B14" s="858"/>
      <c r="C14" s="326" t="s">
        <v>636</v>
      </c>
      <c r="D14" s="326" t="s">
        <v>637</v>
      </c>
      <c r="E14" s="326"/>
      <c r="F14" s="326" t="s">
        <v>638</v>
      </c>
      <c r="G14" s="353"/>
      <c r="H14" s="272"/>
      <c r="I14" s="353"/>
      <c r="J14" s="272"/>
      <c r="K14" s="366"/>
      <c r="L14" s="272"/>
      <c r="M14" s="353"/>
      <c r="N14" s="272"/>
      <c r="O14" s="99"/>
      <c r="P14" s="270"/>
      <c r="Q14" s="352"/>
      <c r="R14" s="352"/>
      <c r="S14" s="357"/>
      <c r="T14" s="357"/>
      <c r="U14" s="357"/>
      <c r="V14" s="357"/>
      <c r="W14" s="78"/>
    </row>
    <row r="15" spans="1:29" ht="186.75" hidden="1" customHeight="1" x14ac:dyDescent="0.25">
      <c r="A15" s="852"/>
      <c r="B15" s="473"/>
      <c r="C15" s="326" t="s">
        <v>1700</v>
      </c>
      <c r="D15" s="326"/>
      <c r="E15" s="326"/>
      <c r="F15" s="326"/>
      <c r="G15" s="353"/>
      <c r="H15" s="272"/>
      <c r="I15" s="353"/>
      <c r="J15" s="272"/>
      <c r="K15" s="366"/>
      <c r="L15" s="272"/>
      <c r="M15" s="353"/>
      <c r="N15" s="272"/>
      <c r="O15" s="99"/>
      <c r="P15" s="270"/>
      <c r="Q15" s="352"/>
      <c r="R15" s="352"/>
      <c r="S15" s="357"/>
      <c r="T15" s="357"/>
      <c r="U15" s="357"/>
      <c r="V15" s="357"/>
      <c r="W15" s="78"/>
    </row>
    <row r="16" spans="1:29" ht="164.25" hidden="1" customHeight="1" x14ac:dyDescent="0.25">
      <c r="A16" s="852"/>
      <c r="B16" s="473"/>
      <c r="C16" s="326" t="s">
        <v>1701</v>
      </c>
      <c r="D16" s="326"/>
      <c r="E16" s="326"/>
      <c r="F16" s="326"/>
      <c r="G16" s="353"/>
      <c r="H16" s="272"/>
      <c r="I16" s="353"/>
      <c r="J16" s="272"/>
      <c r="K16" s="366"/>
      <c r="L16" s="272"/>
      <c r="M16" s="353"/>
      <c r="N16" s="272"/>
      <c r="O16" s="99"/>
      <c r="P16" s="270"/>
      <c r="Q16" s="352"/>
      <c r="R16" s="352"/>
      <c r="S16" s="357"/>
      <c r="T16" s="357"/>
      <c r="U16" s="357"/>
      <c r="V16" s="357"/>
      <c r="W16" s="78"/>
    </row>
    <row r="17" spans="1:23" ht="164.25" hidden="1" customHeight="1" x14ac:dyDescent="0.25">
      <c r="A17" s="852"/>
      <c r="B17" s="473"/>
      <c r="C17" s="326" t="s">
        <v>1702</v>
      </c>
      <c r="D17" s="326"/>
      <c r="E17" s="326"/>
      <c r="F17" s="326"/>
      <c r="G17" s="353"/>
      <c r="H17" s="272"/>
      <c r="I17" s="353"/>
      <c r="J17" s="272"/>
      <c r="K17" s="366"/>
      <c r="L17" s="272"/>
      <c r="M17" s="353"/>
      <c r="N17" s="272"/>
      <c r="O17" s="99"/>
      <c r="P17" s="270"/>
      <c r="Q17" s="352"/>
      <c r="R17" s="352"/>
      <c r="S17" s="357"/>
      <c r="T17" s="357"/>
      <c r="U17" s="357"/>
      <c r="V17" s="357"/>
      <c r="W17" s="78"/>
    </row>
    <row r="18" spans="1:23" ht="191.25" hidden="1" customHeight="1" x14ac:dyDescent="0.25">
      <c r="A18" s="852"/>
      <c r="B18" s="473"/>
      <c r="C18" s="326" t="s">
        <v>1703</v>
      </c>
      <c r="D18" s="326"/>
      <c r="E18" s="326"/>
      <c r="F18" s="326"/>
      <c r="G18" s="353"/>
      <c r="H18" s="272"/>
      <c r="I18" s="353"/>
      <c r="J18" s="272"/>
      <c r="K18" s="366"/>
      <c r="L18" s="272"/>
      <c r="M18" s="353"/>
      <c r="N18" s="272"/>
      <c r="O18" s="99"/>
      <c r="P18" s="270"/>
      <c r="Q18" s="352"/>
      <c r="R18" s="352"/>
      <c r="S18" s="357"/>
      <c r="T18" s="357"/>
      <c r="U18" s="357"/>
      <c r="V18" s="357"/>
      <c r="W18" s="78"/>
    </row>
    <row r="19" spans="1:23" ht="81.75" hidden="1" customHeight="1" x14ac:dyDescent="0.25">
      <c r="A19" s="837"/>
      <c r="B19" s="385" t="s">
        <v>1699</v>
      </c>
      <c r="C19" s="326" t="s">
        <v>639</v>
      </c>
      <c r="D19" s="326" t="s">
        <v>640</v>
      </c>
      <c r="E19" s="326"/>
      <c r="F19" s="326" t="s">
        <v>641</v>
      </c>
      <c r="G19" s="353"/>
      <c r="H19" s="272"/>
      <c r="I19" s="353"/>
      <c r="J19" s="272"/>
      <c r="K19" s="353"/>
      <c r="L19" s="272"/>
      <c r="M19" s="366"/>
      <c r="N19" s="272"/>
      <c r="O19" s="99"/>
      <c r="P19" s="270"/>
      <c r="Q19" s="352"/>
      <c r="R19" s="352"/>
      <c r="S19" s="357"/>
      <c r="T19" s="357"/>
      <c r="U19" s="357"/>
      <c r="V19" s="357"/>
      <c r="W19" s="78"/>
    </row>
    <row r="20" spans="1:23" ht="15.75" x14ac:dyDescent="0.25">
      <c r="A20" s="429"/>
      <c r="B20" s="430"/>
      <c r="C20" s="430"/>
      <c r="D20" s="429" t="s">
        <v>124</v>
      </c>
      <c r="E20" s="430"/>
      <c r="F20" s="431"/>
      <c r="G20" s="386">
        <f t="shared" ref="G20:N20" si="0">SUM(G6:G19)</f>
        <v>0</v>
      </c>
      <c r="H20" s="387">
        <f t="shared" si="0"/>
        <v>0</v>
      </c>
      <c r="I20" s="386">
        <f t="shared" si="0"/>
        <v>0.4</v>
      </c>
      <c r="J20" s="387">
        <f t="shared" si="0"/>
        <v>161888</v>
      </c>
      <c r="K20" s="386">
        <f t="shared" si="0"/>
        <v>0.6</v>
      </c>
      <c r="L20" s="387">
        <f t="shared" si="0"/>
        <v>242832</v>
      </c>
      <c r="M20" s="386">
        <f t="shared" si="0"/>
        <v>0</v>
      </c>
      <c r="N20" s="387">
        <f t="shared" si="0"/>
        <v>0</v>
      </c>
      <c r="O20" s="386">
        <f>G20+I20+K20+M20</f>
        <v>1</v>
      </c>
      <c r="P20" s="388">
        <f>H20+J20+L20+N20</f>
        <v>404720</v>
      </c>
      <c r="Q20" s="370"/>
      <c r="R20" s="370"/>
      <c r="S20" s="370"/>
      <c r="T20" s="370"/>
      <c r="U20" s="370"/>
      <c r="V20" s="370"/>
      <c r="W20" s="370"/>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sheetData>
  <mergeCells count="21">
    <mergeCell ref="F3:F5"/>
    <mergeCell ref="G3:N3"/>
    <mergeCell ref="A6:A19"/>
    <mergeCell ref="B6:B10"/>
    <mergeCell ref="E3:E5"/>
    <mergeCell ref="A3:A5"/>
    <mergeCell ref="B3:B5"/>
    <mergeCell ref="C3:C5"/>
    <mergeCell ref="D3:D5"/>
    <mergeCell ref="B12:B14"/>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E1" zoomScale="80" zoomScaleNormal="80" workbookViewId="0">
      <selection activeCell="P15" sqref="P15"/>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74" bestFit="1" customWidth="1"/>
    <col min="9" max="9" width="15.28515625" customWidth="1"/>
    <col min="10" max="10" width="15.85546875" style="274" customWidth="1"/>
    <col min="11" max="11" width="15.28515625" customWidth="1"/>
    <col min="12" max="12" width="15" style="274" customWidth="1"/>
    <col min="13" max="13" width="15.28515625" customWidth="1"/>
    <col min="14" max="14" width="14.85546875" style="274" bestFit="1" customWidth="1"/>
    <col min="15" max="15" width="15.28515625" customWidth="1"/>
    <col min="16" max="16" width="19.85546875" style="274" customWidth="1"/>
    <col min="19" max="19" width="16.7109375" customWidth="1"/>
    <col min="20" max="20" width="26.85546875" customWidth="1"/>
    <col min="21" max="22" width="14.28515625" customWidth="1"/>
    <col min="23" max="23" width="19" customWidth="1"/>
  </cols>
  <sheetData>
    <row r="1" spans="1:32" s="389" customFormat="1" ht="18.75" x14ac:dyDescent="0.3">
      <c r="G1" s="401" t="s">
        <v>139</v>
      </c>
      <c r="L1" s="401"/>
      <c r="M1" s="401"/>
      <c r="N1" s="401"/>
      <c r="O1" s="401"/>
      <c r="P1" s="401"/>
      <c r="Q1" s="401"/>
      <c r="R1" s="401"/>
      <c r="S1" s="401"/>
      <c r="T1" s="401"/>
      <c r="U1" s="401"/>
      <c r="V1" s="401"/>
      <c r="W1" s="401"/>
      <c r="X1" s="401"/>
      <c r="Y1" s="401"/>
      <c r="Z1" s="401"/>
      <c r="AA1" s="401"/>
      <c r="AB1" s="401"/>
      <c r="AC1" s="401"/>
      <c r="AD1" s="401"/>
      <c r="AE1" s="401"/>
      <c r="AF1" s="401"/>
    </row>
    <row r="2" spans="1:32" s="475" customFormat="1" x14ac:dyDescent="0.2">
      <c r="A2" s="399" t="s">
        <v>1713</v>
      </c>
      <c r="B2" s="319"/>
      <c r="C2" s="399"/>
      <c r="D2" s="319"/>
      <c r="E2" s="319"/>
      <c r="F2" s="319"/>
      <c r="G2" s="319"/>
      <c r="H2" s="319"/>
      <c r="I2" s="319"/>
      <c r="J2" s="319"/>
      <c r="K2" s="319"/>
      <c r="L2" s="319"/>
      <c r="M2" s="319"/>
      <c r="N2" s="319"/>
      <c r="O2" s="319"/>
      <c r="P2" s="319"/>
      <c r="Q2" s="319"/>
      <c r="R2" s="319"/>
      <c r="S2" s="319"/>
      <c r="T2" s="319"/>
      <c r="U2" s="319"/>
      <c r="V2" s="319"/>
      <c r="W2" s="319"/>
    </row>
    <row r="3" spans="1:32" s="66" customFormat="1" ht="23.25" customHeight="1" x14ac:dyDescent="0.25">
      <c r="A3" s="849" t="s">
        <v>100</v>
      </c>
      <c r="B3" s="849" t="s">
        <v>119</v>
      </c>
      <c r="C3" s="850" t="s">
        <v>88</v>
      </c>
      <c r="D3" s="850" t="s">
        <v>89</v>
      </c>
      <c r="E3" s="815" t="s">
        <v>471</v>
      </c>
      <c r="F3" s="850" t="s">
        <v>90</v>
      </c>
      <c r="G3" s="849" t="s">
        <v>104</v>
      </c>
      <c r="H3" s="849"/>
      <c r="I3" s="849"/>
      <c r="J3" s="849"/>
      <c r="K3" s="849"/>
      <c r="L3" s="849"/>
      <c r="M3" s="849"/>
      <c r="N3" s="849"/>
      <c r="O3" s="850" t="s">
        <v>105</v>
      </c>
      <c r="P3" s="850"/>
      <c r="Q3" s="849" t="s">
        <v>106</v>
      </c>
      <c r="R3" s="849"/>
      <c r="S3" s="849" t="s">
        <v>107</v>
      </c>
      <c r="T3" s="849" t="s">
        <v>108</v>
      </c>
      <c r="U3" s="849" t="s">
        <v>116</v>
      </c>
      <c r="V3" s="849" t="s">
        <v>115</v>
      </c>
      <c r="W3" s="850" t="s">
        <v>91</v>
      </c>
    </row>
    <row r="4" spans="1:32" s="66" customFormat="1" ht="15" customHeight="1" x14ac:dyDescent="0.25">
      <c r="A4" s="849"/>
      <c r="B4" s="849"/>
      <c r="C4" s="850"/>
      <c r="D4" s="850"/>
      <c r="E4" s="816"/>
      <c r="F4" s="850"/>
      <c r="G4" s="849" t="s">
        <v>109</v>
      </c>
      <c r="H4" s="849"/>
      <c r="I4" s="849" t="s">
        <v>110</v>
      </c>
      <c r="J4" s="849"/>
      <c r="K4" s="849" t="s">
        <v>111</v>
      </c>
      <c r="L4" s="849"/>
      <c r="M4" s="849" t="s">
        <v>112</v>
      </c>
      <c r="N4" s="849"/>
      <c r="O4" s="850"/>
      <c r="P4" s="850"/>
      <c r="Q4" s="849"/>
      <c r="R4" s="849"/>
      <c r="S4" s="849"/>
      <c r="T4" s="849"/>
      <c r="U4" s="849"/>
      <c r="V4" s="849"/>
      <c r="W4" s="850"/>
    </row>
    <row r="5" spans="1:32" s="67" customFormat="1" ht="24" customHeight="1" x14ac:dyDescent="0.25">
      <c r="A5" s="849"/>
      <c r="B5" s="849"/>
      <c r="C5" s="850"/>
      <c r="D5" s="850"/>
      <c r="E5" s="817"/>
      <c r="F5" s="850"/>
      <c r="G5" s="307" t="s">
        <v>113</v>
      </c>
      <c r="H5" s="269" t="s">
        <v>12</v>
      </c>
      <c r="I5" s="307" t="s">
        <v>113</v>
      </c>
      <c r="J5" s="269" t="s">
        <v>12</v>
      </c>
      <c r="K5" s="307" t="s">
        <v>113</v>
      </c>
      <c r="L5" s="269" t="s">
        <v>12</v>
      </c>
      <c r="M5" s="307" t="s">
        <v>113</v>
      </c>
      <c r="N5" s="269" t="s">
        <v>12</v>
      </c>
      <c r="O5" s="307" t="s">
        <v>113</v>
      </c>
      <c r="P5" s="269" t="s">
        <v>12</v>
      </c>
      <c r="Q5" s="307" t="s">
        <v>114</v>
      </c>
      <c r="R5" s="307" t="s">
        <v>85</v>
      </c>
      <c r="S5" s="849"/>
      <c r="T5" s="849"/>
      <c r="U5" s="849"/>
      <c r="V5" s="849"/>
      <c r="W5" s="850"/>
    </row>
    <row r="6" spans="1:32" s="348" customFormat="1" ht="24" customHeight="1" x14ac:dyDescent="0.25">
      <c r="A6" s="436"/>
      <c r="B6" s="437"/>
      <c r="C6" s="437"/>
      <c r="D6" s="437"/>
      <c r="E6" s="437"/>
      <c r="F6" s="437"/>
      <c r="G6" s="437"/>
      <c r="H6" s="436" t="s">
        <v>139</v>
      </c>
      <c r="I6" s="437"/>
      <c r="J6" s="437"/>
      <c r="K6" s="437"/>
      <c r="L6" s="437"/>
      <c r="M6" s="437"/>
      <c r="N6" s="437"/>
      <c r="O6" s="437"/>
      <c r="P6" s="437"/>
      <c r="Q6" s="437"/>
      <c r="R6" s="437"/>
      <c r="S6" s="437"/>
      <c r="T6" s="437"/>
      <c r="U6" s="437"/>
      <c r="V6" s="437"/>
      <c r="W6" s="438"/>
    </row>
    <row r="7" spans="1:32" s="348" customFormat="1" ht="24" customHeight="1" x14ac:dyDescent="0.25">
      <c r="A7" s="390"/>
      <c r="B7" s="390"/>
      <c r="C7" s="390"/>
      <c r="D7" s="390"/>
      <c r="E7" s="390"/>
      <c r="F7" s="390"/>
      <c r="G7" s="390"/>
      <c r="H7" s="277"/>
      <c r="I7" s="390"/>
      <c r="J7" s="277"/>
      <c r="K7" s="390"/>
      <c r="L7" s="277"/>
      <c r="M7" s="390"/>
      <c r="N7" s="277"/>
      <c r="O7" s="390"/>
      <c r="P7" s="277"/>
      <c r="Q7" s="390"/>
      <c r="R7" s="390"/>
      <c r="S7" s="390"/>
      <c r="T7" s="390"/>
      <c r="U7" s="390"/>
      <c r="V7" s="390"/>
      <c r="W7" s="390"/>
    </row>
    <row r="8" spans="1:32" ht="201.75" hidden="1" customHeight="1" x14ac:dyDescent="0.25">
      <c r="A8" s="836" t="s">
        <v>1712</v>
      </c>
      <c r="B8" s="391" t="s">
        <v>642</v>
      </c>
      <c r="C8" s="392" t="s">
        <v>643</v>
      </c>
      <c r="D8" s="392" t="s">
        <v>644</v>
      </c>
      <c r="E8" s="392" t="s">
        <v>1723</v>
      </c>
      <c r="F8" s="392"/>
      <c r="G8" s="393"/>
      <c r="H8" s="292"/>
      <c r="I8" s="395"/>
      <c r="J8" s="292"/>
      <c r="K8" s="395"/>
      <c r="L8" s="292"/>
      <c r="M8" s="395"/>
      <c r="N8" s="292"/>
      <c r="O8" s="720"/>
      <c r="P8" s="721"/>
      <c r="Q8" s="100"/>
      <c r="R8" s="100"/>
      <c r="S8" s="85"/>
      <c r="T8" s="100"/>
      <c r="U8" s="100"/>
      <c r="V8" s="100"/>
      <c r="W8" s="100"/>
    </row>
    <row r="9" spans="1:32" ht="180.75" hidden="1" customHeight="1" x14ac:dyDescent="0.25">
      <c r="A9" s="852"/>
      <c r="B9" s="391" t="s">
        <v>645</v>
      </c>
      <c r="C9" s="392" t="s">
        <v>646</v>
      </c>
      <c r="D9" s="392" t="s">
        <v>137</v>
      </c>
      <c r="E9" s="392"/>
      <c r="F9" s="392" t="s">
        <v>1756</v>
      </c>
      <c r="G9" s="663"/>
      <c r="H9" s="664"/>
      <c r="I9" s="665"/>
      <c r="J9" s="666"/>
      <c r="K9" s="667"/>
      <c r="L9" s="667"/>
      <c r="M9" s="667"/>
      <c r="N9" s="667"/>
      <c r="O9" s="668"/>
      <c r="P9" s="669"/>
      <c r="Q9" s="670"/>
      <c r="R9" s="671"/>
      <c r="S9" s="671"/>
      <c r="T9" s="671"/>
      <c r="U9" s="671"/>
      <c r="V9" s="672"/>
      <c r="W9" s="673"/>
    </row>
    <row r="10" spans="1:32" ht="165.75" customHeight="1" x14ac:dyDescent="0.25">
      <c r="A10" s="852"/>
      <c r="B10" s="391" t="s">
        <v>647</v>
      </c>
      <c r="C10" s="392" t="s">
        <v>1757</v>
      </c>
      <c r="D10" s="392" t="s">
        <v>1758</v>
      </c>
      <c r="E10" s="392" t="s">
        <v>1928</v>
      </c>
      <c r="F10" s="392" t="s">
        <v>1925</v>
      </c>
      <c r="G10" s="393"/>
      <c r="H10" s="292"/>
      <c r="I10" s="395">
        <v>0.2</v>
      </c>
      <c r="J10" s="292">
        <f>P10*I10</f>
        <v>1480000</v>
      </c>
      <c r="K10" s="395">
        <v>0.3</v>
      </c>
      <c r="L10" s="292">
        <f>P10*K10</f>
        <v>2220000</v>
      </c>
      <c r="M10" s="395">
        <v>0.5</v>
      </c>
      <c r="N10" s="292">
        <f>P10*M10</f>
        <v>3700000</v>
      </c>
      <c r="O10" s="720">
        <f>G10+I10+K10+M10</f>
        <v>1</v>
      </c>
      <c r="P10" s="721">
        <f>'4. EQUIPO TECNOLÓGICOS'!D21</f>
        <v>7400000</v>
      </c>
      <c r="Q10" s="100">
        <v>392</v>
      </c>
      <c r="R10" s="100" t="s">
        <v>1927</v>
      </c>
      <c r="S10" s="85" t="s">
        <v>1923</v>
      </c>
      <c r="T10" s="100" t="s">
        <v>1924</v>
      </c>
      <c r="U10" s="100" t="s">
        <v>1922</v>
      </c>
      <c r="V10" s="100" t="s">
        <v>1921</v>
      </c>
      <c r="W10" s="100" t="s">
        <v>1920</v>
      </c>
    </row>
    <row r="11" spans="1:32" ht="213" hidden="1" customHeight="1" x14ac:dyDescent="0.25">
      <c r="A11" s="852"/>
      <c r="B11" s="391" t="s">
        <v>648</v>
      </c>
      <c r="C11" s="392" t="s">
        <v>649</v>
      </c>
      <c r="D11" s="392" t="s">
        <v>650</v>
      </c>
      <c r="E11" s="392"/>
      <c r="F11" s="392" t="s">
        <v>651</v>
      </c>
      <c r="G11" s="395"/>
      <c r="H11" s="292"/>
      <c r="I11" s="85"/>
      <c r="J11" s="292"/>
      <c r="K11" s="85"/>
      <c r="L11" s="292"/>
      <c r="M11" s="85"/>
      <c r="N11" s="292"/>
      <c r="O11" s="396"/>
      <c r="P11" s="281"/>
      <c r="Q11" s="85"/>
      <c r="R11" s="85"/>
      <c r="S11" s="85"/>
      <c r="T11" s="85"/>
      <c r="U11" s="85"/>
      <c r="V11" s="85"/>
      <c r="W11" s="100"/>
    </row>
    <row r="12" spans="1:32" ht="165.75" customHeight="1" x14ac:dyDescent="0.25">
      <c r="A12" s="852"/>
      <c r="B12" s="555" t="s">
        <v>652</v>
      </c>
      <c r="C12" s="392" t="s">
        <v>138</v>
      </c>
      <c r="D12" s="392" t="s">
        <v>653</v>
      </c>
      <c r="E12" s="392" t="s">
        <v>1941</v>
      </c>
      <c r="F12" s="392" t="s">
        <v>1934</v>
      </c>
      <c r="G12" s="395">
        <v>0.4</v>
      </c>
      <c r="H12" s="292">
        <v>0</v>
      </c>
      <c r="I12" s="395">
        <v>0.6</v>
      </c>
      <c r="J12" s="292">
        <v>0</v>
      </c>
      <c r="K12" s="85">
        <v>0</v>
      </c>
      <c r="L12" s="292">
        <v>0</v>
      </c>
      <c r="M12" s="85">
        <v>0</v>
      </c>
      <c r="N12" s="292">
        <v>0</v>
      </c>
      <c r="O12" s="720">
        <f>G12+I12+K12+M12</f>
        <v>1</v>
      </c>
      <c r="P12" s="721">
        <f>H12+J12+L12+N12</f>
        <v>0</v>
      </c>
      <c r="Q12" s="85">
        <v>32</v>
      </c>
      <c r="R12" s="85" t="s">
        <v>1892</v>
      </c>
      <c r="S12" s="85" t="s">
        <v>1935</v>
      </c>
      <c r="T12" s="85" t="s">
        <v>1933</v>
      </c>
      <c r="U12" s="85" t="s">
        <v>1930</v>
      </c>
      <c r="V12" s="85" t="s">
        <v>1932</v>
      </c>
      <c r="W12" s="100" t="s">
        <v>1931</v>
      </c>
    </row>
    <row r="13" spans="1:32" ht="158.25" customHeight="1" x14ac:dyDescent="0.25">
      <c r="A13" s="852"/>
      <c r="B13" s="823" t="s">
        <v>654</v>
      </c>
      <c r="C13" s="392" t="s">
        <v>655</v>
      </c>
      <c r="D13" s="392" t="s">
        <v>122</v>
      </c>
      <c r="E13" s="392" t="s">
        <v>1940</v>
      </c>
      <c r="F13" s="392" t="s">
        <v>1939</v>
      </c>
      <c r="G13" s="395">
        <v>0.3</v>
      </c>
      <c r="H13" s="292"/>
      <c r="I13" s="395">
        <v>0.3</v>
      </c>
      <c r="J13" s="292"/>
      <c r="K13" s="395">
        <v>0.4</v>
      </c>
      <c r="L13" s="292">
        <f>P13</f>
        <v>2300</v>
      </c>
      <c r="M13" s="85"/>
      <c r="N13" s="292"/>
      <c r="O13" s="720">
        <f>G13+I13+K13+M13</f>
        <v>1</v>
      </c>
      <c r="P13" s="721">
        <f>'1. TALLERES SEMINARIOS'!D90</f>
        <v>2300</v>
      </c>
      <c r="Q13" s="85" t="s">
        <v>1892</v>
      </c>
      <c r="R13" s="85" t="s">
        <v>1929</v>
      </c>
      <c r="S13" s="10" t="s">
        <v>1938</v>
      </c>
      <c r="T13" s="85" t="s">
        <v>1937</v>
      </c>
      <c r="U13" s="85" t="s">
        <v>1936</v>
      </c>
      <c r="V13" s="85" t="s">
        <v>1838</v>
      </c>
      <c r="W13" s="100" t="s">
        <v>1920</v>
      </c>
    </row>
    <row r="14" spans="1:32" ht="135" hidden="1" customHeight="1" x14ac:dyDescent="0.25">
      <c r="A14" s="837"/>
      <c r="B14" s="823"/>
      <c r="C14" s="392" t="s">
        <v>656</v>
      </c>
      <c r="D14" s="392"/>
      <c r="E14" s="392"/>
      <c r="F14" s="392"/>
      <c r="G14" s="85"/>
      <c r="H14" s="292"/>
      <c r="I14" s="85"/>
      <c r="J14" s="292"/>
      <c r="K14" s="85"/>
      <c r="L14" s="292"/>
      <c r="M14" s="85"/>
      <c r="N14" s="292"/>
      <c r="O14" s="396"/>
      <c r="P14" s="281"/>
      <c r="Q14" s="85"/>
      <c r="R14" s="85"/>
      <c r="S14" s="85"/>
      <c r="T14" s="85"/>
      <c r="U14" s="85"/>
      <c r="V14" s="85"/>
      <c r="W14" s="397"/>
    </row>
    <row r="15" spans="1:32" s="348" customFormat="1" ht="15" customHeight="1" x14ac:dyDescent="0.25">
      <c r="A15" s="439"/>
      <c r="B15" s="440"/>
      <c r="C15" s="439" t="s">
        <v>140</v>
      </c>
      <c r="D15" s="440"/>
      <c r="E15" s="440"/>
      <c r="F15" s="441"/>
      <c r="G15" s="370">
        <f t="shared" ref="G15:N15" si="0">SUM(G8:G14)</f>
        <v>0.7</v>
      </c>
      <c r="H15" s="273">
        <f t="shared" si="0"/>
        <v>0</v>
      </c>
      <c r="I15" s="370">
        <f t="shared" si="0"/>
        <v>1.1000000000000001</v>
      </c>
      <c r="J15" s="273">
        <f t="shared" si="0"/>
        <v>1480000</v>
      </c>
      <c r="K15" s="370">
        <f t="shared" si="0"/>
        <v>0.7</v>
      </c>
      <c r="L15" s="273">
        <f t="shared" si="0"/>
        <v>2222300</v>
      </c>
      <c r="M15" s="370">
        <f t="shared" si="0"/>
        <v>0.5</v>
      </c>
      <c r="N15" s="273">
        <f t="shared" si="0"/>
        <v>3700000</v>
      </c>
      <c r="O15" s="370">
        <f>G15+I15+K15+M15</f>
        <v>3</v>
      </c>
      <c r="P15" s="275">
        <f>H15+J15+L15+N15</f>
        <v>7402300</v>
      </c>
      <c r="Q15" s="370"/>
      <c r="R15" s="370"/>
      <c r="S15" s="370"/>
      <c r="T15" s="370"/>
      <c r="U15" s="370"/>
      <c r="V15" s="370"/>
      <c r="W15" s="398"/>
    </row>
    <row r="16" spans="1:32" s="348" customFormat="1" ht="24" customHeight="1" x14ac:dyDescent="0.25">
      <c r="H16" s="280"/>
      <c r="J16" s="280"/>
      <c r="L16" s="280"/>
      <c r="N16" s="280"/>
      <c r="P16" s="280"/>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48" customFormat="1" ht="15" customHeight="1" x14ac:dyDescent="0.25">
      <c r="H29" s="280"/>
      <c r="J29" s="280"/>
      <c r="L29" s="280"/>
      <c r="N29" s="280"/>
      <c r="P29" s="280"/>
    </row>
    <row r="30" spans="8:16" s="348" customFormat="1" ht="12" x14ac:dyDescent="0.25">
      <c r="H30" s="280"/>
      <c r="J30" s="280"/>
      <c r="L30" s="280"/>
      <c r="N30" s="280"/>
      <c r="P30" s="280"/>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79"/>
      <c r="E40" s="435"/>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E3:E5"/>
    <mergeCell ref="I4:J4"/>
    <mergeCell ref="K4:L4"/>
    <mergeCell ref="M4:N4"/>
    <mergeCell ref="A8:A14"/>
    <mergeCell ref="B13:B14"/>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G1" zoomScaleNormal="100" workbookViewId="0">
      <selection activeCell="L30" sqref="L30"/>
    </sheetView>
  </sheetViews>
  <sheetFormatPr baseColWidth="10" defaultRowHeight="15" x14ac:dyDescent="0.25"/>
  <cols>
    <col min="1" max="2" width="21.7109375" customWidth="1"/>
    <col min="3" max="6" width="27.42578125" customWidth="1"/>
    <col min="7" max="7" width="15.28515625" customWidth="1"/>
    <col min="8" max="8" width="14.85546875" style="274" bestFit="1" customWidth="1"/>
    <col min="9" max="9" width="15.28515625" customWidth="1"/>
    <col min="10" max="10" width="18.85546875" style="274" customWidth="1"/>
    <col min="12" max="12" width="14.85546875" style="274" bestFit="1" customWidth="1"/>
    <col min="14" max="14" width="14.85546875" style="274" bestFit="1" customWidth="1"/>
    <col min="15" max="15" width="15.28515625" customWidth="1"/>
    <col min="16" max="16" width="18.28515625" style="274" customWidth="1"/>
    <col min="18" max="18" width="14.28515625" customWidth="1"/>
    <col min="19" max="19" width="20.28515625" customWidth="1"/>
    <col min="20" max="22" width="14.140625" customWidth="1"/>
    <col min="23" max="23" width="17" customWidth="1"/>
  </cols>
  <sheetData>
    <row r="1" spans="1:23" ht="18" customHeight="1" x14ac:dyDescent="0.25">
      <c r="B1" s="301"/>
      <c r="C1" s="301"/>
      <c r="D1" s="301"/>
      <c r="E1" s="310"/>
      <c r="F1" s="301"/>
      <c r="G1" s="428" t="s">
        <v>199</v>
      </c>
      <c r="J1" s="301"/>
      <c r="K1" s="301"/>
      <c r="L1" s="301"/>
      <c r="M1" s="301"/>
      <c r="N1" s="301"/>
      <c r="O1" s="301"/>
      <c r="P1" s="301"/>
      <c r="Q1" s="301"/>
      <c r="R1" s="301"/>
      <c r="S1" s="301"/>
      <c r="T1" s="301"/>
      <c r="U1" s="301"/>
      <c r="V1" s="301"/>
      <c r="W1" s="301"/>
    </row>
    <row r="2" spans="1:23" ht="14.45" customHeight="1" x14ac:dyDescent="0.25">
      <c r="A2" s="400" t="s">
        <v>1715</v>
      </c>
      <c r="B2" s="305"/>
      <c r="C2" s="305"/>
      <c r="D2" s="305"/>
      <c r="E2" s="311"/>
      <c r="F2" s="305"/>
      <c r="G2" s="305"/>
      <c r="H2" s="305"/>
      <c r="I2" s="305"/>
      <c r="J2" s="305"/>
      <c r="K2" s="305"/>
      <c r="L2" s="305"/>
      <c r="M2" s="305"/>
      <c r="N2" s="305"/>
      <c r="O2" s="305"/>
      <c r="P2" s="305"/>
      <c r="Q2" s="305"/>
      <c r="R2" s="305"/>
      <c r="S2" s="305"/>
      <c r="T2" s="305"/>
      <c r="U2" s="305"/>
      <c r="V2" s="305"/>
      <c r="W2" s="305"/>
    </row>
    <row r="3" spans="1:23" ht="14.45" customHeight="1" x14ac:dyDescent="0.25">
      <c r="A3" s="792" t="s">
        <v>100</v>
      </c>
      <c r="B3" s="792" t="s">
        <v>119</v>
      </c>
      <c r="C3" s="802" t="s">
        <v>88</v>
      </c>
      <c r="D3" s="802" t="s">
        <v>89</v>
      </c>
      <c r="E3" s="815" t="s">
        <v>471</v>
      </c>
      <c r="F3" s="802" t="s">
        <v>90</v>
      </c>
      <c r="G3" s="304" t="s">
        <v>104</v>
      </c>
      <c r="H3" s="304"/>
      <c r="I3" s="304"/>
      <c r="J3" s="304"/>
      <c r="K3" s="304"/>
      <c r="L3" s="304"/>
      <c r="M3" s="304"/>
      <c r="N3" s="304"/>
      <c r="O3" s="306" t="s">
        <v>105</v>
      </c>
      <c r="P3" s="306"/>
      <c r="Q3" s="304" t="s">
        <v>106</v>
      </c>
      <c r="R3" s="304"/>
      <c r="S3" s="304" t="s">
        <v>107</v>
      </c>
      <c r="T3" s="304" t="s">
        <v>108</v>
      </c>
      <c r="U3" s="297" t="s">
        <v>116</v>
      </c>
      <c r="V3" s="297" t="s">
        <v>115</v>
      </c>
      <c r="W3" s="307" t="s">
        <v>91</v>
      </c>
    </row>
    <row r="4" spans="1:23" ht="14.45" customHeight="1" x14ac:dyDescent="0.25">
      <c r="A4" s="790"/>
      <c r="B4" s="790"/>
      <c r="C4" s="803"/>
      <c r="D4" s="803"/>
      <c r="E4" s="816"/>
      <c r="F4" s="803"/>
      <c r="G4" s="304" t="s">
        <v>109</v>
      </c>
      <c r="H4" s="304"/>
      <c r="I4" s="304" t="s">
        <v>110</v>
      </c>
      <c r="J4" s="304"/>
      <c r="K4" s="304" t="s">
        <v>111</v>
      </c>
      <c r="L4" s="304"/>
      <c r="M4" s="304" t="s">
        <v>112</v>
      </c>
      <c r="N4" s="304"/>
      <c r="O4" s="306"/>
      <c r="P4" s="306"/>
      <c r="Q4" s="304"/>
      <c r="R4" s="304"/>
      <c r="S4" s="304"/>
      <c r="T4" s="304"/>
      <c r="U4" s="298"/>
      <c r="V4" s="298"/>
      <c r="W4" s="307"/>
    </row>
    <row r="5" spans="1:23" ht="25.5" x14ac:dyDescent="0.25">
      <c r="A5" s="791"/>
      <c r="B5" s="791"/>
      <c r="C5" s="804"/>
      <c r="D5" s="804"/>
      <c r="E5" s="817"/>
      <c r="F5" s="804"/>
      <c r="G5" s="307" t="s">
        <v>113</v>
      </c>
      <c r="H5" s="269" t="s">
        <v>12</v>
      </c>
      <c r="I5" s="307" t="s">
        <v>113</v>
      </c>
      <c r="J5" s="269" t="s">
        <v>12</v>
      </c>
      <c r="K5" s="307" t="s">
        <v>113</v>
      </c>
      <c r="L5" s="269" t="s">
        <v>12</v>
      </c>
      <c r="M5" s="307" t="s">
        <v>113</v>
      </c>
      <c r="N5" s="269" t="s">
        <v>12</v>
      </c>
      <c r="O5" s="307" t="s">
        <v>113</v>
      </c>
      <c r="P5" s="269" t="s">
        <v>12</v>
      </c>
      <c r="Q5" s="307" t="s">
        <v>114</v>
      </c>
      <c r="R5" s="307" t="s">
        <v>85</v>
      </c>
      <c r="S5" s="304"/>
      <c r="T5" s="304"/>
      <c r="U5" s="299"/>
      <c r="V5" s="299"/>
      <c r="W5" s="307"/>
    </row>
    <row r="6" spans="1:23" ht="15.6" customHeight="1" x14ac:dyDescent="0.25">
      <c r="A6" s="442" t="s">
        <v>152</v>
      </c>
      <c r="B6" s="308"/>
      <c r="C6" s="308"/>
      <c r="D6" s="308"/>
      <c r="E6" s="308"/>
      <c r="F6" s="308"/>
      <c r="G6" s="308"/>
      <c r="H6" s="443" t="s">
        <v>152</v>
      </c>
      <c r="I6" s="308"/>
      <c r="J6" s="308"/>
      <c r="K6" s="308"/>
      <c r="L6" s="308"/>
      <c r="M6" s="308"/>
      <c r="N6" s="308"/>
      <c r="O6" s="308"/>
      <c r="P6" s="308"/>
      <c r="Q6" s="308"/>
      <c r="R6" s="308"/>
      <c r="S6" s="308"/>
      <c r="T6" s="308"/>
      <c r="U6" s="308"/>
      <c r="V6" s="308"/>
      <c r="W6" s="308"/>
    </row>
    <row r="7" spans="1:23" ht="297" hidden="1" customHeight="1" x14ac:dyDescent="0.25">
      <c r="A7" s="859" t="s">
        <v>1714</v>
      </c>
      <c r="B7" s="724" t="s">
        <v>141</v>
      </c>
      <c r="C7" s="100" t="s">
        <v>142</v>
      </c>
      <c r="D7" s="100" t="s">
        <v>143</v>
      </c>
      <c r="E7" s="91" t="s">
        <v>1724</v>
      </c>
      <c r="F7" s="91" t="s">
        <v>182</v>
      </c>
      <c r="G7" s="90"/>
      <c r="H7" s="279"/>
      <c r="I7" s="90"/>
      <c r="J7" s="279"/>
      <c r="K7" s="90"/>
      <c r="L7" s="279"/>
      <c r="M7" s="90"/>
      <c r="N7" s="279"/>
      <c r="O7" s="94"/>
      <c r="P7" s="281"/>
      <c r="Q7" s="90"/>
      <c r="R7" s="90"/>
      <c r="S7" s="79"/>
      <c r="T7" s="79"/>
      <c r="U7" s="79"/>
      <c r="V7" s="79"/>
      <c r="W7" s="91"/>
    </row>
    <row r="8" spans="1:23" ht="189" hidden="1" x14ac:dyDescent="0.25">
      <c r="A8" s="860"/>
      <c r="B8" s="303"/>
      <c r="C8" s="91"/>
      <c r="D8" s="91" t="s">
        <v>144</v>
      </c>
      <c r="E8" s="91"/>
      <c r="F8" s="91"/>
      <c r="G8" s="90"/>
      <c r="H8" s="279"/>
      <c r="I8" s="90"/>
      <c r="J8" s="279"/>
      <c r="K8" s="90"/>
      <c r="L8" s="279"/>
      <c r="M8" s="90"/>
      <c r="N8" s="279"/>
      <c r="O8" s="94"/>
      <c r="P8" s="281"/>
      <c r="Q8" s="90"/>
      <c r="R8" s="90"/>
      <c r="S8" s="79"/>
      <c r="T8" s="79"/>
      <c r="U8" s="79"/>
      <c r="V8" s="79"/>
      <c r="W8" s="91"/>
    </row>
    <row r="9" spans="1:23" ht="173.25" hidden="1" x14ac:dyDescent="0.25">
      <c r="A9" s="860"/>
      <c r="B9" s="303"/>
      <c r="C9" s="91" t="s">
        <v>1716</v>
      </c>
      <c r="D9" s="91"/>
      <c r="E9" s="91"/>
      <c r="F9" s="91"/>
      <c r="G9" s="90"/>
      <c r="H9" s="279"/>
      <c r="I9" s="90"/>
      <c r="J9" s="279"/>
      <c r="K9" s="90"/>
      <c r="L9" s="279"/>
      <c r="M9" s="90"/>
      <c r="N9" s="279"/>
      <c r="O9" s="94"/>
      <c r="P9" s="281"/>
      <c r="Q9" s="79"/>
      <c r="R9" s="79"/>
      <c r="S9" s="79"/>
      <c r="T9" s="79"/>
      <c r="U9" s="79"/>
      <c r="V9" s="79"/>
      <c r="W9" s="91"/>
    </row>
    <row r="10" spans="1:23" ht="15.75" hidden="1" x14ac:dyDescent="0.25">
      <c r="A10" s="860"/>
      <c r="B10" s="303"/>
      <c r="C10" s="91"/>
      <c r="D10" s="91"/>
      <c r="E10" s="91"/>
      <c r="F10" s="91"/>
      <c r="G10" s="90"/>
      <c r="H10" s="279"/>
      <c r="I10" s="90"/>
      <c r="J10" s="279"/>
      <c r="K10" s="90"/>
      <c r="L10" s="279"/>
      <c r="M10" s="90"/>
      <c r="N10" s="279"/>
      <c r="O10" s="94"/>
      <c r="P10" s="281"/>
      <c r="Q10" s="79"/>
      <c r="R10" s="79"/>
      <c r="S10" s="79"/>
      <c r="T10" s="79"/>
      <c r="U10" s="79"/>
      <c r="V10" s="79"/>
      <c r="W10" s="82"/>
    </row>
    <row r="11" spans="1:23" ht="236.25" x14ac:dyDescent="0.25">
      <c r="A11" s="860"/>
      <c r="B11" s="303" t="s">
        <v>145</v>
      </c>
      <c r="C11" s="100" t="s">
        <v>146</v>
      </c>
      <c r="D11" s="100" t="s">
        <v>147</v>
      </c>
      <c r="E11" s="100" t="s">
        <v>1946</v>
      </c>
      <c r="F11" s="85" t="s">
        <v>1945</v>
      </c>
      <c r="G11" s="86">
        <v>0.25</v>
      </c>
      <c r="H11" s="279">
        <v>0</v>
      </c>
      <c r="I11" s="86">
        <v>0.25</v>
      </c>
      <c r="J11" s="279">
        <v>0</v>
      </c>
      <c r="K11" s="86">
        <v>0.25</v>
      </c>
      <c r="L11" s="279">
        <v>0</v>
      </c>
      <c r="M11" s="86">
        <v>0.25</v>
      </c>
      <c r="N11" s="279">
        <v>0</v>
      </c>
      <c r="O11" s="93">
        <f>G11+I11+K11+M11</f>
        <v>1</v>
      </c>
      <c r="P11" s="281">
        <f t="shared" ref="P11:P16" si="0">H11+J11+L11+N11</f>
        <v>0</v>
      </c>
      <c r="Q11" s="90">
        <v>32</v>
      </c>
      <c r="R11" s="90" t="s">
        <v>1892</v>
      </c>
      <c r="S11" s="79" t="s">
        <v>161</v>
      </c>
      <c r="T11" s="79" t="s">
        <v>1944</v>
      </c>
      <c r="U11" s="79" t="s">
        <v>1943</v>
      </c>
      <c r="V11" s="79" t="s">
        <v>1942</v>
      </c>
      <c r="W11" s="85" t="s">
        <v>1920</v>
      </c>
    </row>
    <row r="12" spans="1:23" ht="94.5" hidden="1" x14ac:dyDescent="0.25">
      <c r="A12" s="860"/>
      <c r="B12" s="303"/>
      <c r="C12" s="91"/>
      <c r="D12" s="91"/>
      <c r="E12" s="91"/>
      <c r="F12" s="100" t="s">
        <v>183</v>
      </c>
      <c r="G12" s="90"/>
      <c r="H12" s="279"/>
      <c r="I12" s="90"/>
      <c r="J12" s="279"/>
      <c r="K12" s="90"/>
      <c r="L12" s="279"/>
      <c r="M12" s="90"/>
      <c r="N12" s="279"/>
      <c r="O12" s="94"/>
      <c r="P12" s="281"/>
      <c r="Q12" s="90"/>
      <c r="R12" s="79"/>
      <c r="S12" s="79"/>
      <c r="T12" s="79"/>
      <c r="U12" s="79"/>
      <c r="V12" s="79"/>
      <c r="W12" s="91"/>
    </row>
    <row r="13" spans="1:23" ht="63" hidden="1" x14ac:dyDescent="0.25">
      <c r="A13" s="860"/>
      <c r="B13" s="303"/>
      <c r="C13" s="91"/>
      <c r="D13" s="91"/>
      <c r="E13" s="91"/>
      <c r="F13" s="100" t="s">
        <v>1759</v>
      </c>
      <c r="G13" s="90"/>
      <c r="H13" s="279"/>
      <c r="I13" s="90"/>
      <c r="J13" s="279"/>
      <c r="K13" s="90"/>
      <c r="L13" s="279"/>
      <c r="M13" s="90"/>
      <c r="N13" s="279"/>
      <c r="O13" s="94"/>
      <c r="P13" s="281"/>
      <c r="Q13" s="90"/>
      <c r="R13" s="90"/>
      <c r="S13" s="89"/>
      <c r="T13" s="89"/>
      <c r="U13" s="89"/>
      <c r="V13" s="89"/>
      <c r="W13" s="89"/>
    </row>
    <row r="14" spans="1:23" ht="165.75" hidden="1" customHeight="1" x14ac:dyDescent="0.25">
      <c r="A14" s="860"/>
      <c r="B14" s="303" t="s">
        <v>148</v>
      </c>
      <c r="C14" s="91" t="s">
        <v>149</v>
      </c>
      <c r="D14" s="91" t="s">
        <v>150</v>
      </c>
      <c r="E14" s="91"/>
      <c r="F14" s="91" t="s">
        <v>184</v>
      </c>
      <c r="G14" s="90"/>
      <c r="H14" s="279"/>
      <c r="I14" s="90"/>
      <c r="J14" s="279"/>
      <c r="K14" s="90"/>
      <c r="L14" s="279"/>
      <c r="M14" s="90"/>
      <c r="N14" s="279"/>
      <c r="O14" s="94"/>
      <c r="P14" s="281"/>
      <c r="Q14" s="90"/>
      <c r="R14" s="90"/>
      <c r="S14" s="79"/>
      <c r="T14" s="79"/>
      <c r="U14" s="79"/>
      <c r="V14" s="79"/>
      <c r="W14" s="91"/>
    </row>
    <row r="15" spans="1:23" ht="252" hidden="1" x14ac:dyDescent="0.25">
      <c r="A15" s="861"/>
      <c r="B15" s="303" t="s">
        <v>151</v>
      </c>
      <c r="C15" s="91" t="s">
        <v>1717</v>
      </c>
      <c r="D15" s="91"/>
      <c r="E15" s="91"/>
      <c r="F15" s="91"/>
      <c r="G15" s="90"/>
      <c r="H15" s="279"/>
      <c r="I15" s="90"/>
      <c r="J15" s="279"/>
      <c r="K15" s="90"/>
      <c r="L15" s="279"/>
      <c r="M15" s="90"/>
      <c r="N15" s="279"/>
      <c r="O15" s="94">
        <f t="shared" ref="O15:O16" si="1">G15+I15+K15+M15</f>
        <v>0</v>
      </c>
      <c r="P15" s="281">
        <f t="shared" si="0"/>
        <v>0</v>
      </c>
      <c r="Q15" s="90"/>
      <c r="R15" s="90"/>
      <c r="S15" s="90"/>
      <c r="T15" s="90"/>
      <c r="U15" s="90"/>
      <c r="V15" s="90"/>
      <c r="W15" s="91"/>
    </row>
    <row r="16" spans="1:23" ht="15.6" customHeight="1" x14ac:dyDescent="0.25">
      <c r="A16" s="444" t="s">
        <v>153</v>
      </c>
      <c r="B16" s="302"/>
      <c r="C16" s="302"/>
      <c r="D16" s="302"/>
      <c r="E16" s="302"/>
      <c r="F16" s="302"/>
      <c r="G16" s="101">
        <f t="shared" ref="G16:N16" si="2">SUM(G7:G15)</f>
        <v>0.25</v>
      </c>
      <c r="H16" s="276">
        <f t="shared" si="2"/>
        <v>0</v>
      </c>
      <c r="I16" s="101">
        <f t="shared" si="2"/>
        <v>0.25</v>
      </c>
      <c r="J16" s="276">
        <f t="shared" si="2"/>
        <v>0</v>
      </c>
      <c r="K16" s="101">
        <f t="shared" si="2"/>
        <v>0.25</v>
      </c>
      <c r="L16" s="276">
        <f t="shared" si="2"/>
        <v>0</v>
      </c>
      <c r="M16" s="101">
        <f t="shared" si="2"/>
        <v>0.25</v>
      </c>
      <c r="N16" s="276">
        <f t="shared" si="2"/>
        <v>0</v>
      </c>
      <c r="O16" s="101">
        <f t="shared" si="1"/>
        <v>1</v>
      </c>
      <c r="P16" s="276">
        <f t="shared" si="0"/>
        <v>0</v>
      </c>
      <c r="Q16" s="68"/>
      <c r="R16" s="68"/>
      <c r="S16" s="68"/>
      <c r="T16" s="68"/>
      <c r="U16" s="68"/>
      <c r="V16" s="68"/>
      <c r="W16" s="68"/>
    </row>
  </sheetData>
  <mergeCells count="7">
    <mergeCell ref="A7:A15"/>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G1" zoomScale="72" zoomScaleNormal="72" workbookViewId="0">
      <selection activeCell="G6" sqref="A6:XFD6"/>
    </sheetView>
  </sheetViews>
  <sheetFormatPr baseColWidth="10" defaultRowHeight="15" x14ac:dyDescent="0.25"/>
  <cols>
    <col min="1" max="2" width="21.7109375" customWidth="1"/>
    <col min="3" max="6" width="27.42578125" customWidth="1"/>
    <col min="7" max="7" width="15.28515625" customWidth="1"/>
    <col min="8" max="8" width="13.7109375" style="274" bestFit="1" customWidth="1"/>
    <col min="9" max="9" width="15.28515625" customWidth="1"/>
    <col min="10" max="10" width="18.85546875" style="274" customWidth="1"/>
    <col min="12" max="12" width="13.7109375" style="274" bestFit="1" customWidth="1"/>
    <col min="14" max="14" width="13.7109375" style="274" bestFit="1" customWidth="1"/>
    <col min="15" max="15" width="15.28515625" customWidth="1"/>
    <col min="16" max="16" width="18.28515625" style="274" customWidth="1"/>
    <col min="19" max="22" width="14.140625" customWidth="1"/>
    <col min="23" max="23" width="17" customWidth="1"/>
  </cols>
  <sheetData>
    <row r="1" spans="1:23" ht="18.75" x14ac:dyDescent="0.25">
      <c r="B1" s="412"/>
      <c r="C1" s="412"/>
      <c r="D1" s="412"/>
      <c r="E1" s="412"/>
      <c r="F1" s="412"/>
      <c r="G1" s="412" t="s">
        <v>657</v>
      </c>
      <c r="J1" s="412"/>
      <c r="K1" s="412"/>
      <c r="L1" s="412"/>
      <c r="M1" s="412"/>
      <c r="N1" s="412"/>
      <c r="O1" s="412"/>
      <c r="P1" s="412"/>
      <c r="Q1" s="412"/>
      <c r="R1" s="412"/>
      <c r="S1" s="412"/>
      <c r="T1" s="412"/>
      <c r="U1" s="412"/>
      <c r="V1" s="412"/>
      <c r="W1" s="412"/>
    </row>
    <row r="2" spans="1:23" x14ac:dyDescent="0.25">
      <c r="A2" s="375" t="s">
        <v>1695</v>
      </c>
      <c r="B2" s="375"/>
      <c r="C2" s="375"/>
      <c r="D2" s="375"/>
      <c r="E2" s="375"/>
      <c r="F2" s="375"/>
      <c r="G2" s="375"/>
      <c r="H2" s="375"/>
      <c r="I2" s="375"/>
      <c r="J2" s="375"/>
      <c r="K2" s="375"/>
      <c r="L2" s="375"/>
      <c r="M2" s="375"/>
      <c r="N2" s="375"/>
      <c r="O2" s="375"/>
      <c r="P2" s="375"/>
      <c r="Q2" s="375"/>
      <c r="R2" s="375"/>
      <c r="S2" s="375"/>
      <c r="T2" s="375"/>
      <c r="U2" s="375"/>
      <c r="V2" s="375"/>
      <c r="W2" s="375"/>
    </row>
    <row r="3" spans="1:23" x14ac:dyDescent="0.25">
      <c r="A3" s="849" t="s">
        <v>100</v>
      </c>
      <c r="B3" s="792" t="s">
        <v>119</v>
      </c>
      <c r="C3" s="850" t="s">
        <v>88</v>
      </c>
      <c r="D3" s="850" t="s">
        <v>89</v>
      </c>
      <c r="E3" s="815" t="s">
        <v>471</v>
      </c>
      <c r="F3" s="850" t="s">
        <v>90</v>
      </c>
      <c r="G3" s="849" t="s">
        <v>104</v>
      </c>
      <c r="H3" s="849"/>
      <c r="I3" s="849"/>
      <c r="J3" s="849"/>
      <c r="K3" s="849"/>
      <c r="L3" s="849"/>
      <c r="M3" s="849"/>
      <c r="N3" s="849"/>
      <c r="O3" s="850" t="s">
        <v>105</v>
      </c>
      <c r="P3" s="850"/>
      <c r="Q3" s="849" t="s">
        <v>106</v>
      </c>
      <c r="R3" s="849"/>
      <c r="S3" s="849" t="s">
        <v>107</v>
      </c>
      <c r="T3" s="849" t="s">
        <v>108</v>
      </c>
      <c r="U3" s="792" t="s">
        <v>116</v>
      </c>
      <c r="V3" s="792" t="s">
        <v>115</v>
      </c>
      <c r="W3" s="851" t="s">
        <v>91</v>
      </c>
    </row>
    <row r="4" spans="1:23" x14ac:dyDescent="0.25">
      <c r="A4" s="849"/>
      <c r="B4" s="790"/>
      <c r="C4" s="850"/>
      <c r="D4" s="850"/>
      <c r="E4" s="816"/>
      <c r="F4" s="850"/>
      <c r="G4" s="849" t="s">
        <v>109</v>
      </c>
      <c r="H4" s="849"/>
      <c r="I4" s="849" t="s">
        <v>110</v>
      </c>
      <c r="J4" s="849"/>
      <c r="K4" s="849" t="s">
        <v>111</v>
      </c>
      <c r="L4" s="849"/>
      <c r="M4" s="849" t="s">
        <v>112</v>
      </c>
      <c r="N4" s="849"/>
      <c r="O4" s="850"/>
      <c r="P4" s="850"/>
      <c r="Q4" s="849"/>
      <c r="R4" s="849"/>
      <c r="S4" s="849"/>
      <c r="T4" s="849"/>
      <c r="U4" s="790"/>
      <c r="V4" s="790"/>
      <c r="W4" s="851"/>
    </row>
    <row r="5" spans="1:23" ht="25.5" x14ac:dyDescent="0.25">
      <c r="A5" s="849"/>
      <c r="B5" s="791"/>
      <c r="C5" s="850"/>
      <c r="D5" s="850"/>
      <c r="E5" s="817"/>
      <c r="F5" s="850"/>
      <c r="G5" s="307" t="s">
        <v>113</v>
      </c>
      <c r="H5" s="269" t="s">
        <v>12</v>
      </c>
      <c r="I5" s="307" t="s">
        <v>113</v>
      </c>
      <c r="J5" s="269" t="s">
        <v>12</v>
      </c>
      <c r="K5" s="307" t="s">
        <v>113</v>
      </c>
      <c r="L5" s="269" t="s">
        <v>12</v>
      </c>
      <c r="M5" s="307" t="s">
        <v>113</v>
      </c>
      <c r="N5" s="269" t="s">
        <v>12</v>
      </c>
      <c r="O5" s="307" t="s">
        <v>113</v>
      </c>
      <c r="P5" s="269" t="s">
        <v>12</v>
      </c>
      <c r="Q5" s="307" t="s">
        <v>114</v>
      </c>
      <c r="R5" s="307" t="s">
        <v>85</v>
      </c>
      <c r="S5" s="849"/>
      <c r="T5" s="849"/>
      <c r="U5" s="791"/>
      <c r="V5" s="791"/>
      <c r="W5" s="851"/>
    </row>
    <row r="6" spans="1:23" ht="126" x14ac:dyDescent="0.25">
      <c r="A6" s="862" t="s">
        <v>1693</v>
      </c>
      <c r="B6" s="862" t="s">
        <v>1694</v>
      </c>
      <c r="C6" s="402" t="s">
        <v>1705</v>
      </c>
      <c r="D6" s="402" t="s">
        <v>658</v>
      </c>
      <c r="E6" s="402" t="s">
        <v>1725</v>
      </c>
      <c r="F6" s="403" t="s">
        <v>659</v>
      </c>
      <c r="G6" s="396"/>
      <c r="H6" s="281"/>
      <c r="I6" s="396"/>
      <c r="J6" s="281"/>
      <c r="K6" s="396"/>
      <c r="L6" s="281"/>
      <c r="M6" s="396"/>
      <c r="N6" s="281"/>
      <c r="O6" s="396"/>
      <c r="P6" s="281"/>
      <c r="Q6" s="404"/>
      <c r="R6" s="404"/>
      <c r="S6" s="404"/>
      <c r="T6" s="404"/>
      <c r="U6" s="404"/>
      <c r="V6" s="404"/>
      <c r="W6" s="394"/>
    </row>
    <row r="7" spans="1:23" ht="102.75" customHeight="1" x14ac:dyDescent="0.25">
      <c r="A7" s="862"/>
      <c r="B7" s="862"/>
      <c r="C7" s="402" t="s">
        <v>660</v>
      </c>
      <c r="D7" s="402" t="s">
        <v>661</v>
      </c>
      <c r="E7" s="402"/>
      <c r="F7" s="403" t="s">
        <v>179</v>
      </c>
      <c r="G7" s="396"/>
      <c r="H7" s="281"/>
      <c r="I7" s="396"/>
      <c r="J7" s="281"/>
      <c r="K7" s="396"/>
      <c r="L7" s="281"/>
      <c r="M7" s="396"/>
      <c r="N7" s="281"/>
      <c r="O7" s="396"/>
      <c r="P7" s="281"/>
      <c r="Q7" s="404"/>
      <c r="R7" s="404"/>
      <c r="S7" s="404"/>
      <c r="T7" s="404"/>
      <c r="U7" s="404"/>
      <c r="V7" s="404"/>
      <c r="W7" s="397"/>
    </row>
    <row r="8" spans="1:23" ht="126" x14ac:dyDescent="0.25">
      <c r="A8" s="862"/>
      <c r="B8" s="405" t="s">
        <v>662</v>
      </c>
      <c r="C8" s="402" t="s">
        <v>663</v>
      </c>
      <c r="D8" s="402" t="s">
        <v>664</v>
      </c>
      <c r="E8" s="402"/>
      <c r="F8" s="403" t="s">
        <v>180</v>
      </c>
      <c r="G8" s="396"/>
      <c r="H8" s="281"/>
      <c r="I8" s="396"/>
      <c r="J8" s="281"/>
      <c r="K8" s="406"/>
      <c r="L8" s="281"/>
      <c r="M8" s="396"/>
      <c r="N8" s="281"/>
      <c r="O8" s="407"/>
      <c r="P8" s="282"/>
      <c r="Q8" s="394"/>
      <c r="R8" s="394"/>
      <c r="S8" s="404"/>
      <c r="T8" s="404"/>
      <c r="U8" s="404"/>
      <c r="V8" s="404"/>
      <c r="W8" s="394"/>
    </row>
    <row r="9" spans="1:23" ht="110.25" x14ac:dyDescent="0.25">
      <c r="A9" s="862"/>
      <c r="B9" s="405" t="s">
        <v>665</v>
      </c>
      <c r="C9" s="402" t="s">
        <v>125</v>
      </c>
      <c r="D9" s="402" t="s">
        <v>125</v>
      </c>
      <c r="E9" s="402"/>
      <c r="F9" s="403" t="s">
        <v>666</v>
      </c>
      <c r="G9" s="396"/>
      <c r="H9" s="281"/>
      <c r="I9" s="396"/>
      <c r="J9" s="281"/>
      <c r="K9" s="396"/>
      <c r="L9" s="281"/>
      <c r="M9" s="396"/>
      <c r="N9" s="281"/>
      <c r="O9" s="396"/>
      <c r="P9" s="281"/>
      <c r="Q9" s="404"/>
      <c r="R9" s="404"/>
      <c r="S9" s="404"/>
      <c r="T9" s="404"/>
      <c r="U9" s="404"/>
      <c r="V9" s="404"/>
      <c r="W9" s="408"/>
    </row>
    <row r="10" spans="1:23" ht="167.25" customHeight="1" x14ac:dyDescent="0.25">
      <c r="A10" s="862"/>
      <c r="B10" s="405" t="s">
        <v>667</v>
      </c>
      <c r="C10" s="402" t="s">
        <v>126</v>
      </c>
      <c r="D10" s="402" t="s">
        <v>127</v>
      </c>
      <c r="E10" s="402"/>
      <c r="F10" s="403" t="s">
        <v>181</v>
      </c>
      <c r="G10" s="396"/>
      <c r="H10" s="281"/>
      <c r="I10" s="396"/>
      <c r="J10" s="281"/>
      <c r="K10" s="396"/>
      <c r="L10" s="281"/>
      <c r="M10" s="396"/>
      <c r="N10" s="281"/>
      <c r="O10" s="396"/>
      <c r="P10" s="281"/>
      <c r="Q10" s="404"/>
      <c r="R10" s="404"/>
      <c r="S10" s="404"/>
      <c r="T10" s="404"/>
      <c r="U10" s="404"/>
      <c r="V10" s="404"/>
      <c r="W10" s="394"/>
    </row>
    <row r="11" spans="1:23" ht="15.75" x14ac:dyDescent="0.25">
      <c r="A11" s="429"/>
      <c r="B11" s="430"/>
      <c r="C11" s="429" t="s">
        <v>128</v>
      </c>
      <c r="D11" s="430"/>
      <c r="E11" s="430"/>
      <c r="F11" s="431"/>
      <c r="G11" s="409">
        <f t="shared" ref="G11:N11" si="0">SUM(G6:G10)</f>
        <v>0</v>
      </c>
      <c r="H11" s="410">
        <f t="shared" si="0"/>
        <v>0</v>
      </c>
      <c r="I11" s="409">
        <f t="shared" si="0"/>
        <v>0</v>
      </c>
      <c r="J11" s="410">
        <f t="shared" si="0"/>
        <v>0</v>
      </c>
      <c r="K11" s="409">
        <f t="shared" si="0"/>
        <v>0</v>
      </c>
      <c r="L11" s="410">
        <f t="shared" si="0"/>
        <v>0</v>
      </c>
      <c r="M11" s="409">
        <f t="shared" si="0"/>
        <v>0</v>
      </c>
      <c r="N11" s="410">
        <f t="shared" si="0"/>
        <v>0</v>
      </c>
      <c r="O11" s="409">
        <f>G11+I11+K11+M11</f>
        <v>0</v>
      </c>
      <c r="P11" s="411">
        <f>H11+J11+L11+N11</f>
        <v>0</v>
      </c>
      <c r="Q11" s="367"/>
      <c r="R11" s="367"/>
      <c r="S11" s="367"/>
      <c r="T11" s="367"/>
      <c r="U11" s="367"/>
      <c r="V11" s="367"/>
      <c r="W11" s="367"/>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opLeftCell="D1" zoomScale="120" zoomScaleNormal="120" workbookViewId="0">
      <selection activeCell="J14" sqref="J14"/>
    </sheetView>
  </sheetViews>
  <sheetFormatPr baseColWidth="10" defaultColWidth="11.5703125" defaultRowHeight="15" x14ac:dyDescent="0.25"/>
  <cols>
    <col min="1" max="1" width="11.5703125" style="109"/>
    <col min="2" max="2" width="35" style="109" customWidth="1"/>
    <col min="3" max="3" width="21.5703125" style="109" customWidth="1"/>
    <col min="4" max="4" width="18.42578125" style="109" customWidth="1"/>
    <col min="5" max="5" width="14.85546875" style="109" customWidth="1"/>
    <col min="6" max="6" width="16.28515625" style="109" bestFit="1" customWidth="1"/>
    <col min="7" max="7" width="11.5703125" style="109"/>
    <col min="8" max="8" width="53.140625" style="109" bestFit="1" customWidth="1"/>
    <col min="9" max="10" width="15.85546875" style="109" bestFit="1" customWidth="1"/>
    <col min="11" max="16384" width="11.5703125" style="109"/>
  </cols>
  <sheetData>
    <row r="2" spans="2:10" ht="18.75" x14ac:dyDescent="0.25">
      <c r="B2" s="104" t="s">
        <v>21</v>
      </c>
      <c r="C2" s="104" t="s">
        <v>469</v>
      </c>
      <c r="H2" s="484" t="s">
        <v>468</v>
      </c>
      <c r="I2" s="484" t="s">
        <v>469</v>
      </c>
    </row>
    <row r="3" spans="2:10" ht="18.75" x14ac:dyDescent="0.25">
      <c r="B3" s="105" t="s">
        <v>175</v>
      </c>
      <c r="C3" s="218">
        <f>'1. TALLERES SEMINARIOS'!D5</f>
        <v>844455</v>
      </c>
      <c r="H3" s="142" t="s">
        <v>201</v>
      </c>
      <c r="I3" s="211">
        <f>'Desarrollo e Innov. Curricular'!P19</f>
        <v>0</v>
      </c>
    </row>
    <row r="4" spans="2:10" ht="18.75" x14ac:dyDescent="0.25">
      <c r="B4" s="105" t="s">
        <v>496</v>
      </c>
      <c r="C4" s="218">
        <f>'2. CONTRATACION DE PERSONAL'!D5</f>
        <v>29250</v>
      </c>
      <c r="H4" s="142" t="s">
        <v>190</v>
      </c>
      <c r="I4" s="211">
        <f>Investigación!Q27</f>
        <v>554955</v>
      </c>
    </row>
    <row r="5" spans="2:10" ht="18.75" x14ac:dyDescent="0.25">
      <c r="B5" s="105" t="s">
        <v>197</v>
      </c>
      <c r="C5" s="218">
        <f>'3. EQUIPO DE OFICINA'!D5</f>
        <v>154720</v>
      </c>
      <c r="H5" s="142" t="s">
        <v>553</v>
      </c>
      <c r="I5" s="211">
        <f>'Vinculación Univ. Sociedad'!P18</f>
        <v>480550</v>
      </c>
    </row>
    <row r="6" spans="2:10" ht="18.75" x14ac:dyDescent="0.25">
      <c r="B6" s="105" t="s">
        <v>497</v>
      </c>
      <c r="C6" s="218">
        <f>'4. EQUIPO TECNOLÓGICOS'!D5</f>
        <v>7405500</v>
      </c>
      <c r="H6" s="142" t="s">
        <v>202</v>
      </c>
      <c r="I6" s="211">
        <f>'Docencia y Profesorado Universi'!P14</f>
        <v>76325</v>
      </c>
    </row>
    <row r="7" spans="2:10" ht="18.75" x14ac:dyDescent="0.25">
      <c r="B7" s="105" t="s">
        <v>198</v>
      </c>
      <c r="C7" s="218">
        <f>'5. ACTIVIDADES ESPECIALES'!D5</f>
        <v>3471400</v>
      </c>
      <c r="H7" s="142" t="s">
        <v>174</v>
      </c>
      <c r="I7" s="211">
        <f>Estudiantes!P20</f>
        <v>404720</v>
      </c>
    </row>
    <row r="8" spans="2:10" ht="18.75" x14ac:dyDescent="0.25">
      <c r="B8" s="116" t="s">
        <v>464</v>
      </c>
      <c r="C8" s="106">
        <f>'6. Becas'!D5</f>
        <v>0</v>
      </c>
      <c r="H8" s="142" t="s">
        <v>554</v>
      </c>
      <c r="I8" s="211">
        <f>'Gestion Administrativa'!P15</f>
        <v>7402300</v>
      </c>
    </row>
    <row r="9" spans="2:10" ht="18.75" x14ac:dyDescent="0.25">
      <c r="B9" s="116" t="s">
        <v>465</v>
      </c>
      <c r="C9" s="106">
        <f>'7. Infraestructura'!D5</f>
        <v>250000</v>
      </c>
      <c r="E9" s="142" t="s">
        <v>162</v>
      </c>
      <c r="F9" s="221">
        <f>Presupuesto!F587</f>
        <v>12155325</v>
      </c>
      <c r="G9" s="128"/>
      <c r="H9" s="212" t="s">
        <v>203</v>
      </c>
      <c r="I9" s="213">
        <f>Graduados!P11</f>
        <v>0</v>
      </c>
    </row>
    <row r="10" spans="2:10" ht="18.75" x14ac:dyDescent="0.25">
      <c r="B10" s="105" t="s">
        <v>499</v>
      </c>
      <c r="C10" s="106">
        <f>'8. Venta de Servicios'!D5</f>
        <v>0</v>
      </c>
      <c r="F10" s="128"/>
      <c r="G10" s="128"/>
      <c r="H10" s="212" t="s">
        <v>555</v>
      </c>
      <c r="I10" s="213">
        <f>'Gestion Academica'!P16</f>
        <v>0</v>
      </c>
    </row>
    <row r="11" spans="2:10" ht="18.75" x14ac:dyDescent="0.25">
      <c r="B11" s="116"/>
      <c r="C11" s="106"/>
      <c r="F11" s="128"/>
      <c r="G11" s="128"/>
      <c r="H11" s="212" t="s">
        <v>556</v>
      </c>
      <c r="I11" s="213">
        <f>'Gestión del Conocimiento'!P31</f>
        <v>0</v>
      </c>
    </row>
    <row r="12" spans="2:10" ht="18.75" x14ac:dyDescent="0.25">
      <c r="B12" s="116"/>
      <c r="C12" s="106"/>
      <c r="F12" s="128"/>
      <c r="G12" s="128"/>
      <c r="H12" s="212" t="s">
        <v>204</v>
      </c>
      <c r="I12" s="213">
        <f>Gobernabilidad!P10</f>
        <v>0</v>
      </c>
    </row>
    <row r="13" spans="2:10" ht="23.25" x14ac:dyDescent="0.25">
      <c r="B13" s="107"/>
      <c r="C13" s="108"/>
      <c r="F13" s="128"/>
      <c r="G13" s="128"/>
      <c r="H13" s="212" t="s">
        <v>557</v>
      </c>
      <c r="I13" s="213">
        <f>'Lo Esencial'!P27</f>
        <v>3236475</v>
      </c>
    </row>
    <row r="14" spans="2:10" ht="26.25" x14ac:dyDescent="0.25">
      <c r="B14" s="219" t="s">
        <v>196</v>
      </c>
      <c r="C14" s="220">
        <f>SUM(C3:C13)</f>
        <v>12155325</v>
      </c>
      <c r="F14" s="128"/>
      <c r="G14" s="128"/>
      <c r="H14" s="128"/>
      <c r="I14" s="128"/>
    </row>
    <row r="15" spans="2:10" x14ac:dyDescent="0.25">
      <c r="F15" s="128"/>
      <c r="G15" s="128"/>
      <c r="H15" s="128" t="s">
        <v>196</v>
      </c>
      <c r="I15" s="222">
        <f>SUM(I3:I14)</f>
        <v>12155325</v>
      </c>
    </row>
    <row r="16" spans="2:10" x14ac:dyDescent="0.25">
      <c r="F16" s="128"/>
      <c r="G16" s="128"/>
      <c r="H16" s="128"/>
      <c r="I16" s="128"/>
      <c r="J16" s="214"/>
    </row>
    <row r="17" spans="2:15" x14ac:dyDescent="0.25">
      <c r="J17" s="214"/>
    </row>
    <row r="18" spans="2:15" x14ac:dyDescent="0.25">
      <c r="J18" s="214"/>
    </row>
    <row r="19" spans="2:15" x14ac:dyDescent="0.25">
      <c r="J19" s="214"/>
    </row>
    <row r="20" spans="2:15" x14ac:dyDescent="0.25">
      <c r="J20" s="214"/>
    </row>
    <row r="21" spans="2:15" x14ac:dyDescent="0.25">
      <c r="J21" s="214"/>
    </row>
    <row r="24" spans="2:15" x14ac:dyDescent="0.25">
      <c r="H24" s="214"/>
    </row>
    <row r="25" spans="2:15" x14ac:dyDescent="0.25">
      <c r="B25" s="109" t="s">
        <v>727</v>
      </c>
      <c r="C25" s="109" t="s">
        <v>728</v>
      </c>
      <c r="D25" s="109" t="s">
        <v>729</v>
      </c>
      <c r="E25" s="109" t="s">
        <v>730</v>
      </c>
      <c r="F25" s="109" t="s">
        <v>731</v>
      </c>
      <c r="G25" s="109" t="s">
        <v>732</v>
      </c>
      <c r="H25" s="109" t="s">
        <v>733</v>
      </c>
      <c r="I25" s="109" t="s">
        <v>734</v>
      </c>
      <c r="J25" s="109" t="s">
        <v>735</v>
      </c>
      <c r="K25" s="109" t="s">
        <v>736</v>
      </c>
      <c r="L25" s="109" t="s">
        <v>737</v>
      </c>
      <c r="M25" s="109" t="s">
        <v>738</v>
      </c>
      <c r="N25" s="109" t="s">
        <v>739</v>
      </c>
      <c r="O25" s="109" t="s">
        <v>740</v>
      </c>
    </row>
    <row r="27" spans="2:15" x14ac:dyDescent="0.25">
      <c r="H27" s="171"/>
    </row>
    <row r="29" spans="2:15" ht="18.75" x14ac:dyDescent="0.25">
      <c r="B29" s="105"/>
      <c r="C29" s="106"/>
    </row>
    <row r="30" spans="2:15" ht="18.75" x14ac:dyDescent="0.25">
      <c r="B30" s="105"/>
      <c r="C30" s="106"/>
    </row>
    <row r="31" spans="2:15" x14ac:dyDescent="0.25">
      <c r="B31" s="215" t="s">
        <v>492</v>
      </c>
    </row>
    <row r="33" spans="2:4" ht="18.75" x14ac:dyDescent="0.25">
      <c r="B33" s="104" t="s">
        <v>21</v>
      </c>
      <c r="C33" s="104" t="s">
        <v>54</v>
      </c>
      <c r="D33" s="293" t="s">
        <v>560</v>
      </c>
    </row>
    <row r="34" spans="2:4" ht="18.75" x14ac:dyDescent="0.25">
      <c r="B34" s="109" t="s">
        <v>727</v>
      </c>
      <c r="C34" s="181">
        <f>SUMIF('2. CONTRATACION DE PERSONAL'!C:C,'Cuadro resumen'!$B$34:$B$50,'2. CONTRATACION DE PERSONAL'!D:D)</f>
        <v>0</v>
      </c>
      <c r="D34" s="294">
        <f>SUMIF('2. CONTRATACION DE PERSONAL'!$C:$C,'Cuadro resumen'!$B$34:$B$50,'2. CONTRATACION DE PERSONAL'!$G:$G)</f>
        <v>0</v>
      </c>
    </row>
    <row r="35" spans="2:4" ht="18.75" x14ac:dyDescent="0.25">
      <c r="B35" s="109" t="s">
        <v>728</v>
      </c>
      <c r="C35" s="181">
        <f>SUMIF('2. CONTRATACION DE PERSONAL'!C:C,'Cuadro resumen'!$B$34:$B$50,'2. CONTRATACION DE PERSONAL'!D:D)</f>
        <v>0</v>
      </c>
      <c r="D35" s="294">
        <f>SUMIF('2. CONTRATACION DE PERSONAL'!$C:$C,'Cuadro resumen'!$B$34:$B$50,'2. CONTRATACION DE PERSONAL'!$G:$G)</f>
        <v>0</v>
      </c>
    </row>
    <row r="36" spans="2:4" ht="18.75" x14ac:dyDescent="0.25">
      <c r="B36" s="109" t="s">
        <v>729</v>
      </c>
      <c r="C36" s="181">
        <f>SUMIF('2. CONTRATACION DE PERSONAL'!C:C,'Cuadro resumen'!$B$34:$B$50,'2. CONTRATACION DE PERSONAL'!D:D)</f>
        <v>0</v>
      </c>
      <c r="D36" s="294">
        <f>SUMIF('2. CONTRATACION DE PERSONAL'!$C:$C,'Cuadro resumen'!$B$34:$B$50,'2. CONTRATACION DE PERSONAL'!$G:$G)</f>
        <v>0</v>
      </c>
    </row>
    <row r="37" spans="2:4" ht="18.75" x14ac:dyDescent="0.25">
      <c r="B37" s="109" t="s">
        <v>730</v>
      </c>
      <c r="C37" s="181">
        <f>SUMIF('2. CONTRATACION DE PERSONAL'!C:C,'Cuadro resumen'!$B$34:$B$50,'2. CONTRATACION DE PERSONAL'!D:D)</f>
        <v>0</v>
      </c>
      <c r="D37" s="294">
        <f>SUMIF('2. CONTRATACION DE PERSONAL'!$C:$C,'Cuadro resumen'!$B$34:$B$50,'2. CONTRATACION DE PERSONAL'!$G:$G)</f>
        <v>0</v>
      </c>
    </row>
    <row r="38" spans="2:4" ht="18.75" x14ac:dyDescent="0.25">
      <c r="B38" s="109" t="s">
        <v>731</v>
      </c>
      <c r="C38" s="181">
        <f>SUMIF('2. CONTRATACION DE PERSONAL'!C:C,'Cuadro resumen'!$B$34:$B$50,'2. CONTRATACION DE PERSONAL'!D:D)</f>
        <v>0</v>
      </c>
      <c r="D38" s="294">
        <f>SUMIF('2. CONTRATACION DE PERSONAL'!$C:$C,'Cuadro resumen'!$B$34:$B$50,'2. CONTRATACION DE PERSONAL'!$G:$G)</f>
        <v>0</v>
      </c>
    </row>
    <row r="39" spans="2:4" ht="18.75" x14ac:dyDescent="0.25">
      <c r="B39" s="109" t="s">
        <v>732</v>
      </c>
      <c r="C39" s="181">
        <f>SUMIF('2. CONTRATACION DE PERSONAL'!C:C,'Cuadro resumen'!$B$34:$B$50,'2. CONTRATACION DE PERSONAL'!D:D)</f>
        <v>0</v>
      </c>
      <c r="D39" s="294">
        <f>SUMIF('2. CONTRATACION DE PERSONAL'!$C:$C,'Cuadro resumen'!$B$34:$B$50,'2. CONTRATACION DE PERSONAL'!$G:$G)</f>
        <v>0</v>
      </c>
    </row>
    <row r="40" spans="2:4" ht="18.75" x14ac:dyDescent="0.25">
      <c r="B40" s="109" t="s">
        <v>733</v>
      </c>
      <c r="C40" s="181">
        <f>SUMIF('2. CONTRATACION DE PERSONAL'!C:C,'Cuadro resumen'!$B$34:$B$50,'2. CONTRATACION DE PERSONAL'!D:D)</f>
        <v>0</v>
      </c>
      <c r="D40" s="294">
        <f>SUMIF('2. CONTRATACION DE PERSONAL'!$C:$C,'Cuadro resumen'!$B$34:$B$50,'2. CONTRATACION DE PERSONAL'!$G:$G)</f>
        <v>0</v>
      </c>
    </row>
    <row r="41" spans="2:4" ht="18.75" x14ac:dyDescent="0.25">
      <c r="B41" s="109" t="s">
        <v>734</v>
      </c>
      <c r="C41" s="181">
        <f>SUMIF('2. CONTRATACION DE PERSONAL'!C:C,'Cuadro resumen'!$B$34:$B$50,'2. CONTRATACION DE PERSONAL'!D:D)</f>
        <v>0</v>
      </c>
      <c r="D41" s="294">
        <f>SUMIF('2. CONTRATACION DE PERSONAL'!$C:$C,'Cuadro resumen'!$B$34:$B$50,'2. CONTRATACION DE PERSONAL'!$G:$G)</f>
        <v>0</v>
      </c>
    </row>
    <row r="42" spans="2:4" ht="18.75" x14ac:dyDescent="0.25">
      <c r="B42" s="109" t="s">
        <v>735</v>
      </c>
      <c r="C42" s="181">
        <f>SUMIF('2. CONTRATACION DE PERSONAL'!C:C,'Cuadro resumen'!$B$34:$B$50,'2. CONTRATACION DE PERSONAL'!D:D)</f>
        <v>0</v>
      </c>
      <c r="D42" s="294">
        <f>SUMIF('2. CONTRATACION DE PERSONAL'!$C:$C,'Cuadro resumen'!$B$34:$B$50,'2. CONTRATACION DE PERSONAL'!$G:$G)</f>
        <v>0</v>
      </c>
    </row>
    <row r="43" spans="2:4" ht="18.75" x14ac:dyDescent="0.25">
      <c r="B43" s="109" t="s">
        <v>736</v>
      </c>
      <c r="C43" s="181">
        <f>SUMIF('2. CONTRATACION DE PERSONAL'!C:C,'Cuadro resumen'!$B$34:$B$50,'2. CONTRATACION DE PERSONAL'!D:D)</f>
        <v>0</v>
      </c>
      <c r="D43" s="294">
        <f>SUMIF('2. CONTRATACION DE PERSONAL'!$C:$C,'Cuadro resumen'!$B$34:$B$50,'2. CONTRATACION DE PERSONAL'!$G:$G)</f>
        <v>0</v>
      </c>
    </row>
    <row r="44" spans="2:4" ht="18.75" x14ac:dyDescent="0.25">
      <c r="B44" s="109" t="s">
        <v>737</v>
      </c>
      <c r="C44" s="181">
        <f>SUMIF('2. CONTRATACION DE PERSONAL'!C:C,'Cuadro resumen'!$B$34:$B$50,'2. CONTRATACION DE PERSONAL'!D:D)</f>
        <v>0</v>
      </c>
      <c r="D44" s="294">
        <f>SUMIF('2. CONTRATACION DE PERSONAL'!$C:$C,'Cuadro resumen'!$B$34:$B$50,'2. CONTRATACION DE PERSONAL'!$G:$G)</f>
        <v>0</v>
      </c>
    </row>
    <row r="45" spans="2:4" ht="18.75" x14ac:dyDescent="0.25">
      <c r="B45" s="109" t="s">
        <v>738</v>
      </c>
      <c r="C45" s="181">
        <f>SUMIF('2. CONTRATACION DE PERSONAL'!C:C,'Cuadro resumen'!$B$34:$B$50,'2. CONTRATACION DE PERSONAL'!D:D)</f>
        <v>0</v>
      </c>
      <c r="D45" s="294">
        <f>SUMIF('2. CONTRATACION DE PERSONAL'!$C:$C,'Cuadro resumen'!$B$34:$B$50,'2. CONTRATACION DE PERSONAL'!$G:$G)</f>
        <v>0</v>
      </c>
    </row>
    <row r="46" spans="2:4" ht="18.75" x14ac:dyDescent="0.25">
      <c r="B46" s="109" t="s">
        <v>739</v>
      </c>
      <c r="C46" s="181">
        <f>SUMIF('2. CONTRATACION DE PERSONAL'!C:C,'Cuadro resumen'!$B$34:$B$50,'2. CONTRATACION DE PERSONAL'!D:D)</f>
        <v>0</v>
      </c>
      <c r="D46" s="294">
        <f>SUMIF('2. CONTRATACION DE PERSONAL'!$C:$C,'Cuadro resumen'!$B$34:$B$50,'2. CONTRATACION DE PERSONAL'!$G:$G)</f>
        <v>0</v>
      </c>
    </row>
    <row r="47" spans="2:4" ht="18.75" x14ac:dyDescent="0.25">
      <c r="B47" s="109" t="s">
        <v>740</v>
      </c>
      <c r="C47" s="181">
        <f>SUMIF('2. CONTRATACION DE PERSONAL'!C:C,'Cuadro resumen'!$B$34:$B$50,'2. CONTRATACION DE PERSONAL'!D:D)</f>
        <v>0</v>
      </c>
      <c r="D47" s="294">
        <f>SUMIF('2. CONTRATACION DE PERSONAL'!$C:$C,'Cuadro resumen'!$B$34:$B$50,'2. CONTRATACION DE PERSONAL'!$G:$G)</f>
        <v>0</v>
      </c>
    </row>
    <row r="48" spans="2:4" ht="18.75" x14ac:dyDescent="0.25">
      <c r="B48" s="105" t="s">
        <v>82</v>
      </c>
      <c r="C48" s="181">
        <f>SUMIF('2. CONTRATACION DE PERSONAL'!C:C,'Cuadro resumen'!$B$34:$B$50,'2. CONTRATACION DE PERSONAL'!D:D)</f>
        <v>3</v>
      </c>
      <c r="D48" s="294">
        <f>SUMIF('2. CONTRATACION DE PERSONAL'!$C:$C,'Cuadro resumen'!$B$34:$B$50,'2. CONTRATACION DE PERSONAL'!$G:$G)</f>
        <v>27000</v>
      </c>
    </row>
    <row r="49" spans="2:4" ht="18.75" x14ac:dyDescent="0.25">
      <c r="B49" s="105" t="s">
        <v>59</v>
      </c>
      <c r="C49" s="181">
        <f>SUMIF('2. CONTRATACION DE PERSONAL'!C:C,'Cuadro resumen'!$B$34:$B$50,'2. CONTRATACION DE PERSONAL'!D:D)</f>
        <v>0</v>
      </c>
      <c r="D49" s="294">
        <f>SUMIF('2. CONTRATACION DE PERSONAL'!$C:$C,'Cuadro resumen'!$B$34:$B$50,'2. CONTRATACION DE PERSONAL'!$G:$G)</f>
        <v>0</v>
      </c>
    </row>
    <row r="50" spans="2:4" ht="18.75" x14ac:dyDescent="0.25">
      <c r="B50" s="105" t="s">
        <v>60</v>
      </c>
      <c r="C50" s="181">
        <f>SUMIF('2. CONTRATACION DE PERSONAL'!C:C,'Cuadro resumen'!$B$34:$B$50,'2. CONTRATACION DE PERSONAL'!D:D)</f>
        <v>0</v>
      </c>
      <c r="D50" s="294">
        <f>SUMIF('2. CONTRATACION DE PERSONAL'!$C:$C,'Cuadro resumen'!$B$34:$B$50,'2. CONTRATACION DE PERSONAL'!$G:$G)</f>
        <v>0</v>
      </c>
    </row>
    <row r="51" spans="2:4" ht="23.25" x14ac:dyDescent="0.25">
      <c r="B51" s="107" t="s">
        <v>196</v>
      </c>
      <c r="C51" s="182">
        <f>SUBTOTAL(109,C34:C50)</f>
        <v>3</v>
      </c>
      <c r="D51" s="294">
        <f>SUM(D34:D50)</f>
        <v>27000</v>
      </c>
    </row>
    <row r="60" spans="2:4" x14ac:dyDescent="0.25">
      <c r="B60" s="215" t="s">
        <v>458</v>
      </c>
    </row>
    <row r="62" spans="2:4" ht="18.75" x14ac:dyDescent="0.25">
      <c r="B62" s="104" t="s">
        <v>21</v>
      </c>
      <c r="C62" s="104" t="s">
        <v>54</v>
      </c>
      <c r="D62" s="293" t="s">
        <v>560</v>
      </c>
    </row>
    <row r="63" spans="2:4" ht="18.75" x14ac:dyDescent="0.25">
      <c r="B63" s="105" t="s">
        <v>62</v>
      </c>
      <c r="C63" s="106">
        <f>SUMIF('3. EQUIPO DE OFICINA'!C:C,'Cuadro resumen'!$B$63:$B$72,'3. EQUIPO DE OFICINA'!D:D)</f>
        <v>0</v>
      </c>
      <c r="D63" s="295">
        <f>SUMIF('3. EQUIPO DE OFICINA'!$C:$C,'Cuadro resumen'!$B$63:$B$72,'3. EQUIPO DE OFICINA'!$F:$F)</f>
        <v>0</v>
      </c>
    </row>
    <row r="64" spans="2:4" ht="18.75" x14ac:dyDescent="0.25">
      <c r="B64" s="116" t="s">
        <v>63</v>
      </c>
      <c r="C64" s="106">
        <f>SUMIF('3. EQUIPO DE OFICINA'!C:C,'Cuadro resumen'!$B$63:$B$72,'3. EQUIPO DE OFICINA'!D:D)</f>
        <v>1</v>
      </c>
      <c r="D64" s="295">
        <f>SUMIF('3. EQUIPO DE OFICINA'!$C:$C,'Cuadro resumen'!$B$63:$B$72,'3. EQUIPO DE OFICINA'!$F:$F)</f>
        <v>2800</v>
      </c>
    </row>
    <row r="65" spans="2:4" ht="18.75" x14ac:dyDescent="0.25">
      <c r="B65" s="116" t="s">
        <v>64</v>
      </c>
      <c r="C65" s="106">
        <f>SUMIF('3. EQUIPO DE OFICINA'!C:C,'Cuadro resumen'!$B$63:$B$72,'3. EQUIPO DE OFICINA'!D:D)</f>
        <v>0</v>
      </c>
      <c r="D65" s="295">
        <f>SUMIF('3. EQUIPO DE OFICINA'!$C:$C,'Cuadro resumen'!$B$63:$B$72,'3. EQUIPO DE OFICINA'!$F:$F)</f>
        <v>0</v>
      </c>
    </row>
    <row r="66" spans="2:4" ht="18.75" x14ac:dyDescent="0.25">
      <c r="B66" s="116" t="s">
        <v>65</v>
      </c>
      <c r="C66" s="106">
        <f>SUMIF('3. EQUIPO DE OFICINA'!C:C,'Cuadro resumen'!$B$63:$B$72,'3. EQUIPO DE OFICINA'!D:D)</f>
        <v>0</v>
      </c>
      <c r="D66" s="295">
        <f>SUMIF('3. EQUIPO DE OFICINA'!$C:$C,'Cuadro resumen'!$B$63:$B$72,'3. EQUIPO DE OFICINA'!$F:$F)</f>
        <v>0</v>
      </c>
    </row>
    <row r="67" spans="2:4" ht="18.75" x14ac:dyDescent="0.25">
      <c r="B67" s="116" t="s">
        <v>66</v>
      </c>
      <c r="C67" s="106">
        <f>SUMIF('3. EQUIPO DE OFICINA'!C:C,'Cuadro resumen'!$B$63:$B$72,'3. EQUIPO DE OFICINA'!D:D)</f>
        <v>1</v>
      </c>
      <c r="D67" s="295">
        <f>SUMIF('3. EQUIPO DE OFICINA'!$C:$C,'Cuadro resumen'!$B$63:$B$72,'3. EQUIPO DE OFICINA'!$F:$F)</f>
        <v>6000</v>
      </c>
    </row>
    <row r="68" spans="2:4" ht="18.75" x14ac:dyDescent="0.25">
      <c r="B68" s="116" t="s">
        <v>67</v>
      </c>
      <c r="C68" s="106">
        <f>SUMIF('3. EQUIPO DE OFICINA'!C:C,'Cuadro resumen'!$B$63:$B$72,'3. EQUIPO DE OFICINA'!D:D)</f>
        <v>0</v>
      </c>
      <c r="D68" s="295">
        <f>SUMIF('3. EQUIPO DE OFICINA'!$C:$C,'Cuadro resumen'!$B$63:$B$72,'3. EQUIPO DE OFICINA'!$F:$F)</f>
        <v>0</v>
      </c>
    </row>
    <row r="69" spans="2:4" ht="18.75" x14ac:dyDescent="0.25">
      <c r="B69" s="116" t="s">
        <v>68</v>
      </c>
      <c r="C69" s="106">
        <f>SUMIF('3. EQUIPO DE OFICINA'!C:C,'Cuadro resumen'!$B$63:$B$72,'3. EQUIPO DE OFICINA'!D:D)</f>
        <v>0</v>
      </c>
      <c r="D69" s="295">
        <f>SUMIF('3. EQUIPO DE OFICINA'!$C:$C,'Cuadro resumen'!$B$63:$B$72,'3. EQUIPO DE OFICINA'!$F:$F)</f>
        <v>0</v>
      </c>
    </row>
    <row r="70" spans="2:4" ht="18.75" x14ac:dyDescent="0.25">
      <c r="B70" s="105" t="s">
        <v>69</v>
      </c>
      <c r="C70" s="106">
        <f>SUMIF('3. EQUIPO DE OFICINA'!C:C,'Cuadro resumen'!$B$63:$B$72,'3. EQUIPO DE OFICINA'!D:D)</f>
        <v>1</v>
      </c>
      <c r="D70" s="295">
        <f>SUMIF('3. EQUIPO DE OFICINA'!$C:$C,'Cuadro resumen'!$B$63:$B$72,'3. EQUIPO DE OFICINA'!$F:$F)</f>
        <v>2000</v>
      </c>
    </row>
    <row r="71" spans="2:4" ht="18.75" x14ac:dyDescent="0.25">
      <c r="B71" s="105" t="s">
        <v>70</v>
      </c>
      <c r="C71" s="106">
        <f>SUMIF('3. EQUIPO DE OFICINA'!C:C,'Cuadro resumen'!$B$63:$B$72,'3. EQUIPO DE OFICINA'!D:D)</f>
        <v>1</v>
      </c>
      <c r="D71" s="295">
        <f>SUMIF('3. EQUIPO DE OFICINA'!$C:$C,'Cuadro resumen'!$B$63:$B$72,'3. EQUIPO DE OFICINA'!$F:$F)</f>
        <v>5000</v>
      </c>
    </row>
    <row r="72" spans="2:4" ht="18.75" x14ac:dyDescent="0.25">
      <c r="B72" s="105" t="s">
        <v>71</v>
      </c>
      <c r="C72" s="106">
        <f>SUMIF('3. EQUIPO DE OFICINA'!C:C,'Cuadro resumen'!$B$63:$B$72,'3. EQUIPO DE OFICINA'!D:D)</f>
        <v>0</v>
      </c>
      <c r="D72" s="295">
        <f>SUMIF('3. EQUIPO DE OFICINA'!$C:$C,'Cuadro resumen'!$B$63:$B$72,'3. EQUIPO DE OFICINA'!$F:$F)</f>
        <v>0</v>
      </c>
    </row>
    <row r="73" spans="2:4" ht="18.75" x14ac:dyDescent="0.25">
      <c r="B73" s="105"/>
      <c r="C73" s="106">
        <f>SUMIF('3. EQUIPO DE OFICINA'!C:C,'Cuadro resumen'!$B$63:$B$72,'3. EQUIPO DE OFICINA'!D:D)</f>
        <v>0</v>
      </c>
      <c r="D73" s="295">
        <f>SUMIF('3. EQUIPO DE OFICINA'!$C:$C,'Cuadro resumen'!$B$63:$B$72,'3. EQUIPO DE OFICINA'!$F:$F)</f>
        <v>0</v>
      </c>
    </row>
    <row r="74" spans="2:4" ht="23.25" x14ac:dyDescent="0.25">
      <c r="B74" s="107" t="s">
        <v>196</v>
      </c>
      <c r="C74" s="108">
        <f>SUM(C63:C73)</f>
        <v>4</v>
      </c>
      <c r="D74" s="296">
        <f>SUM(D63:D73)</f>
        <v>15800</v>
      </c>
    </row>
    <row r="77" spans="2:4" x14ac:dyDescent="0.25">
      <c r="B77" s="215" t="s">
        <v>459</v>
      </c>
    </row>
    <row r="79" spans="2:4" ht="18.75" x14ac:dyDescent="0.25">
      <c r="B79" s="104" t="s">
        <v>460</v>
      </c>
      <c r="C79" s="104" t="s">
        <v>54</v>
      </c>
      <c r="D79" s="293" t="s">
        <v>560</v>
      </c>
    </row>
    <row r="80" spans="2:4" ht="37.5" x14ac:dyDescent="0.25">
      <c r="B80" s="452" t="s">
        <v>1583</v>
      </c>
      <c r="C80" s="106">
        <f>SUMIF('4. EQUIPO TECNOLÓGICOS'!C:C,'Cuadro resumen'!$B$80:$B$96,'4. EQUIPO TECNOLÓGICOS'!D:D)</f>
        <v>0</v>
      </c>
      <c r="D80" s="106">
        <f>SUMIF('4. EQUIPO TECNOLÓGICOS'!$C:$C,'Cuadro resumen'!$B$80:$B$96,'4. EQUIPO TECNOLÓGICOS'!F:F)</f>
        <v>0</v>
      </c>
    </row>
    <row r="81" spans="2:4" ht="18.75" x14ac:dyDescent="0.25">
      <c r="B81" s="452" t="s">
        <v>1584</v>
      </c>
      <c r="C81" s="106">
        <f>SUMIF('4. EQUIPO TECNOLÓGICOS'!C:C,'Cuadro resumen'!$B$80:$B$96,'4. EQUIPO TECNOLÓGICOS'!D:D)</f>
        <v>0</v>
      </c>
      <c r="D81" s="106">
        <f>SUMIF('4. EQUIPO TECNOLÓGICOS'!$C:$C,'Cuadro resumen'!$B$80:$B$96,'4. EQUIPO TECNOLÓGICOS'!F:F)</f>
        <v>0</v>
      </c>
    </row>
    <row r="82" spans="2:4" ht="37.5" x14ac:dyDescent="0.25">
      <c r="B82" s="452" t="s">
        <v>1582</v>
      </c>
      <c r="C82" s="106">
        <f>SUMIF('4. EQUIPO TECNOLÓGICOS'!C:C,'Cuadro resumen'!$B$80:$B$96,'4. EQUIPO TECNOLÓGICOS'!D:D)</f>
        <v>0</v>
      </c>
      <c r="D82" s="106">
        <f>SUMIF('4. EQUIPO TECNOLÓGICOS'!$C:$C,'Cuadro resumen'!$B$80:$B$96,'4. EQUIPO TECNOLÓGICOS'!F:F)</f>
        <v>0</v>
      </c>
    </row>
    <row r="83" spans="2:4" ht="37.5" x14ac:dyDescent="0.25">
      <c r="B83" s="452" t="s">
        <v>1585</v>
      </c>
      <c r="C83" s="106">
        <f>SUMIF('4. EQUIPO TECNOLÓGICOS'!C:C,'Cuadro resumen'!$B$80:$B$96,'4. EQUIPO TECNOLÓGICOS'!D:D)</f>
        <v>0</v>
      </c>
      <c r="D83" s="106">
        <f>SUMIF('4. EQUIPO TECNOLÓGICOS'!$C:$C,'Cuadro resumen'!$B$80:$B$96,'4. EQUIPO TECNOLÓGICOS'!F:F)</f>
        <v>0</v>
      </c>
    </row>
    <row r="84" spans="2:4" ht="18.75" x14ac:dyDescent="0.25">
      <c r="B84" s="105" t="s">
        <v>493</v>
      </c>
      <c r="C84" s="106">
        <f>SUMIF('4. EQUIPO TECNOLÓGICOS'!C:C,'Cuadro resumen'!$B$80:$B$96,'4. EQUIPO TECNOLÓGICOS'!D:D)</f>
        <v>0</v>
      </c>
      <c r="D84" s="106">
        <f>SUMIF('4. EQUIPO TECNOLÓGICOS'!$C:$C,'Cuadro resumen'!$B$80:$B$96,'4. EQUIPO TECNOLÓGICOS'!F:F)</f>
        <v>0</v>
      </c>
    </row>
    <row r="85" spans="2:4" ht="18.75" x14ac:dyDescent="0.25">
      <c r="B85" s="116" t="s">
        <v>72</v>
      </c>
      <c r="C85" s="106">
        <f>SUMIF('4. EQUIPO TECNOLÓGICOS'!C:C,'Cuadro resumen'!$B$80:$B$96,'4. EQUIPO TECNOLÓGICOS'!D:D)</f>
        <v>0</v>
      </c>
      <c r="D85" s="106">
        <f>SUMIF('4. EQUIPO TECNOLÓGICOS'!$C:$C,'Cuadro resumen'!$B$80:$B$96,'4. EQUIPO TECNOLÓGICOS'!F:F)</f>
        <v>0</v>
      </c>
    </row>
    <row r="86" spans="2:4" ht="18.75" x14ac:dyDescent="0.25">
      <c r="B86" s="116" t="s">
        <v>73</v>
      </c>
      <c r="C86" s="106">
        <f>SUMIF('4. EQUIPO TECNOLÓGICOS'!C:C,'Cuadro resumen'!$B$80:$B$96,'4. EQUIPO TECNOLÓGICOS'!D:D)</f>
        <v>0</v>
      </c>
      <c r="D86" s="106">
        <f>SUMIF('4. EQUIPO TECNOLÓGICOS'!$C:$C,'Cuadro resumen'!$B$80:$B$96,'4. EQUIPO TECNOLÓGICOS'!F:F)</f>
        <v>0</v>
      </c>
    </row>
    <row r="87" spans="2:4" ht="18.75" x14ac:dyDescent="0.25">
      <c r="B87" s="116" t="s">
        <v>74</v>
      </c>
      <c r="C87" s="106">
        <f>SUMIF('4. EQUIPO TECNOLÓGICOS'!C:C,'Cuadro resumen'!$B$80:$B$96,'4. EQUIPO TECNOLÓGICOS'!D:D)</f>
        <v>0</v>
      </c>
      <c r="D87" s="106">
        <f>SUMIF('4. EQUIPO TECNOLÓGICOS'!$C:$C,'Cuadro resumen'!$B$80:$B$96,'4. EQUIPO TECNOLÓGICOS'!F:F)</f>
        <v>0</v>
      </c>
    </row>
    <row r="88" spans="2:4" ht="18.75" x14ac:dyDescent="0.25">
      <c r="B88" s="105" t="s">
        <v>494</v>
      </c>
      <c r="C88" s="106">
        <f>SUMIF('4. EQUIPO TECNOLÓGICOS'!C:C,'Cuadro resumen'!$B$80:$B$96,'4. EQUIPO TECNOLÓGICOS'!D:D)</f>
        <v>0</v>
      </c>
      <c r="D88" s="106">
        <f>SUMIF('4. EQUIPO TECNOLÓGICOS'!$C:$C,'Cuadro resumen'!$B$80:$B$96,'4. EQUIPO TECNOLÓGICOS'!F:F)</f>
        <v>0</v>
      </c>
    </row>
    <row r="89" spans="2:4" ht="18.75" x14ac:dyDescent="0.25">
      <c r="B89" s="116" t="s">
        <v>75</v>
      </c>
      <c r="C89" s="106">
        <f>SUMIF('4. EQUIPO TECNOLÓGICOS'!C:C,'Cuadro resumen'!$B$80:$B$96,'4. EQUIPO TECNOLÓGICOS'!D:D)</f>
        <v>0</v>
      </c>
      <c r="D89" s="106">
        <f>SUMIF('4. EQUIPO TECNOLÓGICOS'!$C:$C,'Cuadro resumen'!$B$80:$B$96,'4. EQUIPO TECNOLÓGICOS'!F:F)</f>
        <v>0</v>
      </c>
    </row>
    <row r="90" spans="2:4" ht="18.75" x14ac:dyDescent="0.25">
      <c r="B90" s="105" t="s">
        <v>76</v>
      </c>
      <c r="C90" s="106">
        <f>SUMIF('4. EQUIPO TECNOLÓGICOS'!C:C,'Cuadro resumen'!$B$80:$B$96,'4. EQUIPO TECNOLÓGICOS'!D:D)</f>
        <v>0</v>
      </c>
      <c r="D90" s="106">
        <f>SUMIF('4. EQUIPO TECNOLÓGICOS'!$C:$C,'Cuadro resumen'!$B$80:$B$96,'4. EQUIPO TECNOLÓGICOS'!F:F)</f>
        <v>0</v>
      </c>
    </row>
    <row r="91" spans="2:4" ht="18.75" x14ac:dyDescent="0.25">
      <c r="B91" s="116" t="s">
        <v>77</v>
      </c>
      <c r="C91" s="106">
        <f>SUMIF('4. EQUIPO TECNOLÓGICOS'!C:C,'Cuadro resumen'!$B$80:$B$96,'4. EQUIPO TECNOLÓGICOS'!D:D)</f>
        <v>0</v>
      </c>
      <c r="D91" s="106">
        <f>SUMIF('4. EQUIPO TECNOLÓGICOS'!$C:$C,'Cuadro resumen'!$B$80:$B$96,'4. EQUIPO TECNOLÓGICOS'!F:F)</f>
        <v>0</v>
      </c>
    </row>
    <row r="92" spans="2:4" ht="18.75" x14ac:dyDescent="0.25">
      <c r="B92" s="116" t="s">
        <v>78</v>
      </c>
      <c r="C92" s="106">
        <f>SUMIF('4. EQUIPO TECNOLÓGICOS'!C:C,'Cuadro resumen'!$B$80:$B$96,'4. EQUIPO TECNOLÓGICOS'!D:D)</f>
        <v>1</v>
      </c>
      <c r="D92" s="106">
        <f>SUMIF('4. EQUIPO TECNOLÓGICOS'!$C:$C,'Cuadro resumen'!$B$80:$B$96,'4. EQUIPO TECNOLÓGICOS'!F:F)</f>
        <v>4000</v>
      </c>
    </row>
    <row r="93" spans="2:4" ht="18.75" x14ac:dyDescent="0.25">
      <c r="B93" s="105" t="s">
        <v>495</v>
      </c>
      <c r="C93" s="106">
        <f>SUMIF('4. EQUIPO TECNOLÓGICOS'!C:C,'Cuadro resumen'!$B$80:$B$96,'4. EQUIPO TECNOLÓGICOS'!D:D)</f>
        <v>0</v>
      </c>
      <c r="D93" s="106">
        <f>SUMIF('4. EQUIPO TECNOLÓGICOS'!$C:$C,'Cuadro resumen'!$B$80:$B$96,'4. EQUIPO TECNOLÓGICOS'!F:F)</f>
        <v>0</v>
      </c>
    </row>
    <row r="94" spans="2:4" ht="18.75" x14ac:dyDescent="0.25">
      <c r="B94" s="116" t="s">
        <v>79</v>
      </c>
      <c r="C94" s="106">
        <f>SUMIF('4. EQUIPO TECNOLÓGICOS'!C:C,'Cuadro resumen'!$B$80:$B$96,'4. EQUIPO TECNOLÓGICOS'!D:D)</f>
        <v>0</v>
      </c>
      <c r="D94" s="106">
        <f>SUMIF('4. EQUIPO TECNOLÓGICOS'!$C:$C,'Cuadro resumen'!$B$80:$B$96,'4. EQUIPO TECNOLÓGICOS'!F:F)</f>
        <v>0</v>
      </c>
    </row>
    <row r="95" spans="2:4" ht="18.75" x14ac:dyDescent="0.25">
      <c r="B95" s="116" t="s">
        <v>80</v>
      </c>
      <c r="C95" s="106">
        <f>SUMIF('4. EQUIPO TECNOLÓGICOS'!C:C,'Cuadro resumen'!$B$80:$B$96,'4. EQUIPO TECNOLÓGICOS'!D:D)</f>
        <v>3</v>
      </c>
      <c r="D95" s="106">
        <f>SUMIF('4. EQUIPO TECNOLÓGICOS'!$C:$C,'Cuadro resumen'!$B$80:$B$96,'4. EQUIPO TECNOLÓGICOS'!F:F)</f>
        <v>1500</v>
      </c>
    </row>
    <row r="96" spans="2:4" ht="18.75" x14ac:dyDescent="0.25">
      <c r="B96" s="116" t="s">
        <v>81</v>
      </c>
      <c r="C96" s="106">
        <f>SUMIF('4. EQUIPO TECNOLÓGICOS'!C:C,'Cuadro resumen'!$B$80:$B$96,'4. EQUIPO TECNOLÓGICOS'!D:D)</f>
        <v>0</v>
      </c>
      <c r="D96" s="106">
        <f>SUMIF('4. EQUIPO TECNOLÓGICOS'!$C:$C,'Cuadro resumen'!$B$80:$B$96,'4. EQUIPO TECNOLÓGICOS'!F:F)</f>
        <v>0</v>
      </c>
    </row>
    <row r="97" spans="2:4" ht="23.25" x14ac:dyDescent="0.25">
      <c r="B97" s="107" t="s">
        <v>196</v>
      </c>
      <c r="C97" s="108">
        <f>SUM(C80:C96)</f>
        <v>4</v>
      </c>
      <c r="D97" s="108">
        <f>SUM(D80:D96)</f>
        <v>5500</v>
      </c>
    </row>
    <row r="101" spans="2:4" x14ac:dyDescent="0.25">
      <c r="B101" s="215" t="s">
        <v>558</v>
      </c>
    </row>
    <row r="122" spans="2:4" x14ac:dyDescent="0.25">
      <c r="B122" s="215" t="s">
        <v>559</v>
      </c>
    </row>
    <row r="123" spans="2:4" x14ac:dyDescent="0.25">
      <c r="B123" s="109" t="s">
        <v>163</v>
      </c>
      <c r="C123" s="109" t="s">
        <v>54</v>
      </c>
      <c r="D123" s="109" t="s">
        <v>560</v>
      </c>
    </row>
    <row r="124" spans="2:4" x14ac:dyDescent="0.25">
      <c r="B124" s="109" t="s">
        <v>561</v>
      </c>
    </row>
    <row r="125" spans="2:4" x14ac:dyDescent="0.25">
      <c r="B125" s="109" t="s">
        <v>548</v>
      </c>
    </row>
    <row r="126" spans="2:4" x14ac:dyDescent="0.25">
      <c r="B126" s="109" t="s">
        <v>725</v>
      </c>
    </row>
    <row r="139" spans="2:2" x14ac:dyDescent="0.25">
      <c r="B139" s="215" t="s">
        <v>726</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G33" activePane="bottomRight" state="frozen"/>
      <selection pane="topRight" activeCell="F1" sqref="F1"/>
      <selection pane="bottomLeft" activeCell="A6" sqref="A6"/>
      <selection pane="bottomRight" activeCell="F34" sqref="F34"/>
    </sheetView>
  </sheetViews>
  <sheetFormatPr baseColWidth="10" defaultRowHeight="15" x14ac:dyDescent="0.25"/>
  <cols>
    <col min="1" max="2" width="21.7109375" customWidth="1"/>
    <col min="3" max="6" width="27.42578125" customWidth="1"/>
    <col min="7" max="7" width="15.28515625" customWidth="1"/>
    <col min="8" max="8" width="12.140625" style="274" bestFit="1" customWidth="1"/>
    <col min="9" max="9" width="15.28515625" customWidth="1"/>
    <col min="10" max="10" width="12.140625" style="274" bestFit="1" customWidth="1"/>
    <col min="11" max="11" width="15.28515625" customWidth="1"/>
    <col min="12" max="12" width="12.140625" style="274" bestFit="1" customWidth="1"/>
    <col min="13" max="13" width="15.28515625" customWidth="1"/>
    <col min="14" max="14" width="11.5703125" style="274"/>
    <col min="15" max="15" width="15.28515625" customWidth="1"/>
    <col min="16" max="16" width="15.7109375" style="274" customWidth="1"/>
    <col min="19" max="22" width="14.28515625" customWidth="1"/>
    <col min="23" max="23" width="17" customWidth="1"/>
  </cols>
  <sheetData>
    <row r="1" spans="1:23" s="413" customFormat="1" ht="18" customHeight="1" x14ac:dyDescent="0.2">
      <c r="B1" s="412"/>
      <c r="C1" s="412"/>
      <c r="D1" s="412"/>
      <c r="E1" s="412"/>
      <c r="F1" s="412"/>
      <c r="G1" s="412" t="s">
        <v>136</v>
      </c>
      <c r="I1" s="412"/>
      <c r="J1" s="412"/>
      <c r="K1" s="412"/>
      <c r="L1" s="412"/>
      <c r="M1" s="412"/>
      <c r="N1" s="412"/>
      <c r="O1" s="412"/>
      <c r="P1" s="412"/>
      <c r="Q1" s="412"/>
      <c r="R1" s="412"/>
      <c r="S1" s="412"/>
      <c r="T1" s="412"/>
      <c r="U1" s="412"/>
      <c r="V1" s="412"/>
      <c r="W1" s="412"/>
    </row>
    <row r="2" spans="1:23" s="414" customFormat="1" ht="33.75" customHeight="1" x14ac:dyDescent="0.25">
      <c r="A2" s="419" t="s">
        <v>1707</v>
      </c>
      <c r="B2" s="419"/>
      <c r="C2" s="419"/>
      <c r="D2" s="419"/>
      <c r="E2" s="419"/>
      <c r="F2" s="419"/>
      <c r="G2" s="419"/>
      <c r="H2" s="419"/>
      <c r="I2" s="419"/>
      <c r="J2" s="419"/>
      <c r="K2" s="419"/>
      <c r="L2" s="419"/>
      <c r="M2" s="419"/>
      <c r="N2" s="419"/>
      <c r="O2" s="419"/>
      <c r="P2" s="419"/>
      <c r="Q2" s="419"/>
      <c r="R2" s="419"/>
      <c r="S2" s="419"/>
      <c r="T2" s="419"/>
      <c r="U2" s="419"/>
      <c r="V2" s="419"/>
      <c r="W2" s="419"/>
    </row>
    <row r="3" spans="1:23" s="66" customFormat="1" ht="14.45" customHeight="1" x14ac:dyDescent="0.25">
      <c r="A3" s="874" t="s">
        <v>100</v>
      </c>
      <c r="B3" s="874" t="s">
        <v>119</v>
      </c>
      <c r="C3" s="863" t="s">
        <v>88</v>
      </c>
      <c r="D3" s="863" t="s">
        <v>89</v>
      </c>
      <c r="E3" s="815" t="s">
        <v>471</v>
      </c>
      <c r="F3" s="863" t="s">
        <v>90</v>
      </c>
      <c r="G3" s="866" t="s">
        <v>104</v>
      </c>
      <c r="H3" s="867"/>
      <c r="I3" s="867"/>
      <c r="J3" s="867"/>
      <c r="K3" s="867"/>
      <c r="L3" s="867"/>
      <c r="M3" s="867"/>
      <c r="N3" s="868"/>
      <c r="O3" s="883" t="s">
        <v>105</v>
      </c>
      <c r="P3" s="884"/>
      <c r="Q3" s="887" t="s">
        <v>106</v>
      </c>
      <c r="R3" s="888"/>
      <c r="S3" s="877" t="s">
        <v>107</v>
      </c>
      <c r="T3" s="877" t="s">
        <v>108</v>
      </c>
      <c r="U3" s="877" t="s">
        <v>116</v>
      </c>
      <c r="V3" s="877" t="s">
        <v>115</v>
      </c>
      <c r="W3" s="880" t="s">
        <v>91</v>
      </c>
    </row>
    <row r="4" spans="1:23" s="66" customFormat="1" ht="15.75" x14ac:dyDescent="0.25">
      <c r="A4" s="875"/>
      <c r="B4" s="875"/>
      <c r="C4" s="864"/>
      <c r="D4" s="864"/>
      <c r="E4" s="816"/>
      <c r="F4" s="864"/>
      <c r="G4" s="866" t="s">
        <v>109</v>
      </c>
      <c r="H4" s="868"/>
      <c r="I4" s="866" t="s">
        <v>110</v>
      </c>
      <c r="J4" s="868"/>
      <c r="K4" s="866" t="s">
        <v>111</v>
      </c>
      <c r="L4" s="868"/>
      <c r="M4" s="866" t="s">
        <v>112</v>
      </c>
      <c r="N4" s="868"/>
      <c r="O4" s="885"/>
      <c r="P4" s="886"/>
      <c r="Q4" s="889"/>
      <c r="R4" s="890"/>
      <c r="S4" s="878"/>
      <c r="T4" s="878"/>
      <c r="U4" s="878"/>
      <c r="V4" s="878"/>
      <c r="W4" s="881"/>
    </row>
    <row r="5" spans="1:23" s="67" customFormat="1" ht="31.5" x14ac:dyDescent="0.25">
      <c r="A5" s="876"/>
      <c r="B5" s="876"/>
      <c r="C5" s="865"/>
      <c r="D5" s="865"/>
      <c r="E5" s="817"/>
      <c r="F5" s="865"/>
      <c r="G5" s="309" t="s">
        <v>113</v>
      </c>
      <c r="H5" s="286" t="s">
        <v>12</v>
      </c>
      <c r="I5" s="309" t="s">
        <v>113</v>
      </c>
      <c r="J5" s="286" t="s">
        <v>12</v>
      </c>
      <c r="K5" s="309" t="s">
        <v>113</v>
      </c>
      <c r="L5" s="286" t="s">
        <v>12</v>
      </c>
      <c r="M5" s="309" t="s">
        <v>113</v>
      </c>
      <c r="N5" s="286" t="s">
        <v>12</v>
      </c>
      <c r="O5" s="309" t="s">
        <v>113</v>
      </c>
      <c r="P5" s="286" t="s">
        <v>12</v>
      </c>
      <c r="Q5" s="309" t="s">
        <v>114</v>
      </c>
      <c r="R5" s="309" t="s">
        <v>85</v>
      </c>
      <c r="S5" s="879"/>
      <c r="T5" s="879"/>
      <c r="U5" s="879"/>
      <c r="V5" s="879"/>
      <c r="W5" s="882"/>
    </row>
    <row r="6" spans="1:23" ht="78" customHeight="1" x14ac:dyDescent="0.25">
      <c r="A6" s="869" t="s">
        <v>1706</v>
      </c>
      <c r="B6" s="869" t="s">
        <v>132</v>
      </c>
      <c r="C6" s="69" t="s">
        <v>668</v>
      </c>
      <c r="D6" s="69" t="s">
        <v>133</v>
      </c>
      <c r="E6" s="420" t="s">
        <v>1726</v>
      </c>
      <c r="F6" s="77" t="s">
        <v>669</v>
      </c>
      <c r="G6" s="90"/>
      <c r="H6" s="279"/>
      <c r="I6" s="90"/>
      <c r="J6" s="279"/>
      <c r="K6" s="90"/>
      <c r="L6" s="279"/>
      <c r="M6" s="90"/>
      <c r="N6" s="279"/>
      <c r="O6" s="415"/>
      <c r="P6" s="287"/>
      <c r="Q6" s="355"/>
      <c r="R6" s="356"/>
      <c r="S6" s="356"/>
      <c r="T6" s="356"/>
      <c r="U6" s="357"/>
      <c r="V6" s="357"/>
      <c r="W6" s="352"/>
    </row>
    <row r="7" spans="1:23" ht="63" x14ac:dyDescent="0.25">
      <c r="A7" s="870"/>
      <c r="B7" s="870"/>
      <c r="C7" s="69" t="s">
        <v>670</v>
      </c>
      <c r="D7" s="69" t="s">
        <v>671</v>
      </c>
      <c r="E7" s="420"/>
      <c r="F7" s="77"/>
      <c r="G7" s="90"/>
      <c r="H7" s="279"/>
      <c r="I7" s="90"/>
      <c r="J7" s="279"/>
      <c r="K7" s="90"/>
      <c r="L7" s="279"/>
      <c r="M7" s="90"/>
      <c r="N7" s="279"/>
      <c r="O7" s="415"/>
      <c r="P7" s="287"/>
      <c r="Q7" s="355"/>
      <c r="R7" s="356"/>
      <c r="S7" s="356"/>
      <c r="T7" s="356"/>
      <c r="U7" s="357"/>
      <c r="V7" s="357"/>
      <c r="W7" s="352"/>
    </row>
    <row r="8" spans="1:23" ht="94.5" x14ac:dyDescent="0.25">
      <c r="A8" s="870"/>
      <c r="B8" s="870"/>
      <c r="C8" s="69" t="s">
        <v>672</v>
      </c>
      <c r="D8" s="69" t="s">
        <v>673</v>
      </c>
      <c r="E8" s="420"/>
      <c r="F8" s="77" t="s">
        <v>674</v>
      </c>
      <c r="G8" s="90"/>
      <c r="H8" s="279"/>
      <c r="I8" s="90"/>
      <c r="J8" s="279"/>
      <c r="K8" s="90"/>
      <c r="L8" s="279"/>
      <c r="M8" s="90"/>
      <c r="N8" s="279"/>
      <c r="O8" s="415"/>
      <c r="P8" s="287"/>
      <c r="Q8" s="355"/>
      <c r="R8" s="356"/>
      <c r="S8" s="356"/>
      <c r="T8" s="356"/>
      <c r="U8" s="357"/>
      <c r="V8" s="357"/>
      <c r="W8" s="352"/>
    </row>
    <row r="9" spans="1:23" ht="120" customHeight="1" x14ac:dyDescent="0.25">
      <c r="A9" s="870"/>
      <c r="B9" s="871"/>
      <c r="C9" s="470" t="s">
        <v>1710</v>
      </c>
      <c r="D9" s="470"/>
      <c r="E9" s="470"/>
      <c r="F9" s="77"/>
      <c r="G9" s="90"/>
      <c r="H9" s="279"/>
      <c r="I9" s="90"/>
      <c r="J9" s="279"/>
      <c r="K9" s="90"/>
      <c r="L9" s="279"/>
      <c r="M9" s="90"/>
      <c r="N9" s="279"/>
      <c r="O9" s="415"/>
      <c r="P9" s="287"/>
      <c r="Q9" s="355"/>
      <c r="R9" s="356"/>
      <c r="S9" s="356"/>
      <c r="T9" s="356"/>
      <c r="U9" s="357"/>
      <c r="V9" s="357"/>
      <c r="W9" s="352"/>
    </row>
    <row r="10" spans="1:23" ht="147" customHeight="1" x14ac:dyDescent="0.25">
      <c r="A10" s="870"/>
      <c r="B10" s="469"/>
      <c r="C10" s="470" t="s">
        <v>1711</v>
      </c>
      <c r="D10" s="470"/>
      <c r="E10" s="470"/>
      <c r="F10" s="77"/>
      <c r="G10" s="90"/>
      <c r="H10" s="279"/>
      <c r="I10" s="90"/>
      <c r="J10" s="279"/>
      <c r="K10" s="90"/>
      <c r="L10" s="279"/>
      <c r="M10" s="90"/>
      <c r="N10" s="279"/>
      <c r="O10" s="415"/>
      <c r="P10" s="287"/>
      <c r="Q10" s="355"/>
      <c r="R10" s="356"/>
      <c r="S10" s="356"/>
      <c r="T10" s="356"/>
      <c r="U10" s="357"/>
      <c r="V10" s="357"/>
      <c r="W10" s="352"/>
    </row>
    <row r="11" spans="1:23" ht="141.75" x14ac:dyDescent="0.25">
      <c r="A11" s="870"/>
      <c r="B11" s="869" t="s">
        <v>134</v>
      </c>
      <c r="C11" s="69" t="s">
        <v>675</v>
      </c>
      <c r="D11" s="69" t="s">
        <v>676</v>
      </c>
      <c r="E11" s="420"/>
      <c r="F11" s="77" t="s">
        <v>192</v>
      </c>
      <c r="G11" s="90"/>
      <c r="H11" s="279"/>
      <c r="I11" s="90"/>
      <c r="J11" s="279"/>
      <c r="K11" s="90"/>
      <c r="L11" s="279"/>
      <c r="M11" s="90"/>
      <c r="N11" s="279"/>
      <c r="O11" s="415"/>
      <c r="P11" s="287"/>
      <c r="Q11" s="355"/>
      <c r="R11" s="356"/>
      <c r="S11" s="356"/>
      <c r="T11" s="356"/>
      <c r="U11" s="357"/>
      <c r="V11" s="357"/>
      <c r="W11" s="352"/>
    </row>
    <row r="12" spans="1:23" ht="236.25" x14ac:dyDescent="0.25">
      <c r="A12" s="870"/>
      <c r="B12" s="870"/>
      <c r="C12" s="69" t="s">
        <v>677</v>
      </c>
      <c r="D12" s="69" t="s">
        <v>678</v>
      </c>
      <c r="E12" s="420"/>
      <c r="F12" s="77" t="s">
        <v>679</v>
      </c>
      <c r="G12" s="90"/>
      <c r="H12" s="279"/>
      <c r="I12" s="90"/>
      <c r="J12" s="279"/>
      <c r="K12" s="90"/>
      <c r="L12" s="279"/>
      <c r="M12" s="90"/>
      <c r="N12" s="279"/>
      <c r="O12" s="415"/>
      <c r="P12" s="287"/>
      <c r="Q12" s="355"/>
      <c r="R12" s="356"/>
      <c r="S12" s="356"/>
      <c r="T12" s="356"/>
      <c r="U12" s="357"/>
      <c r="V12" s="357"/>
      <c r="W12" s="352"/>
    </row>
    <row r="13" spans="1:23" ht="149.25" customHeight="1" x14ac:dyDescent="0.25">
      <c r="A13" s="870"/>
      <c r="B13" s="870"/>
      <c r="C13" s="69" t="s">
        <v>680</v>
      </c>
      <c r="D13" s="69" t="s">
        <v>681</v>
      </c>
      <c r="E13" s="420"/>
      <c r="F13" s="77" t="s">
        <v>682</v>
      </c>
      <c r="G13" s="90"/>
      <c r="H13" s="279"/>
      <c r="I13" s="90"/>
      <c r="J13" s="279"/>
      <c r="K13" s="90"/>
      <c r="L13" s="279"/>
      <c r="M13" s="90"/>
      <c r="N13" s="279"/>
      <c r="O13" s="415"/>
      <c r="P13" s="287"/>
      <c r="Q13" s="355"/>
      <c r="R13" s="356"/>
      <c r="S13" s="356"/>
      <c r="T13" s="356"/>
      <c r="U13" s="357"/>
      <c r="V13" s="357"/>
      <c r="W13" s="352"/>
    </row>
    <row r="14" spans="1:23" ht="110.25" x14ac:dyDescent="0.25">
      <c r="A14" s="870"/>
      <c r="B14" s="870"/>
      <c r="C14" s="69" t="s">
        <v>683</v>
      </c>
      <c r="D14" s="69" t="s">
        <v>684</v>
      </c>
      <c r="E14" s="420"/>
      <c r="F14" s="77" t="s">
        <v>685</v>
      </c>
      <c r="G14" s="90"/>
      <c r="H14" s="279"/>
      <c r="I14" s="90"/>
      <c r="J14" s="279"/>
      <c r="K14" s="90"/>
      <c r="L14" s="279"/>
      <c r="M14" s="90"/>
      <c r="N14" s="279"/>
      <c r="O14" s="415"/>
      <c r="P14" s="287"/>
      <c r="Q14" s="355"/>
      <c r="R14" s="356"/>
      <c r="S14" s="356"/>
      <c r="T14" s="356"/>
      <c r="U14" s="357"/>
      <c r="V14" s="357"/>
      <c r="W14" s="352"/>
    </row>
    <row r="15" spans="1:23" ht="203.25" customHeight="1" x14ac:dyDescent="0.25">
      <c r="A15" s="870"/>
      <c r="B15" s="871"/>
      <c r="C15" s="69" t="s">
        <v>686</v>
      </c>
      <c r="D15" s="69" t="s">
        <v>687</v>
      </c>
      <c r="E15" s="420"/>
      <c r="F15" s="77" t="s">
        <v>688</v>
      </c>
      <c r="G15" s="90"/>
      <c r="H15" s="279"/>
      <c r="I15" s="90"/>
      <c r="J15" s="279"/>
      <c r="K15" s="90"/>
      <c r="L15" s="279"/>
      <c r="M15" s="90"/>
      <c r="N15" s="279"/>
      <c r="O15" s="415"/>
      <c r="P15" s="287"/>
      <c r="Q15" s="355"/>
      <c r="R15" s="356"/>
      <c r="S15" s="356"/>
      <c r="T15" s="356"/>
      <c r="U15" s="357"/>
      <c r="V15" s="357"/>
      <c r="W15" s="352"/>
    </row>
    <row r="16" spans="1:23" ht="136.5" customHeight="1" x14ac:dyDescent="0.25">
      <c r="A16" s="870"/>
      <c r="B16" s="869" t="s">
        <v>1708</v>
      </c>
      <c r="C16" s="69" t="s">
        <v>689</v>
      </c>
      <c r="D16" s="69" t="s">
        <v>690</v>
      </c>
      <c r="E16" s="420"/>
      <c r="F16" s="77"/>
      <c r="G16" s="90"/>
      <c r="H16" s="279"/>
      <c r="I16" s="90"/>
      <c r="J16" s="279"/>
      <c r="K16" s="90"/>
      <c r="L16" s="279"/>
      <c r="M16" s="90"/>
      <c r="N16" s="279"/>
      <c r="O16" s="415"/>
      <c r="P16" s="287"/>
      <c r="Q16" s="355"/>
      <c r="R16" s="356"/>
      <c r="S16" s="356"/>
      <c r="T16" s="356"/>
      <c r="U16" s="357"/>
      <c r="V16" s="357"/>
      <c r="W16" s="352"/>
    </row>
    <row r="17" spans="1:23" ht="114" customHeight="1" x14ac:dyDescent="0.25">
      <c r="A17" s="870"/>
      <c r="B17" s="870"/>
      <c r="C17" s="69" t="s">
        <v>691</v>
      </c>
      <c r="D17" s="69" t="s">
        <v>692</v>
      </c>
      <c r="E17" s="420"/>
      <c r="F17" s="77"/>
      <c r="G17" s="90"/>
      <c r="H17" s="279"/>
      <c r="I17" s="90"/>
      <c r="J17" s="279"/>
      <c r="K17" s="90"/>
      <c r="L17" s="279"/>
      <c r="M17" s="90"/>
      <c r="N17" s="279"/>
      <c r="O17" s="415"/>
      <c r="P17" s="287"/>
      <c r="Q17" s="355"/>
      <c r="R17" s="356"/>
      <c r="S17" s="356"/>
      <c r="T17" s="356"/>
      <c r="U17" s="357"/>
      <c r="V17" s="357"/>
      <c r="W17" s="352"/>
    </row>
    <row r="18" spans="1:23" ht="94.5" x14ac:dyDescent="0.25">
      <c r="A18" s="870"/>
      <c r="B18" s="870"/>
      <c r="C18" s="69" t="s">
        <v>693</v>
      </c>
      <c r="D18" s="69" t="s">
        <v>694</v>
      </c>
      <c r="E18" s="420"/>
      <c r="F18" s="77"/>
      <c r="G18" s="90"/>
      <c r="H18" s="279"/>
      <c r="I18" s="90"/>
      <c r="J18" s="279"/>
      <c r="K18" s="90"/>
      <c r="L18" s="279"/>
      <c r="M18" s="90"/>
      <c r="N18" s="279"/>
      <c r="O18" s="415"/>
      <c r="P18" s="287"/>
      <c r="Q18" s="355"/>
      <c r="R18" s="356"/>
      <c r="S18" s="356"/>
      <c r="T18" s="356"/>
      <c r="U18" s="357"/>
      <c r="V18" s="357"/>
      <c r="W18" s="352"/>
    </row>
    <row r="19" spans="1:23" ht="128.25" customHeight="1" x14ac:dyDescent="0.25">
      <c r="A19" s="870"/>
      <c r="B19" s="870"/>
      <c r="C19" s="69" t="s">
        <v>1709</v>
      </c>
      <c r="D19" s="69" t="s">
        <v>695</v>
      </c>
      <c r="E19" s="420"/>
      <c r="F19" s="77"/>
      <c r="G19" s="90"/>
      <c r="H19" s="279"/>
      <c r="I19" s="90"/>
      <c r="J19" s="279"/>
      <c r="K19" s="90"/>
      <c r="L19" s="279"/>
      <c r="M19" s="90"/>
      <c r="N19" s="279"/>
      <c r="O19" s="415"/>
      <c r="P19" s="287"/>
      <c r="Q19" s="355"/>
      <c r="R19" s="356"/>
      <c r="S19" s="356"/>
      <c r="T19" s="356"/>
      <c r="U19" s="357"/>
      <c r="V19" s="357"/>
      <c r="W19" s="352"/>
    </row>
    <row r="20" spans="1:23" ht="157.5" x14ac:dyDescent="0.25">
      <c r="A20" s="870"/>
      <c r="B20" s="870"/>
      <c r="C20" s="872" t="s">
        <v>696</v>
      </c>
      <c r="D20" s="69" t="s">
        <v>697</v>
      </c>
      <c r="E20" s="420"/>
      <c r="F20" s="77" t="s">
        <v>698</v>
      </c>
      <c r="G20" s="90"/>
      <c r="H20" s="279"/>
      <c r="I20" s="90"/>
      <c r="J20" s="279"/>
      <c r="K20" s="90"/>
      <c r="L20" s="279"/>
      <c r="M20" s="90"/>
      <c r="N20" s="279"/>
      <c r="O20" s="415"/>
      <c r="P20" s="287"/>
      <c r="Q20" s="355"/>
      <c r="R20" s="356"/>
      <c r="S20" s="356"/>
      <c r="T20" s="356"/>
      <c r="U20" s="357"/>
      <c r="V20" s="357"/>
      <c r="W20" s="352"/>
    </row>
    <row r="21" spans="1:23" ht="63" x14ac:dyDescent="0.25">
      <c r="A21" s="870"/>
      <c r="B21" s="870"/>
      <c r="C21" s="873"/>
      <c r="D21" s="69" t="s">
        <v>699</v>
      </c>
      <c r="E21" s="420"/>
      <c r="F21" s="77"/>
      <c r="G21" s="90"/>
      <c r="H21" s="279"/>
      <c r="I21" s="90"/>
      <c r="J21" s="279"/>
      <c r="K21" s="90"/>
      <c r="L21" s="279"/>
      <c r="M21" s="90"/>
      <c r="N21" s="279"/>
      <c r="O21" s="415"/>
      <c r="P21" s="287"/>
      <c r="Q21" s="355"/>
      <c r="R21" s="356"/>
      <c r="S21" s="356"/>
      <c r="T21" s="356"/>
      <c r="U21" s="357"/>
      <c r="V21" s="357"/>
      <c r="W21" s="352"/>
    </row>
    <row r="22" spans="1:23" ht="176.25" customHeight="1" x14ac:dyDescent="0.25">
      <c r="A22" s="870"/>
      <c r="B22" s="870"/>
      <c r="C22" s="91" t="s">
        <v>700</v>
      </c>
      <c r="D22" s="69" t="s">
        <v>701</v>
      </c>
      <c r="E22" s="420"/>
      <c r="F22" s="77" t="s">
        <v>702</v>
      </c>
      <c r="G22" s="90"/>
      <c r="H22" s="279"/>
      <c r="I22" s="90"/>
      <c r="J22" s="279"/>
      <c r="K22" s="90"/>
      <c r="L22" s="279"/>
      <c r="M22" s="90"/>
      <c r="N22" s="279"/>
      <c r="O22" s="415"/>
      <c r="P22" s="287"/>
      <c r="Q22" s="355"/>
      <c r="R22" s="356"/>
      <c r="S22" s="356"/>
      <c r="T22" s="356"/>
      <c r="U22" s="357"/>
      <c r="V22" s="357"/>
      <c r="W22" s="352"/>
    </row>
    <row r="23" spans="1:23" ht="15.75" hidden="1" x14ac:dyDescent="0.25">
      <c r="A23" s="416"/>
      <c r="B23" s="416"/>
      <c r="C23" s="91"/>
      <c r="D23" s="91"/>
      <c r="E23" s="91"/>
      <c r="F23" s="102"/>
      <c r="G23" s="90"/>
      <c r="H23" s="279"/>
      <c r="I23" s="90"/>
      <c r="J23" s="279"/>
      <c r="K23" s="90"/>
      <c r="L23" s="279"/>
      <c r="M23" s="90"/>
      <c r="N23" s="279"/>
      <c r="O23" s="415"/>
      <c r="P23" s="287"/>
      <c r="Q23" s="355"/>
      <c r="R23" s="356"/>
      <c r="S23" s="356"/>
      <c r="T23" s="356"/>
      <c r="U23" s="357"/>
      <c r="V23" s="357"/>
      <c r="W23" s="352"/>
    </row>
    <row r="24" spans="1:23" ht="15.75" hidden="1" x14ac:dyDescent="0.25">
      <c r="A24" s="416"/>
      <c r="B24" s="416"/>
      <c r="C24" s="91"/>
      <c r="D24" s="91"/>
      <c r="E24" s="91"/>
      <c r="F24" s="102"/>
      <c r="G24" s="90"/>
      <c r="H24" s="279"/>
      <c r="I24" s="90"/>
      <c r="J24" s="279"/>
      <c r="K24" s="90"/>
      <c r="L24" s="279"/>
      <c r="M24" s="90"/>
      <c r="N24" s="279"/>
      <c r="O24" s="415"/>
      <c r="P24" s="287"/>
      <c r="Q24" s="355"/>
      <c r="R24" s="356"/>
      <c r="S24" s="356"/>
      <c r="T24" s="356"/>
      <c r="U24" s="357"/>
      <c r="V24" s="357"/>
      <c r="W24" s="352"/>
    </row>
    <row r="25" spans="1:23" ht="15.75" hidden="1" x14ac:dyDescent="0.25">
      <c r="A25" s="416"/>
      <c r="B25" s="416"/>
      <c r="C25" s="91"/>
      <c r="D25" s="91"/>
      <c r="E25" s="91"/>
      <c r="F25" s="102"/>
      <c r="G25" s="90"/>
      <c r="H25" s="279"/>
      <c r="I25" s="90"/>
      <c r="J25" s="279"/>
      <c r="K25" s="90"/>
      <c r="L25" s="279"/>
      <c r="M25" s="90"/>
      <c r="N25" s="279"/>
      <c r="O25" s="415"/>
      <c r="P25" s="287"/>
      <c r="Q25" s="355"/>
      <c r="R25" s="356"/>
      <c r="S25" s="356"/>
      <c r="T25" s="356"/>
      <c r="U25" s="357"/>
      <c r="V25" s="357"/>
      <c r="W25" s="352"/>
    </row>
    <row r="26" spans="1:23" ht="15.75" hidden="1" x14ac:dyDescent="0.25">
      <c r="A26" s="416"/>
      <c r="B26" s="416"/>
      <c r="C26" s="91"/>
      <c r="D26" s="91"/>
      <c r="E26" s="91"/>
      <c r="F26" s="102"/>
      <c r="G26" s="90"/>
      <c r="H26" s="279"/>
      <c r="I26" s="90"/>
      <c r="J26" s="279"/>
      <c r="K26" s="90"/>
      <c r="L26" s="279"/>
      <c r="M26" s="90"/>
      <c r="N26" s="279"/>
      <c r="O26" s="415"/>
      <c r="P26" s="287"/>
      <c r="Q26" s="355"/>
      <c r="R26" s="356"/>
      <c r="S26" s="356"/>
      <c r="T26" s="356"/>
      <c r="U26" s="357"/>
      <c r="V26" s="357"/>
      <c r="W26" s="352"/>
    </row>
    <row r="27" spans="1:23" ht="15.75" hidden="1" x14ac:dyDescent="0.25">
      <c r="A27" s="416"/>
      <c r="B27" s="416"/>
      <c r="C27" s="91"/>
      <c r="D27" s="91"/>
      <c r="E27" s="91"/>
      <c r="F27" s="102"/>
      <c r="G27" s="90"/>
      <c r="H27" s="279"/>
      <c r="I27" s="90"/>
      <c r="J27" s="279"/>
      <c r="K27" s="90"/>
      <c r="L27" s="279"/>
      <c r="M27" s="90"/>
      <c r="N27" s="279"/>
      <c r="O27" s="415"/>
      <c r="P27" s="287"/>
      <c r="Q27" s="355"/>
      <c r="R27" s="356"/>
      <c r="S27" s="356"/>
      <c r="T27" s="356"/>
      <c r="U27" s="357"/>
      <c r="V27" s="357"/>
      <c r="W27" s="352"/>
    </row>
    <row r="28" spans="1:23" ht="15.75" hidden="1" x14ac:dyDescent="0.25">
      <c r="A28" s="416"/>
      <c r="B28" s="416"/>
      <c r="C28" s="91"/>
      <c r="D28" s="91"/>
      <c r="E28" s="91"/>
      <c r="F28" s="102"/>
      <c r="G28" s="90"/>
      <c r="H28" s="279"/>
      <c r="I28" s="90"/>
      <c r="J28" s="279"/>
      <c r="K28" s="90"/>
      <c r="L28" s="279"/>
      <c r="M28" s="90"/>
      <c r="N28" s="279"/>
      <c r="O28" s="415"/>
      <c r="P28" s="287"/>
      <c r="Q28" s="355"/>
      <c r="R28" s="356"/>
      <c r="S28" s="356"/>
      <c r="T28" s="356"/>
      <c r="U28" s="357"/>
      <c r="V28" s="357"/>
      <c r="W28" s="352"/>
    </row>
    <row r="29" spans="1:23" ht="15.75" hidden="1" x14ac:dyDescent="0.25">
      <c r="A29" s="416"/>
      <c r="B29" s="416"/>
      <c r="C29" s="91"/>
      <c r="D29" s="91"/>
      <c r="E29" s="91"/>
      <c r="F29" s="102"/>
      <c r="G29" s="90"/>
      <c r="H29" s="279"/>
      <c r="I29" s="90"/>
      <c r="J29" s="279"/>
      <c r="K29" s="90"/>
      <c r="L29" s="279"/>
      <c r="M29" s="90"/>
      <c r="N29" s="279"/>
      <c r="O29" s="415"/>
      <c r="P29" s="287"/>
      <c r="Q29" s="355"/>
      <c r="R29" s="356"/>
      <c r="S29" s="356"/>
      <c r="T29" s="356"/>
      <c r="U29" s="357"/>
      <c r="V29" s="357"/>
      <c r="W29" s="352"/>
    </row>
    <row r="30" spans="1:23" ht="12" customHeight="1" x14ac:dyDescent="0.25">
      <c r="A30" s="416"/>
      <c r="B30" s="416"/>
      <c r="C30" s="91"/>
      <c r="D30" s="91"/>
      <c r="E30" s="91"/>
      <c r="F30" s="102"/>
      <c r="G30" s="90"/>
      <c r="H30" s="279"/>
      <c r="I30" s="90"/>
      <c r="J30" s="279"/>
      <c r="K30" s="90"/>
      <c r="L30" s="279"/>
      <c r="M30" s="90"/>
      <c r="N30" s="279"/>
      <c r="O30" s="415"/>
      <c r="P30" s="287"/>
      <c r="Q30" s="355"/>
      <c r="R30" s="356"/>
      <c r="S30" s="356"/>
      <c r="T30" s="356"/>
      <c r="U30" s="357"/>
      <c r="V30" s="357"/>
      <c r="W30" s="352"/>
    </row>
    <row r="31" spans="1:23" s="418" customFormat="1" ht="15.6" customHeight="1" x14ac:dyDescent="0.2">
      <c r="A31" s="439"/>
      <c r="B31" s="440"/>
      <c r="C31" s="439" t="s">
        <v>135</v>
      </c>
      <c r="D31" s="440"/>
      <c r="E31" s="440"/>
      <c r="F31" s="441"/>
      <c r="G31" s="370">
        <f t="shared" ref="G31:N31" si="0">SUM(G6:G30)</f>
        <v>0</v>
      </c>
      <c r="H31" s="273">
        <f t="shared" si="0"/>
        <v>0</v>
      </c>
      <c r="I31" s="370">
        <f t="shared" si="0"/>
        <v>0</v>
      </c>
      <c r="J31" s="273">
        <f t="shared" si="0"/>
        <v>0</v>
      </c>
      <c r="K31" s="370">
        <f t="shared" si="0"/>
        <v>0</v>
      </c>
      <c r="L31" s="273">
        <f t="shared" si="0"/>
        <v>0</v>
      </c>
      <c r="M31" s="370">
        <f t="shared" si="0"/>
        <v>0</v>
      </c>
      <c r="N31" s="273">
        <f t="shared" si="0"/>
        <v>0</v>
      </c>
      <c r="O31" s="417">
        <f>G31+I31+K31+M31</f>
        <v>0</v>
      </c>
      <c r="P31" s="289">
        <f>H31+J31+L31+N31</f>
        <v>0</v>
      </c>
      <c r="Q31" s="370"/>
      <c r="R31" s="370"/>
      <c r="S31" s="370"/>
      <c r="T31" s="370"/>
      <c r="U31" s="370"/>
      <c r="V31" s="370"/>
      <c r="W31" s="370"/>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2"/>
    <mergeCell ref="B11:B15"/>
    <mergeCell ref="C20:C21"/>
    <mergeCell ref="A3:A5"/>
    <mergeCell ref="B3:B5"/>
    <mergeCell ref="C3:C5"/>
    <mergeCell ref="B16:B22"/>
    <mergeCell ref="B6:B9"/>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I10" zoomScale="84" zoomScaleNormal="84" workbookViewId="0">
      <selection activeCell="E14" sqref="E14"/>
    </sheetView>
  </sheetViews>
  <sheetFormatPr baseColWidth="10" defaultRowHeight="15" x14ac:dyDescent="0.25"/>
  <cols>
    <col min="1" max="2" width="21.7109375" customWidth="1"/>
    <col min="3" max="6" width="27.42578125" customWidth="1"/>
    <col min="7" max="7" width="15.28515625" customWidth="1"/>
    <col min="8" max="8" width="11.5703125" style="274"/>
    <col min="9" max="9" width="15.28515625" customWidth="1"/>
    <col min="10" max="10" width="18.85546875" style="274" customWidth="1"/>
    <col min="12" max="12" width="11.5703125" style="274"/>
    <col min="14" max="14" width="11.5703125" style="274"/>
    <col min="15" max="15" width="15.28515625" customWidth="1"/>
    <col min="16" max="16" width="18.28515625" style="274" customWidth="1"/>
    <col min="19" max="22" width="14.140625" customWidth="1"/>
    <col min="23" max="23" width="17" customWidth="1"/>
  </cols>
  <sheetData>
    <row r="1" spans="1:23" ht="18.75" x14ac:dyDescent="0.25">
      <c r="B1" s="412"/>
      <c r="C1" s="412"/>
      <c r="D1" s="412"/>
      <c r="E1" s="412"/>
      <c r="G1" s="412" t="s">
        <v>703</v>
      </c>
      <c r="I1" s="412"/>
      <c r="J1" s="412"/>
      <c r="K1" s="412"/>
      <c r="L1" s="412"/>
      <c r="M1" s="412"/>
      <c r="N1" s="412"/>
      <c r="O1" s="412"/>
      <c r="P1" s="412"/>
      <c r="Q1" s="412"/>
      <c r="R1" s="412"/>
      <c r="S1" s="412"/>
      <c r="T1" s="412"/>
      <c r="U1" s="412"/>
      <c r="V1" s="412"/>
      <c r="W1" s="412"/>
    </row>
    <row r="2" spans="1:23" x14ac:dyDescent="0.25">
      <c r="A2" s="375" t="s">
        <v>704</v>
      </c>
      <c r="B2" s="375"/>
      <c r="C2" s="375"/>
      <c r="D2" s="375"/>
      <c r="E2" s="375"/>
      <c r="F2" s="375"/>
      <c r="G2" s="375"/>
      <c r="H2" s="375"/>
      <c r="I2" s="375"/>
      <c r="J2" s="375"/>
      <c r="K2" s="375"/>
      <c r="L2" s="375"/>
      <c r="M2" s="375"/>
      <c r="N2" s="375"/>
      <c r="O2" s="375"/>
      <c r="P2" s="375"/>
      <c r="Q2" s="375"/>
      <c r="R2" s="375"/>
      <c r="S2" s="375"/>
      <c r="T2" s="375"/>
      <c r="U2" s="375"/>
      <c r="V2" s="375"/>
      <c r="W2" s="375"/>
    </row>
    <row r="3" spans="1:23" x14ac:dyDescent="0.25">
      <c r="A3" s="849" t="s">
        <v>100</v>
      </c>
      <c r="B3" s="792" t="s">
        <v>119</v>
      </c>
      <c r="C3" s="850" t="s">
        <v>88</v>
      </c>
      <c r="D3" s="850" t="s">
        <v>89</v>
      </c>
      <c r="E3" s="815" t="s">
        <v>471</v>
      </c>
      <c r="F3" s="850" t="s">
        <v>90</v>
      </c>
      <c r="G3" s="849" t="s">
        <v>104</v>
      </c>
      <c r="H3" s="849"/>
      <c r="I3" s="849"/>
      <c r="J3" s="849"/>
      <c r="K3" s="849"/>
      <c r="L3" s="849"/>
      <c r="M3" s="849"/>
      <c r="N3" s="849"/>
      <c r="O3" s="850" t="s">
        <v>105</v>
      </c>
      <c r="P3" s="850"/>
      <c r="Q3" s="849" t="s">
        <v>106</v>
      </c>
      <c r="R3" s="849"/>
      <c r="S3" s="849" t="s">
        <v>107</v>
      </c>
      <c r="T3" s="849" t="s">
        <v>108</v>
      </c>
      <c r="U3" s="792" t="s">
        <v>116</v>
      </c>
      <c r="V3" s="792" t="s">
        <v>115</v>
      </c>
      <c r="W3" s="851" t="s">
        <v>91</v>
      </c>
    </row>
    <row r="4" spans="1:23" x14ac:dyDescent="0.25">
      <c r="A4" s="849"/>
      <c r="B4" s="790"/>
      <c r="C4" s="850"/>
      <c r="D4" s="850"/>
      <c r="E4" s="816"/>
      <c r="F4" s="850"/>
      <c r="G4" s="849" t="s">
        <v>109</v>
      </c>
      <c r="H4" s="849"/>
      <c r="I4" s="849" t="s">
        <v>110</v>
      </c>
      <c r="J4" s="849"/>
      <c r="K4" s="849" t="s">
        <v>111</v>
      </c>
      <c r="L4" s="849"/>
      <c r="M4" s="849" t="s">
        <v>112</v>
      </c>
      <c r="N4" s="849"/>
      <c r="O4" s="850"/>
      <c r="P4" s="850"/>
      <c r="Q4" s="849"/>
      <c r="R4" s="849"/>
      <c r="S4" s="849"/>
      <c r="T4" s="849"/>
      <c r="U4" s="790"/>
      <c r="V4" s="790"/>
      <c r="W4" s="851"/>
    </row>
    <row r="5" spans="1:23" ht="25.5" x14ac:dyDescent="0.25">
      <c r="A5" s="849"/>
      <c r="B5" s="791"/>
      <c r="C5" s="850"/>
      <c r="D5" s="850"/>
      <c r="E5" s="817"/>
      <c r="F5" s="850"/>
      <c r="G5" s="307" t="s">
        <v>113</v>
      </c>
      <c r="H5" s="269" t="s">
        <v>12</v>
      </c>
      <c r="I5" s="307" t="s">
        <v>113</v>
      </c>
      <c r="J5" s="269" t="s">
        <v>12</v>
      </c>
      <c r="K5" s="307" t="s">
        <v>113</v>
      </c>
      <c r="L5" s="269" t="s">
        <v>12</v>
      </c>
      <c r="M5" s="307" t="s">
        <v>113</v>
      </c>
      <c r="N5" s="269" t="s">
        <v>12</v>
      </c>
      <c r="O5" s="307" t="s">
        <v>113</v>
      </c>
      <c r="P5" s="269" t="s">
        <v>12</v>
      </c>
      <c r="Q5" s="307" t="s">
        <v>114</v>
      </c>
      <c r="R5" s="307" t="s">
        <v>85</v>
      </c>
      <c r="S5" s="849"/>
      <c r="T5" s="849"/>
      <c r="U5" s="791"/>
      <c r="V5" s="791"/>
      <c r="W5" s="851"/>
    </row>
    <row r="6" spans="1:23" ht="78.75" x14ac:dyDescent="0.25">
      <c r="A6" s="823" t="s">
        <v>705</v>
      </c>
      <c r="B6" s="823" t="s">
        <v>706</v>
      </c>
      <c r="C6" s="891" t="s">
        <v>707</v>
      </c>
      <c r="D6" s="69" t="s">
        <v>708</v>
      </c>
      <c r="E6" s="420" t="s">
        <v>1727</v>
      </c>
      <c r="F6" s="421" t="s">
        <v>709</v>
      </c>
      <c r="G6" s="92"/>
      <c r="H6" s="278"/>
      <c r="I6" s="92"/>
      <c r="J6" s="278"/>
      <c r="K6" s="92"/>
      <c r="L6" s="278"/>
      <c r="M6" s="92"/>
      <c r="N6" s="278"/>
      <c r="O6" s="422"/>
      <c r="P6" s="281"/>
      <c r="Q6" s="79"/>
      <c r="R6" s="79"/>
      <c r="S6" s="79"/>
      <c r="T6" s="79"/>
      <c r="U6" s="79"/>
      <c r="V6" s="79"/>
      <c r="W6" s="91"/>
    </row>
    <row r="7" spans="1:23" ht="157.5" x14ac:dyDescent="0.25">
      <c r="A7" s="823"/>
      <c r="B7" s="823"/>
      <c r="C7" s="891"/>
      <c r="D7" s="69" t="s">
        <v>710</v>
      </c>
      <c r="E7" s="420"/>
      <c r="F7" s="421" t="s">
        <v>711</v>
      </c>
      <c r="G7" s="92"/>
      <c r="H7" s="278"/>
      <c r="I7" s="92"/>
      <c r="J7" s="278"/>
      <c r="K7" s="92"/>
      <c r="L7" s="278"/>
      <c r="M7" s="92"/>
      <c r="N7" s="278"/>
      <c r="O7" s="422"/>
      <c r="P7" s="281"/>
      <c r="Q7" s="79"/>
      <c r="R7" s="79"/>
      <c r="S7" s="79"/>
      <c r="T7" s="79"/>
      <c r="U7" s="79"/>
      <c r="V7" s="79"/>
      <c r="W7" s="91"/>
    </row>
    <row r="8" spans="1:23" ht="94.5" x14ac:dyDescent="0.25">
      <c r="A8" s="823"/>
      <c r="B8" s="823"/>
      <c r="C8" s="891" t="s">
        <v>712</v>
      </c>
      <c r="D8" s="69"/>
      <c r="E8" s="420"/>
      <c r="F8" s="421" t="s">
        <v>713</v>
      </c>
      <c r="G8" s="92"/>
      <c r="H8" s="278"/>
      <c r="I8" s="92"/>
      <c r="J8" s="278"/>
      <c r="K8" s="92"/>
      <c r="L8" s="278"/>
      <c r="M8" s="92"/>
      <c r="N8" s="278"/>
      <c r="O8" s="422"/>
      <c r="P8" s="281"/>
      <c r="Q8" s="79"/>
      <c r="R8" s="79"/>
      <c r="S8" s="79"/>
      <c r="T8" s="79"/>
      <c r="U8" s="79"/>
      <c r="V8" s="79"/>
      <c r="W8" s="91"/>
    </row>
    <row r="9" spans="1:23" ht="126" x14ac:dyDescent="0.25">
      <c r="A9" s="823"/>
      <c r="B9" s="823"/>
      <c r="C9" s="891"/>
      <c r="D9" s="69"/>
      <c r="E9" s="420"/>
      <c r="F9" s="421" t="s">
        <v>714</v>
      </c>
      <c r="G9" s="92"/>
      <c r="H9" s="278"/>
      <c r="I9" s="92"/>
      <c r="J9" s="278"/>
      <c r="K9" s="92"/>
      <c r="L9" s="278"/>
      <c r="M9" s="92"/>
      <c r="N9" s="278"/>
      <c r="O9" s="422"/>
      <c r="P9" s="281"/>
      <c r="Q9" s="79"/>
      <c r="R9" s="79"/>
      <c r="S9" s="79"/>
      <c r="T9" s="79"/>
      <c r="U9" s="79"/>
      <c r="V9" s="79"/>
      <c r="W9" s="91"/>
    </row>
    <row r="10" spans="1:23" ht="78.75" x14ac:dyDescent="0.25">
      <c r="A10" s="823"/>
      <c r="B10" s="823"/>
      <c r="C10" s="891"/>
      <c r="D10" s="69"/>
      <c r="E10" s="420"/>
      <c r="F10" s="421" t="s">
        <v>715</v>
      </c>
      <c r="G10" s="92"/>
      <c r="H10" s="278"/>
      <c r="I10" s="92"/>
      <c r="J10" s="278"/>
      <c r="K10" s="92"/>
      <c r="L10" s="278"/>
      <c r="M10" s="92"/>
      <c r="N10" s="278"/>
      <c r="O10" s="422"/>
      <c r="P10" s="281"/>
      <c r="Q10" s="79"/>
      <c r="R10" s="79"/>
      <c r="S10" s="79"/>
      <c r="T10" s="79"/>
      <c r="U10" s="79"/>
      <c r="V10" s="79"/>
      <c r="W10" s="91"/>
    </row>
    <row r="11" spans="1:23" ht="63" x14ac:dyDescent="0.25">
      <c r="A11" s="823"/>
      <c r="B11" s="823"/>
      <c r="C11" s="891"/>
      <c r="D11" s="69"/>
      <c r="E11" s="420"/>
      <c r="F11" s="421" t="s">
        <v>716</v>
      </c>
      <c r="G11" s="92"/>
      <c r="H11" s="278"/>
      <c r="I11" s="92"/>
      <c r="J11" s="278"/>
      <c r="K11" s="92"/>
      <c r="L11" s="278"/>
      <c r="M11" s="92"/>
      <c r="N11" s="278"/>
      <c r="O11" s="422"/>
      <c r="P11" s="281"/>
      <c r="Q11" s="79"/>
      <c r="R11" s="79"/>
      <c r="S11" s="79"/>
      <c r="T11" s="79"/>
      <c r="U11" s="79"/>
      <c r="V11" s="79"/>
      <c r="W11" s="91"/>
    </row>
    <row r="12" spans="1:23" ht="189" x14ac:dyDescent="0.25">
      <c r="A12" s="823"/>
      <c r="B12" s="823" t="s">
        <v>717</v>
      </c>
      <c r="C12" s="69" t="s">
        <v>718</v>
      </c>
      <c r="D12" s="69" t="s">
        <v>158</v>
      </c>
      <c r="E12" s="420"/>
      <c r="F12" s="421" t="s">
        <v>719</v>
      </c>
      <c r="G12" s="92"/>
      <c r="H12" s="278"/>
      <c r="I12" s="92"/>
      <c r="J12" s="278"/>
      <c r="K12" s="92"/>
      <c r="L12" s="278"/>
      <c r="M12" s="92"/>
      <c r="N12" s="278"/>
      <c r="O12" s="422"/>
      <c r="P12" s="281"/>
      <c r="Q12" s="79"/>
      <c r="R12" s="79"/>
      <c r="S12" s="79"/>
      <c r="T12" s="79"/>
      <c r="U12" s="79"/>
      <c r="V12" s="79"/>
      <c r="W12" s="91"/>
    </row>
    <row r="13" spans="1:23" ht="63" x14ac:dyDescent="0.25">
      <c r="A13" s="823"/>
      <c r="B13" s="823"/>
      <c r="C13" s="69" t="s">
        <v>720</v>
      </c>
      <c r="D13" s="69" t="s">
        <v>721</v>
      </c>
      <c r="E13" s="420"/>
      <c r="F13" s="421" t="s">
        <v>722</v>
      </c>
      <c r="G13" s="92"/>
      <c r="H13" s="278"/>
      <c r="I13" s="92"/>
      <c r="J13" s="278"/>
      <c r="K13" s="92"/>
      <c r="L13" s="278"/>
      <c r="M13" s="92"/>
      <c r="N13" s="278"/>
      <c r="O13" s="396"/>
      <c r="P13" s="281"/>
      <c r="Q13" s="79"/>
      <c r="R13" s="79"/>
      <c r="S13" s="79"/>
      <c r="T13" s="79"/>
      <c r="U13" s="79"/>
      <c r="V13" s="79"/>
      <c r="W13" s="91"/>
    </row>
    <row r="14" spans="1:23" ht="15.6" customHeight="1" x14ac:dyDescent="0.25">
      <c r="A14" s="429"/>
      <c r="B14" s="430"/>
      <c r="C14" s="429" t="s">
        <v>723</v>
      </c>
      <c r="D14" s="430"/>
      <c r="E14" s="430"/>
      <c r="F14" s="431"/>
      <c r="G14" s="423">
        <f t="shared" ref="G14:N14" si="0">SUM(G6:G13)</f>
        <v>0</v>
      </c>
      <c r="H14" s="284">
        <f t="shared" si="0"/>
        <v>0</v>
      </c>
      <c r="I14" s="423">
        <f t="shared" si="0"/>
        <v>0</v>
      </c>
      <c r="J14" s="284">
        <f t="shared" si="0"/>
        <v>0</v>
      </c>
      <c r="K14" s="423">
        <f t="shared" si="0"/>
        <v>0</v>
      </c>
      <c r="L14" s="284">
        <f t="shared" si="0"/>
        <v>0</v>
      </c>
      <c r="M14" s="423">
        <f t="shared" si="0"/>
        <v>0</v>
      </c>
      <c r="N14" s="284">
        <f t="shared" si="0"/>
        <v>0</v>
      </c>
      <c r="O14" s="423">
        <f>G14+I14+K14+M14</f>
        <v>0</v>
      </c>
      <c r="P14" s="285">
        <f>H14+J14+L14+N14</f>
        <v>0</v>
      </c>
      <c r="Q14" s="370"/>
      <c r="R14" s="370"/>
      <c r="S14" s="370"/>
      <c r="T14" s="370"/>
      <c r="U14" s="370"/>
      <c r="V14" s="370"/>
      <c r="W14" s="370"/>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J1" zoomScale="69" zoomScaleNormal="69" workbookViewId="0">
      <selection activeCell="W9" sqref="Q6:W9"/>
    </sheetView>
  </sheetViews>
  <sheetFormatPr baseColWidth="10" defaultRowHeight="15" x14ac:dyDescent="0.25"/>
  <cols>
    <col min="1" max="2" width="21.7109375" customWidth="1"/>
    <col min="3" max="6" width="27.42578125" customWidth="1"/>
    <col min="7" max="7" width="15.28515625" customWidth="1"/>
    <col min="8" max="8" width="11.5703125" style="274"/>
    <col min="9" max="9" width="15.28515625" customWidth="1"/>
    <col min="10" max="10" width="18.85546875" style="274" customWidth="1"/>
    <col min="12" max="12" width="11.5703125" style="274"/>
    <col min="14" max="14" width="11.5703125" style="274"/>
    <col min="15" max="15" width="15.28515625" customWidth="1"/>
    <col min="16" max="16" width="18.28515625" style="274" customWidth="1"/>
    <col min="19" max="22" width="14.140625" customWidth="1"/>
    <col min="23" max="23" width="17" customWidth="1"/>
  </cols>
  <sheetData>
    <row r="1" spans="1:29" ht="18.75" x14ac:dyDescent="0.25">
      <c r="G1" s="426" t="s">
        <v>199</v>
      </c>
      <c r="I1" s="426"/>
      <c r="J1" s="426"/>
      <c r="K1" s="426"/>
      <c r="L1" s="426"/>
      <c r="M1" s="426"/>
      <c r="N1" s="426"/>
      <c r="O1" s="426"/>
      <c r="P1" s="426"/>
      <c r="Q1" s="426"/>
      <c r="R1" s="426"/>
      <c r="S1" s="426"/>
      <c r="T1" s="426"/>
      <c r="U1" s="426"/>
      <c r="V1" s="426"/>
      <c r="W1" s="426"/>
      <c r="X1" s="426"/>
      <c r="Y1" s="426"/>
      <c r="Z1" s="426"/>
      <c r="AA1" s="426"/>
      <c r="AB1" s="426"/>
      <c r="AC1" s="426"/>
    </row>
    <row r="2" spans="1:29" ht="14.45" customHeight="1" x14ac:dyDescent="0.25">
      <c r="A2" s="427" t="s">
        <v>200</v>
      </c>
      <c r="B2" s="427"/>
      <c r="C2" s="427"/>
      <c r="D2" s="427"/>
      <c r="E2" s="427"/>
      <c r="F2" s="427"/>
      <c r="G2" s="427"/>
      <c r="H2" s="427"/>
      <c r="I2" s="427"/>
      <c r="J2" s="427"/>
      <c r="K2" s="427"/>
      <c r="L2" s="427"/>
      <c r="M2" s="427"/>
      <c r="N2" s="427"/>
      <c r="O2" s="427"/>
      <c r="P2" s="427"/>
      <c r="Q2" s="427"/>
      <c r="R2" s="427"/>
      <c r="S2" s="427"/>
      <c r="T2" s="427"/>
      <c r="U2" s="427"/>
      <c r="V2" s="427"/>
      <c r="W2" s="427"/>
    </row>
    <row r="3" spans="1:29" x14ac:dyDescent="0.25">
      <c r="A3" s="849" t="s">
        <v>100</v>
      </c>
      <c r="B3" s="792" t="s">
        <v>119</v>
      </c>
      <c r="C3" s="850" t="s">
        <v>88</v>
      </c>
      <c r="D3" s="850" t="s">
        <v>89</v>
      </c>
      <c r="E3" s="815" t="s">
        <v>471</v>
      </c>
      <c r="F3" s="850" t="s">
        <v>90</v>
      </c>
      <c r="G3" s="849" t="s">
        <v>104</v>
      </c>
      <c r="H3" s="849"/>
      <c r="I3" s="849"/>
      <c r="J3" s="849"/>
      <c r="K3" s="849"/>
      <c r="L3" s="849"/>
      <c r="M3" s="849"/>
      <c r="N3" s="849"/>
      <c r="O3" s="850" t="s">
        <v>105</v>
      </c>
      <c r="P3" s="850"/>
      <c r="Q3" s="849" t="s">
        <v>106</v>
      </c>
      <c r="R3" s="849"/>
      <c r="S3" s="849" t="s">
        <v>107</v>
      </c>
      <c r="T3" s="849" t="s">
        <v>108</v>
      </c>
      <c r="U3" s="792" t="s">
        <v>116</v>
      </c>
      <c r="V3" s="792" t="s">
        <v>115</v>
      </c>
      <c r="W3" s="851" t="s">
        <v>91</v>
      </c>
    </row>
    <row r="4" spans="1:29" x14ac:dyDescent="0.25">
      <c r="A4" s="849"/>
      <c r="B4" s="790"/>
      <c r="C4" s="850"/>
      <c r="D4" s="850"/>
      <c r="E4" s="816"/>
      <c r="F4" s="850"/>
      <c r="G4" s="849" t="s">
        <v>109</v>
      </c>
      <c r="H4" s="849"/>
      <c r="I4" s="849" t="s">
        <v>110</v>
      </c>
      <c r="J4" s="849"/>
      <c r="K4" s="849" t="s">
        <v>111</v>
      </c>
      <c r="L4" s="849"/>
      <c r="M4" s="849" t="s">
        <v>112</v>
      </c>
      <c r="N4" s="849"/>
      <c r="O4" s="850"/>
      <c r="P4" s="850"/>
      <c r="Q4" s="849"/>
      <c r="R4" s="849"/>
      <c r="S4" s="849"/>
      <c r="T4" s="849"/>
      <c r="U4" s="790"/>
      <c r="V4" s="790"/>
      <c r="W4" s="851"/>
    </row>
    <row r="5" spans="1:29" ht="25.5" x14ac:dyDescent="0.25">
      <c r="A5" s="849"/>
      <c r="B5" s="791"/>
      <c r="C5" s="850"/>
      <c r="D5" s="850"/>
      <c r="E5" s="817"/>
      <c r="F5" s="850"/>
      <c r="G5" s="103" t="s">
        <v>113</v>
      </c>
      <c r="H5" s="269" t="s">
        <v>12</v>
      </c>
      <c r="I5" s="103" t="s">
        <v>113</v>
      </c>
      <c r="J5" s="269" t="s">
        <v>12</v>
      </c>
      <c r="K5" s="103" t="s">
        <v>113</v>
      </c>
      <c r="L5" s="269" t="s">
        <v>12</v>
      </c>
      <c r="M5" s="103" t="s">
        <v>113</v>
      </c>
      <c r="N5" s="269" t="s">
        <v>12</v>
      </c>
      <c r="O5" s="103" t="s">
        <v>113</v>
      </c>
      <c r="P5" s="269" t="s">
        <v>12</v>
      </c>
      <c r="Q5" s="103" t="s">
        <v>114</v>
      </c>
      <c r="R5" s="103" t="s">
        <v>85</v>
      </c>
      <c r="S5" s="849"/>
      <c r="T5" s="849"/>
      <c r="U5" s="791"/>
      <c r="V5" s="791"/>
      <c r="W5" s="851"/>
    </row>
    <row r="6" spans="1:29" ht="15.75" x14ac:dyDescent="0.25">
      <c r="A6" s="892" t="s">
        <v>1718</v>
      </c>
      <c r="B6" s="892"/>
      <c r="C6" s="91"/>
      <c r="D6" s="91"/>
      <c r="E6" s="91"/>
      <c r="F6" s="89"/>
      <c r="G6" s="92"/>
      <c r="H6" s="278"/>
      <c r="I6" s="92"/>
      <c r="J6" s="278"/>
      <c r="K6" s="92"/>
      <c r="L6" s="278"/>
      <c r="M6" s="92"/>
      <c r="N6" s="278"/>
      <c r="O6" s="93"/>
      <c r="P6" s="281"/>
      <c r="Q6" s="79"/>
      <c r="R6" s="79"/>
      <c r="S6" s="83"/>
      <c r="T6" s="79"/>
      <c r="U6" s="79"/>
      <c r="V6" s="79"/>
      <c r="W6" s="91"/>
    </row>
    <row r="7" spans="1:29" ht="110.25" x14ac:dyDescent="0.25">
      <c r="A7" s="892"/>
      <c r="B7" s="892"/>
      <c r="C7" s="91" t="s">
        <v>154</v>
      </c>
      <c r="D7" s="91" t="s">
        <v>155</v>
      </c>
      <c r="E7" s="91" t="s">
        <v>1728</v>
      </c>
      <c r="F7" s="89" t="s">
        <v>171</v>
      </c>
      <c r="G7" s="92">
        <v>0</v>
      </c>
      <c r="H7" s="278">
        <v>0</v>
      </c>
      <c r="I7" s="92">
        <v>0</v>
      </c>
      <c r="J7" s="278"/>
      <c r="K7" s="92">
        <v>0</v>
      </c>
      <c r="L7" s="278"/>
      <c r="M7" s="92">
        <v>0</v>
      </c>
      <c r="N7" s="278"/>
      <c r="O7" s="94">
        <f>G7+I7+K7+M7</f>
        <v>0</v>
      </c>
      <c r="P7" s="281">
        <v>0</v>
      </c>
      <c r="Q7" s="79"/>
      <c r="R7" s="79"/>
      <c r="S7" s="79"/>
      <c r="T7" s="79"/>
      <c r="U7" s="79"/>
      <c r="V7" s="79"/>
      <c r="W7" s="91"/>
    </row>
    <row r="8" spans="1:29" ht="185.25" customHeight="1" x14ac:dyDescent="0.25">
      <c r="A8" s="892"/>
      <c r="B8" s="892" t="s">
        <v>156</v>
      </c>
      <c r="C8" s="91" t="s">
        <v>157</v>
      </c>
      <c r="D8" s="91" t="s">
        <v>158</v>
      </c>
      <c r="E8" s="91"/>
      <c r="F8" s="69" t="s">
        <v>178</v>
      </c>
      <c r="G8" s="84">
        <v>0</v>
      </c>
      <c r="H8" s="290">
        <v>0</v>
      </c>
      <c r="I8" s="84"/>
      <c r="J8" s="290"/>
      <c r="K8" s="84"/>
      <c r="L8" s="290"/>
      <c r="M8" s="84"/>
      <c r="N8" s="290"/>
      <c r="O8" s="84">
        <v>0</v>
      </c>
      <c r="P8" s="290">
        <v>0</v>
      </c>
      <c r="Q8" s="79"/>
      <c r="R8" s="79"/>
      <c r="S8" s="79"/>
      <c r="T8" s="73"/>
      <c r="U8" s="79"/>
      <c r="V8" s="84"/>
      <c r="W8" s="78"/>
    </row>
    <row r="9" spans="1:29" ht="228.75" customHeight="1" x14ac:dyDescent="0.25">
      <c r="A9" s="892"/>
      <c r="B9" s="892"/>
      <c r="C9" s="91"/>
      <c r="D9" s="91"/>
      <c r="E9" s="91"/>
      <c r="F9" s="77" t="s">
        <v>186</v>
      </c>
      <c r="G9" s="88">
        <v>0</v>
      </c>
      <c r="H9" s="291">
        <v>0</v>
      </c>
      <c r="I9" s="87"/>
      <c r="J9" s="291"/>
      <c r="K9" s="87"/>
      <c r="L9" s="291"/>
      <c r="M9" s="87"/>
      <c r="N9" s="291"/>
      <c r="O9" s="81">
        <f>G9+I9+K9+M9</f>
        <v>0</v>
      </c>
      <c r="P9" s="283">
        <f>H9+J9+L9+N9</f>
        <v>0</v>
      </c>
      <c r="Q9" s="87"/>
      <c r="R9" s="87"/>
      <c r="S9" s="89"/>
      <c r="T9" s="89"/>
      <c r="U9" s="89"/>
      <c r="V9" s="89"/>
      <c r="W9" s="89"/>
    </row>
    <row r="10" spans="1:29" ht="15.75" x14ac:dyDescent="0.25">
      <c r="A10" s="432"/>
      <c r="B10" s="433"/>
      <c r="C10" s="433"/>
      <c r="D10" s="432" t="s">
        <v>159</v>
      </c>
      <c r="E10" s="433"/>
      <c r="F10" s="434"/>
      <c r="G10" s="80">
        <f t="shared" ref="G10:N10" si="0">SUM(G6:G9)</f>
        <v>0</v>
      </c>
      <c r="H10" s="284">
        <f t="shared" si="0"/>
        <v>0</v>
      </c>
      <c r="I10" s="80">
        <f t="shared" si="0"/>
        <v>0</v>
      </c>
      <c r="J10" s="284">
        <f t="shared" si="0"/>
        <v>0</v>
      </c>
      <c r="K10" s="80">
        <f t="shared" si="0"/>
        <v>0</v>
      </c>
      <c r="L10" s="284">
        <f t="shared" si="0"/>
        <v>0</v>
      </c>
      <c r="M10" s="80">
        <f t="shared" si="0"/>
        <v>0</v>
      </c>
      <c r="N10" s="284">
        <f t="shared" si="0"/>
        <v>0</v>
      </c>
      <c r="O10" s="80">
        <f>G10+I10+K10+M10</f>
        <v>0</v>
      </c>
      <c r="P10" s="285">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topLeftCell="H14" zoomScaleNormal="100" workbookViewId="0">
      <selection activeCell="N21" sqref="N21"/>
    </sheetView>
  </sheetViews>
  <sheetFormatPr baseColWidth="10" defaultRowHeight="15" x14ac:dyDescent="0.25"/>
  <cols>
    <col min="1" max="2" width="21.7109375" customWidth="1"/>
    <col min="3" max="6" width="27.42578125" customWidth="1"/>
    <col min="7" max="7" width="15.28515625" customWidth="1"/>
    <col min="8" max="8" width="17" style="274" customWidth="1"/>
    <col min="9" max="9" width="15.28515625" customWidth="1"/>
    <col min="10" max="10" width="18.85546875" style="274" customWidth="1"/>
    <col min="12" max="12" width="14.85546875" style="274" customWidth="1"/>
    <col min="13" max="13" width="14.85546875" customWidth="1"/>
    <col min="14" max="14" width="16" style="274" customWidth="1"/>
    <col min="15" max="15" width="15.28515625" customWidth="1"/>
    <col min="16" max="16" width="18.28515625" style="274" customWidth="1"/>
    <col min="18" max="18" width="14.28515625" customWidth="1"/>
    <col min="19" max="19" width="16.28515625" customWidth="1"/>
    <col min="20" max="21" width="17.7109375" customWidth="1"/>
    <col min="22" max="22" width="14.140625" customWidth="1"/>
    <col min="23" max="23" width="24.85546875" customWidth="1"/>
  </cols>
  <sheetData>
    <row r="1" spans="1:23" ht="18.75" x14ac:dyDescent="0.25">
      <c r="B1" s="412"/>
      <c r="C1" s="412"/>
      <c r="D1" s="412"/>
      <c r="E1" s="412"/>
      <c r="F1" s="412"/>
      <c r="G1" s="412" t="s">
        <v>724</v>
      </c>
      <c r="I1" s="412"/>
      <c r="J1" s="412"/>
      <c r="K1" s="412"/>
      <c r="L1" s="412"/>
      <c r="M1" s="412"/>
      <c r="N1" s="412"/>
      <c r="O1" s="412"/>
      <c r="P1" s="412"/>
      <c r="Q1" s="412"/>
      <c r="R1" s="412"/>
      <c r="S1" s="412"/>
      <c r="T1" s="412"/>
      <c r="U1" s="412"/>
      <c r="V1" s="412"/>
      <c r="W1" s="412"/>
    </row>
    <row r="2" spans="1:23" x14ac:dyDescent="0.25">
      <c r="A2" s="375" t="s">
        <v>1632</v>
      </c>
      <c r="B2" s="375"/>
      <c r="C2" s="375"/>
      <c r="D2" s="375"/>
      <c r="E2" s="375"/>
      <c r="F2" s="375"/>
      <c r="G2" s="375"/>
      <c r="H2" s="375"/>
      <c r="I2" s="375"/>
      <c r="J2" s="375"/>
      <c r="K2" s="375"/>
      <c r="L2" s="375"/>
      <c r="M2" s="375"/>
      <c r="N2" s="375"/>
      <c r="O2" s="375"/>
      <c r="P2" s="375"/>
      <c r="Q2" s="375"/>
      <c r="R2" s="375"/>
      <c r="S2" s="375"/>
      <c r="T2" s="375"/>
      <c r="U2" s="375"/>
      <c r="V2" s="375"/>
      <c r="W2" s="375"/>
    </row>
    <row r="3" spans="1:23" x14ac:dyDescent="0.25">
      <c r="A3" s="849" t="s">
        <v>100</v>
      </c>
      <c r="B3" s="792" t="s">
        <v>119</v>
      </c>
      <c r="C3" s="850" t="s">
        <v>88</v>
      </c>
      <c r="D3" s="850" t="s">
        <v>89</v>
      </c>
      <c r="E3" s="815" t="s">
        <v>471</v>
      </c>
      <c r="F3" s="850" t="s">
        <v>90</v>
      </c>
      <c r="G3" s="849" t="s">
        <v>104</v>
      </c>
      <c r="H3" s="849"/>
      <c r="I3" s="849"/>
      <c r="J3" s="849"/>
      <c r="K3" s="849"/>
      <c r="L3" s="849"/>
      <c r="M3" s="849"/>
      <c r="N3" s="849"/>
      <c r="O3" s="850" t="s">
        <v>105</v>
      </c>
      <c r="P3" s="850"/>
      <c r="Q3" s="849" t="s">
        <v>106</v>
      </c>
      <c r="R3" s="849"/>
      <c r="S3" s="849" t="s">
        <v>107</v>
      </c>
      <c r="T3" s="849" t="s">
        <v>108</v>
      </c>
      <c r="U3" s="792" t="s">
        <v>116</v>
      </c>
      <c r="V3" s="792" t="s">
        <v>115</v>
      </c>
      <c r="W3" s="851" t="s">
        <v>91</v>
      </c>
    </row>
    <row r="4" spans="1:23" x14ac:dyDescent="0.25">
      <c r="A4" s="849"/>
      <c r="B4" s="790"/>
      <c r="C4" s="850"/>
      <c r="D4" s="850"/>
      <c r="E4" s="816"/>
      <c r="F4" s="850"/>
      <c r="G4" s="849" t="s">
        <v>109</v>
      </c>
      <c r="H4" s="849"/>
      <c r="I4" s="849" t="s">
        <v>110</v>
      </c>
      <c r="J4" s="849"/>
      <c r="K4" s="849" t="s">
        <v>111</v>
      </c>
      <c r="L4" s="849"/>
      <c r="M4" s="849" t="s">
        <v>112</v>
      </c>
      <c r="N4" s="849"/>
      <c r="O4" s="850"/>
      <c r="P4" s="850"/>
      <c r="Q4" s="849"/>
      <c r="R4" s="849"/>
      <c r="S4" s="849"/>
      <c r="T4" s="849"/>
      <c r="U4" s="790"/>
      <c r="V4" s="790"/>
      <c r="W4" s="851"/>
    </row>
    <row r="5" spans="1:23" ht="25.5" x14ac:dyDescent="0.25">
      <c r="A5" s="849"/>
      <c r="B5" s="791"/>
      <c r="C5" s="850"/>
      <c r="D5" s="850"/>
      <c r="E5" s="817"/>
      <c r="F5" s="850"/>
      <c r="G5" s="307" t="s">
        <v>113</v>
      </c>
      <c r="H5" s="269" t="s">
        <v>12</v>
      </c>
      <c r="I5" s="307" t="s">
        <v>113</v>
      </c>
      <c r="J5" s="269" t="s">
        <v>12</v>
      </c>
      <c r="K5" s="307" t="s">
        <v>113</v>
      </c>
      <c r="L5" s="269" t="s">
        <v>12</v>
      </c>
      <c r="M5" s="307" t="s">
        <v>113</v>
      </c>
      <c r="N5" s="269" t="s">
        <v>12</v>
      </c>
      <c r="O5" s="307" t="s">
        <v>113</v>
      </c>
      <c r="P5" s="269" t="s">
        <v>12</v>
      </c>
      <c r="Q5" s="307" t="s">
        <v>114</v>
      </c>
      <c r="R5" s="307" t="s">
        <v>85</v>
      </c>
      <c r="S5" s="849"/>
      <c r="T5" s="849"/>
      <c r="U5" s="791"/>
      <c r="V5" s="791"/>
      <c r="W5" s="851"/>
    </row>
    <row r="6" spans="1:23" ht="119.25" hidden="1" customHeight="1" x14ac:dyDescent="0.25">
      <c r="A6" s="841" t="s">
        <v>1633</v>
      </c>
      <c r="B6" s="826" t="s">
        <v>1634</v>
      </c>
      <c r="C6" s="872" t="s">
        <v>1635</v>
      </c>
      <c r="D6" s="69" t="s">
        <v>1636</v>
      </c>
      <c r="E6" s="420" t="s">
        <v>1729</v>
      </c>
      <c r="F6" s="85" t="s">
        <v>1639</v>
      </c>
      <c r="G6" s="92"/>
      <c r="H6" s="278"/>
      <c r="I6" s="92"/>
      <c r="J6" s="278"/>
      <c r="K6" s="92"/>
      <c r="L6" s="278"/>
      <c r="M6" s="92"/>
      <c r="N6" s="290"/>
      <c r="O6" s="87"/>
      <c r="P6" s="278"/>
      <c r="Q6" s="79"/>
      <c r="R6" s="79"/>
      <c r="S6" s="84"/>
      <c r="T6" s="79"/>
      <c r="U6" s="79"/>
      <c r="V6" s="84"/>
      <c r="W6" s="78"/>
    </row>
    <row r="7" spans="1:23" ht="99" hidden="1" customHeight="1" x14ac:dyDescent="0.25">
      <c r="A7" s="842"/>
      <c r="B7" s="838"/>
      <c r="C7" s="893"/>
      <c r="D7" s="69" t="s">
        <v>1637</v>
      </c>
      <c r="E7" s="420"/>
      <c r="F7" s="85" t="s">
        <v>1640</v>
      </c>
      <c r="G7" s="92"/>
      <c r="H7" s="278"/>
      <c r="I7" s="92"/>
      <c r="J7" s="278"/>
      <c r="K7" s="92"/>
      <c r="L7" s="278"/>
      <c r="M7" s="92"/>
      <c r="N7" s="290"/>
      <c r="O7" s="87"/>
      <c r="P7" s="278"/>
      <c r="Q7" s="79"/>
      <c r="R7" s="79"/>
      <c r="S7" s="84"/>
      <c r="T7" s="79"/>
      <c r="U7" s="79"/>
      <c r="V7" s="84"/>
      <c r="W7" s="78"/>
    </row>
    <row r="8" spans="1:23" ht="126" hidden="1" x14ac:dyDescent="0.25">
      <c r="A8" s="842"/>
      <c r="B8" s="838"/>
      <c r="C8" s="893"/>
      <c r="D8" s="69" t="s">
        <v>1638</v>
      </c>
      <c r="E8" s="420"/>
      <c r="F8" s="85" t="s">
        <v>1641</v>
      </c>
      <c r="G8" s="92"/>
      <c r="H8" s="278"/>
      <c r="I8" s="92"/>
      <c r="J8" s="278"/>
      <c r="K8" s="92"/>
      <c r="L8" s="278"/>
      <c r="M8" s="92"/>
      <c r="N8" s="290"/>
      <c r="O8" s="87"/>
      <c r="P8" s="278"/>
      <c r="Q8" s="79"/>
      <c r="R8" s="79"/>
      <c r="S8" s="84"/>
      <c r="T8" s="79"/>
      <c r="U8" s="79"/>
      <c r="V8" s="84"/>
      <c r="W8" s="78"/>
    </row>
    <row r="9" spans="1:23" ht="157.5" hidden="1" x14ac:dyDescent="0.25">
      <c r="A9" s="842"/>
      <c r="B9" s="827"/>
      <c r="C9" s="873"/>
      <c r="D9" s="69" t="s">
        <v>1642</v>
      </c>
      <c r="E9" s="420"/>
      <c r="F9" s="85" t="s">
        <v>1643</v>
      </c>
      <c r="G9" s="92"/>
      <c r="H9" s="278"/>
      <c r="I9" s="92"/>
      <c r="J9" s="278"/>
      <c r="K9" s="92"/>
      <c r="L9" s="278"/>
      <c r="M9" s="92"/>
      <c r="N9" s="290"/>
      <c r="O9" s="87"/>
      <c r="P9" s="278"/>
      <c r="Q9" s="79"/>
      <c r="R9" s="79"/>
      <c r="S9" s="84"/>
      <c r="T9" s="79"/>
      <c r="U9" s="79"/>
      <c r="V9" s="84"/>
      <c r="W9" s="78"/>
    </row>
    <row r="10" spans="1:23" ht="94.5" x14ac:dyDescent="0.25">
      <c r="A10" s="838" t="s">
        <v>1644</v>
      </c>
      <c r="B10" s="826" t="s">
        <v>1645</v>
      </c>
      <c r="C10" s="872" t="s">
        <v>1646</v>
      </c>
      <c r="D10" s="463" t="s">
        <v>1647</v>
      </c>
      <c r="E10" s="703" t="s">
        <v>1919</v>
      </c>
      <c r="F10" s="704" t="s">
        <v>1916</v>
      </c>
      <c r="G10" s="705"/>
      <c r="H10" s="705"/>
      <c r="I10" s="705"/>
      <c r="J10" s="705"/>
      <c r="K10" s="706">
        <v>0.7</v>
      </c>
      <c r="L10" s="707">
        <f>P10*K10</f>
        <v>21490</v>
      </c>
      <c r="M10" s="706">
        <v>0.3</v>
      </c>
      <c r="N10" s="707">
        <f>P10*M10</f>
        <v>9210</v>
      </c>
      <c r="O10" s="422">
        <f>G10+I10+K10+M10</f>
        <v>1</v>
      </c>
      <c r="P10" s="708">
        <f>'5. ACTIVIDADES ESPECIALES'!D155</f>
        <v>30700</v>
      </c>
      <c r="Q10" s="709" t="s">
        <v>1802</v>
      </c>
      <c r="R10" s="710" t="s">
        <v>1803</v>
      </c>
      <c r="S10" s="711" t="s">
        <v>1804</v>
      </c>
      <c r="T10" s="711" t="s">
        <v>1805</v>
      </c>
      <c r="U10" s="711" t="s">
        <v>1917</v>
      </c>
      <c r="V10" s="711" t="s">
        <v>1806</v>
      </c>
      <c r="W10" s="712" t="s">
        <v>1918</v>
      </c>
    </row>
    <row r="11" spans="1:23" ht="135" x14ac:dyDescent="0.25">
      <c r="A11" s="838"/>
      <c r="B11" s="838"/>
      <c r="C11" s="893"/>
      <c r="D11" s="392" t="s">
        <v>1648</v>
      </c>
      <c r="E11" s="392" t="s">
        <v>1947</v>
      </c>
      <c r="F11" s="725" t="s">
        <v>1960</v>
      </c>
      <c r="G11" s="726">
        <v>0.25</v>
      </c>
      <c r="H11" s="727">
        <f>P11*G11</f>
        <v>734250</v>
      </c>
      <c r="I11" s="726">
        <v>0.25</v>
      </c>
      <c r="J11" s="727">
        <f>P11*I11</f>
        <v>734250</v>
      </c>
      <c r="K11" s="726">
        <v>0.25</v>
      </c>
      <c r="L11" s="727">
        <f>P11*K11</f>
        <v>734250</v>
      </c>
      <c r="M11" s="726">
        <v>0.25</v>
      </c>
      <c r="N11" s="727">
        <f>P11*M11</f>
        <v>734250</v>
      </c>
      <c r="O11" s="728">
        <f>G11+I11+K11+M11</f>
        <v>1</v>
      </c>
      <c r="P11" s="727">
        <f>'5. ACTIVIDADES ESPECIALES'!D186</f>
        <v>2937000</v>
      </c>
      <c r="Q11" s="729" t="s">
        <v>1807</v>
      </c>
      <c r="R11" s="725" t="s">
        <v>1808</v>
      </c>
      <c r="S11" s="730" t="s">
        <v>1809</v>
      </c>
      <c r="T11" s="725" t="s">
        <v>1810</v>
      </c>
      <c r="U11" s="725" t="s">
        <v>1811</v>
      </c>
      <c r="V11" s="725" t="s">
        <v>1812</v>
      </c>
      <c r="W11" s="725" t="s">
        <v>1961</v>
      </c>
    </row>
    <row r="12" spans="1:23" ht="157.5" hidden="1" customHeight="1" x14ac:dyDescent="0.25">
      <c r="A12" s="838"/>
      <c r="B12" s="838"/>
      <c r="C12" s="893"/>
      <c r="D12" s="69" t="s">
        <v>1649</v>
      </c>
      <c r="E12" s="392"/>
      <c r="F12" s="85" t="s">
        <v>1650</v>
      </c>
      <c r="G12" s="92"/>
      <c r="H12" s="278"/>
      <c r="I12" s="92"/>
      <c r="J12" s="278"/>
      <c r="K12" s="92"/>
      <c r="L12" s="278"/>
      <c r="M12" s="92"/>
      <c r="N12" s="290"/>
      <c r="O12" s="87"/>
      <c r="P12" s="278"/>
      <c r="Q12" s="79"/>
      <c r="R12" s="79"/>
      <c r="S12" s="84"/>
      <c r="T12" s="79"/>
      <c r="U12" s="79"/>
      <c r="V12" s="84"/>
      <c r="W12" s="78"/>
    </row>
    <row r="13" spans="1:23" ht="173.25" x14ac:dyDescent="0.25">
      <c r="A13" s="838"/>
      <c r="B13" s="838"/>
      <c r="C13" s="893"/>
      <c r="D13" s="69" t="s">
        <v>1651</v>
      </c>
      <c r="E13" s="392" t="s">
        <v>1948</v>
      </c>
      <c r="F13" s="725" t="s">
        <v>1967</v>
      </c>
      <c r="G13" s="705"/>
      <c r="H13" s="730"/>
      <c r="I13" s="733"/>
      <c r="J13" s="734"/>
      <c r="K13" s="733">
        <v>0.4</v>
      </c>
      <c r="L13" s="735">
        <f>P13*K13</f>
        <v>43320</v>
      </c>
      <c r="M13" s="733">
        <v>0.6</v>
      </c>
      <c r="N13" s="735">
        <f>P13*M13</f>
        <v>64980</v>
      </c>
      <c r="O13" s="733">
        <f>G13+I13+K13+M13</f>
        <v>1</v>
      </c>
      <c r="P13" s="735">
        <f>'1. TALLERES SEMINARIOS'!D108</f>
        <v>108300</v>
      </c>
      <c r="Q13" s="729" t="s">
        <v>1814</v>
      </c>
      <c r="R13" s="730" t="s">
        <v>1815</v>
      </c>
      <c r="S13" s="730" t="s">
        <v>1964</v>
      </c>
      <c r="T13" s="730" t="s">
        <v>1816</v>
      </c>
      <c r="U13" s="730" t="s">
        <v>1817</v>
      </c>
      <c r="V13" s="725" t="s">
        <v>1812</v>
      </c>
      <c r="W13" s="725" t="s">
        <v>1963</v>
      </c>
    </row>
    <row r="14" spans="1:23" ht="126" x14ac:dyDescent="0.25">
      <c r="A14" s="838"/>
      <c r="B14" s="838"/>
      <c r="C14" s="893"/>
      <c r="D14" s="69" t="s">
        <v>1652</v>
      </c>
      <c r="E14" s="392" t="s">
        <v>1949</v>
      </c>
      <c r="F14" s="85" t="s">
        <v>1977</v>
      </c>
      <c r="G14" s="733">
        <v>0.2</v>
      </c>
      <c r="H14" s="730">
        <f>P14*G14</f>
        <v>6185</v>
      </c>
      <c r="I14" s="733">
        <v>0.2</v>
      </c>
      <c r="J14" s="730">
        <f>P14*I14</f>
        <v>6185</v>
      </c>
      <c r="K14" s="733">
        <v>0.4</v>
      </c>
      <c r="L14" s="735">
        <f>P14*K14</f>
        <v>12370</v>
      </c>
      <c r="M14" s="733">
        <v>0.2</v>
      </c>
      <c r="N14" s="730">
        <f>P14*M14</f>
        <v>6185</v>
      </c>
      <c r="O14" s="733">
        <f>G14+I14+K14+M14</f>
        <v>1</v>
      </c>
      <c r="P14" s="735">
        <f>'1. TALLERES SEMINARIOS'!D124</f>
        <v>30925</v>
      </c>
      <c r="Q14" s="415">
        <v>156</v>
      </c>
      <c r="R14" s="415" t="s">
        <v>172</v>
      </c>
      <c r="S14" s="622" t="s">
        <v>1969</v>
      </c>
      <c r="T14" s="622" t="s">
        <v>1848</v>
      </c>
      <c r="U14" s="394" t="s">
        <v>1970</v>
      </c>
      <c r="V14" s="394" t="s">
        <v>1874</v>
      </c>
      <c r="W14" s="394" t="s">
        <v>1868</v>
      </c>
    </row>
    <row r="15" spans="1:23" ht="126" hidden="1" x14ac:dyDescent="0.25">
      <c r="A15" s="838"/>
      <c r="B15" s="838"/>
      <c r="C15" s="893"/>
      <c r="D15" s="69" t="s">
        <v>1653</v>
      </c>
      <c r="E15" s="392"/>
      <c r="F15" s="85" t="s">
        <v>1654</v>
      </c>
      <c r="G15" s="92"/>
      <c r="H15" s="278"/>
      <c r="I15" s="92"/>
      <c r="J15" s="278"/>
      <c r="K15" s="92"/>
      <c r="L15" s="278"/>
      <c r="M15" s="92"/>
      <c r="N15" s="290"/>
      <c r="O15" s="87"/>
      <c r="P15" s="278"/>
      <c r="Q15" s="79"/>
      <c r="R15" s="79"/>
      <c r="S15" s="84"/>
      <c r="T15" s="79"/>
      <c r="U15" s="79"/>
      <c r="V15" s="84"/>
      <c r="W15" s="78"/>
    </row>
    <row r="16" spans="1:23" ht="78.75" hidden="1" x14ac:dyDescent="0.25">
      <c r="A16" s="827"/>
      <c r="B16" s="827"/>
      <c r="C16" s="873"/>
      <c r="D16" s="69" t="s">
        <v>1655</v>
      </c>
      <c r="E16" s="85"/>
      <c r="F16" s="725"/>
      <c r="G16" s="733"/>
      <c r="H16" s="734"/>
      <c r="I16" s="733"/>
      <c r="J16" s="734"/>
      <c r="K16" s="730"/>
      <c r="L16" s="730"/>
      <c r="M16" s="730"/>
      <c r="N16" s="730"/>
      <c r="O16" s="736"/>
      <c r="P16" s="737"/>
      <c r="Q16" s="729"/>
      <c r="R16" s="730"/>
      <c r="S16" s="725"/>
      <c r="T16" s="725"/>
      <c r="U16" s="730"/>
      <c r="V16" s="725"/>
      <c r="W16" s="725"/>
    </row>
    <row r="17" spans="1:23" ht="110.25" hidden="1" customHeight="1" x14ac:dyDescent="0.25">
      <c r="A17" s="826" t="s">
        <v>1675</v>
      </c>
      <c r="B17" s="826" t="s">
        <v>1656</v>
      </c>
      <c r="C17" s="872" t="s">
        <v>1661</v>
      </c>
      <c r="D17" s="455" t="s">
        <v>1657</v>
      </c>
      <c r="E17" s="455" t="s">
        <v>1950</v>
      </c>
      <c r="F17" s="392" t="s">
        <v>1659</v>
      </c>
      <c r="G17" s="92"/>
      <c r="H17" s="278"/>
      <c r="I17" s="92"/>
      <c r="J17" s="278"/>
      <c r="K17" s="92"/>
      <c r="L17" s="278"/>
      <c r="M17" s="92"/>
      <c r="N17" s="290"/>
      <c r="O17" s="87"/>
      <c r="P17" s="278"/>
      <c r="Q17" s="79"/>
      <c r="R17" s="79"/>
      <c r="S17" s="84"/>
      <c r="T17" s="79"/>
      <c r="U17" s="79"/>
      <c r="V17" s="84"/>
      <c r="W17" s="78"/>
    </row>
    <row r="18" spans="1:23" ht="47.25" hidden="1" customHeight="1" x14ac:dyDescent="0.25">
      <c r="A18" s="838"/>
      <c r="B18" s="838"/>
      <c r="C18" s="893"/>
      <c r="D18" s="455" t="s">
        <v>1658</v>
      </c>
      <c r="E18" s="556" t="s">
        <v>1951</v>
      </c>
      <c r="F18" s="85" t="s">
        <v>1660</v>
      </c>
      <c r="G18" s="92"/>
      <c r="H18" s="278"/>
      <c r="I18" s="92"/>
      <c r="J18" s="278"/>
      <c r="K18" s="92"/>
      <c r="L18" s="278"/>
      <c r="M18" s="92"/>
      <c r="N18" s="290"/>
      <c r="O18" s="87"/>
      <c r="P18" s="278"/>
      <c r="Q18" s="79"/>
      <c r="R18" s="79"/>
      <c r="S18" s="84"/>
      <c r="T18" s="79"/>
      <c r="U18" s="79"/>
      <c r="V18" s="84"/>
      <c r="W18" s="78"/>
    </row>
    <row r="19" spans="1:23" ht="150" x14ac:dyDescent="0.25">
      <c r="A19" s="838"/>
      <c r="B19" s="838"/>
      <c r="C19" s="893"/>
      <c r="D19" s="872" t="s">
        <v>1662</v>
      </c>
      <c r="E19" s="556" t="s">
        <v>1952</v>
      </c>
      <c r="F19" s="743" t="s">
        <v>1976</v>
      </c>
      <c r="G19" s="744">
        <v>0.2</v>
      </c>
      <c r="H19" s="745">
        <f>P19*G19</f>
        <v>13450</v>
      </c>
      <c r="I19" s="746">
        <v>0.4</v>
      </c>
      <c r="J19" s="745">
        <f>P19*I19</f>
        <v>26900</v>
      </c>
      <c r="K19" s="746">
        <v>0.4</v>
      </c>
      <c r="L19" s="745">
        <f>P19*K19</f>
        <v>26900</v>
      </c>
      <c r="M19" s="747"/>
      <c r="N19" s="747"/>
      <c r="O19" s="422">
        <f>G19+I19+K19+M19</f>
        <v>1</v>
      </c>
      <c r="P19" s="737">
        <f>'5. ACTIVIDADES ESPECIALES'!D200</f>
        <v>67250</v>
      </c>
      <c r="Q19" s="748" t="s">
        <v>1818</v>
      </c>
      <c r="R19" s="749" t="s">
        <v>1819</v>
      </c>
      <c r="S19" s="644" t="s">
        <v>1820</v>
      </c>
      <c r="T19" s="749" t="s">
        <v>1821</v>
      </c>
      <c r="U19" s="750" t="s">
        <v>1822</v>
      </c>
      <c r="V19" s="751" t="s">
        <v>1823</v>
      </c>
      <c r="W19" s="644" t="s">
        <v>1747</v>
      </c>
    </row>
    <row r="20" spans="1:23" ht="102" x14ac:dyDescent="0.25">
      <c r="A20" s="838"/>
      <c r="B20" s="838"/>
      <c r="C20" s="893"/>
      <c r="D20" s="893"/>
      <c r="E20" s="392" t="s">
        <v>1953</v>
      </c>
      <c r="F20" s="743" t="s">
        <v>1971</v>
      </c>
      <c r="G20" s="758">
        <v>0.25</v>
      </c>
      <c r="H20" s="745">
        <f>P20*G20</f>
        <v>5125</v>
      </c>
      <c r="I20" s="746">
        <v>0.25</v>
      </c>
      <c r="J20" s="745">
        <f>P20*I20</f>
        <v>5125</v>
      </c>
      <c r="K20" s="746">
        <v>0.25</v>
      </c>
      <c r="L20" s="745">
        <f>P20*K20</f>
        <v>5125</v>
      </c>
      <c r="M20" s="746">
        <v>0.25</v>
      </c>
      <c r="N20" s="745">
        <f>P20*M20</f>
        <v>5125</v>
      </c>
      <c r="O20" s="422">
        <f t="shared" ref="O20:O21" si="0">G20+I20+K20+M20</f>
        <v>1</v>
      </c>
      <c r="P20" s="737">
        <f>'5. ACTIVIDADES ESPECIALES'!D214</f>
        <v>20500</v>
      </c>
      <c r="Q20" s="759" t="s">
        <v>1824</v>
      </c>
      <c r="R20" s="760" t="s">
        <v>1825</v>
      </c>
      <c r="S20" s="647" t="s">
        <v>1826</v>
      </c>
      <c r="T20" s="647" t="s">
        <v>1827</v>
      </c>
      <c r="U20" s="647" t="s">
        <v>1828</v>
      </c>
      <c r="V20" s="647" t="s">
        <v>1829</v>
      </c>
      <c r="W20" s="761" t="s">
        <v>1813</v>
      </c>
    </row>
    <row r="21" spans="1:23" ht="135" x14ac:dyDescent="0.25">
      <c r="A21" s="838"/>
      <c r="B21" s="838"/>
      <c r="C21" s="893"/>
      <c r="D21" s="873"/>
      <c r="E21" s="556" t="s">
        <v>1954</v>
      </c>
      <c r="F21" s="704" t="s">
        <v>1972</v>
      </c>
      <c r="G21" s="706">
        <v>0.3</v>
      </c>
      <c r="H21" s="707">
        <f>P21*G21</f>
        <v>12540</v>
      </c>
      <c r="I21" s="706">
        <v>0.7</v>
      </c>
      <c r="J21" s="707">
        <f>P21*I21</f>
        <v>29259.999999999996</v>
      </c>
      <c r="K21" s="706"/>
      <c r="L21" s="707"/>
      <c r="M21" s="706"/>
      <c r="N21" s="707"/>
      <c r="O21" s="422">
        <f t="shared" si="0"/>
        <v>1</v>
      </c>
      <c r="P21" s="737">
        <f>'5. ACTIVIDADES ESPECIALES'!D226</f>
        <v>41800</v>
      </c>
      <c r="Q21" s="767" t="s">
        <v>1830</v>
      </c>
      <c r="R21" s="768" t="s">
        <v>1831</v>
      </c>
      <c r="S21" s="730" t="s">
        <v>1832</v>
      </c>
      <c r="T21" s="730" t="s">
        <v>1833</v>
      </c>
      <c r="U21" s="730" t="s">
        <v>1973</v>
      </c>
      <c r="V21" s="730" t="s">
        <v>1834</v>
      </c>
      <c r="W21" s="769" t="s">
        <v>1747</v>
      </c>
    </row>
    <row r="22" spans="1:23" ht="110.25" hidden="1" customHeight="1" x14ac:dyDescent="0.25">
      <c r="A22" s="827"/>
      <c r="B22" s="827"/>
      <c r="C22" s="873"/>
      <c r="D22" s="392" t="s">
        <v>1663</v>
      </c>
      <c r="E22" s="392" t="s">
        <v>1955</v>
      </c>
      <c r="F22" s="100" t="s">
        <v>1664</v>
      </c>
      <c r="G22" s="92"/>
      <c r="H22" s="278"/>
      <c r="I22" s="92"/>
      <c r="J22" s="278"/>
      <c r="K22" s="92"/>
      <c r="L22" s="278"/>
      <c r="M22" s="92"/>
      <c r="N22" s="290"/>
      <c r="O22" s="87"/>
      <c r="P22" s="278"/>
      <c r="Q22" s="79"/>
      <c r="R22" s="79"/>
      <c r="S22" s="84"/>
      <c r="T22" s="79"/>
      <c r="U22" s="79"/>
      <c r="V22" s="84"/>
      <c r="W22" s="78"/>
    </row>
    <row r="23" spans="1:23" ht="63" hidden="1" customHeight="1" x14ac:dyDescent="0.25">
      <c r="A23" s="826" t="s">
        <v>1676</v>
      </c>
      <c r="B23" s="826" t="s">
        <v>1666</v>
      </c>
      <c r="C23" s="872" t="s">
        <v>1665</v>
      </c>
      <c r="D23" s="455" t="s">
        <v>1667</v>
      </c>
      <c r="E23" s="455" t="s">
        <v>1956</v>
      </c>
      <c r="F23" s="85" t="s">
        <v>1669</v>
      </c>
      <c r="G23" s="92"/>
      <c r="H23" s="278"/>
      <c r="I23" s="92"/>
      <c r="J23" s="278"/>
      <c r="K23" s="92"/>
      <c r="L23" s="278"/>
      <c r="M23" s="92"/>
      <c r="N23" s="290"/>
      <c r="O23" s="87"/>
      <c r="P23" s="278"/>
      <c r="Q23" s="79"/>
      <c r="R23" s="79"/>
      <c r="S23" s="84"/>
      <c r="T23" s="79"/>
      <c r="U23" s="79"/>
      <c r="V23" s="84"/>
      <c r="W23" s="78"/>
    </row>
    <row r="24" spans="1:23" ht="157.5" hidden="1" x14ac:dyDescent="0.25">
      <c r="A24" s="838"/>
      <c r="B24" s="838"/>
      <c r="C24" s="893"/>
      <c r="D24" s="455" t="s">
        <v>1668</v>
      </c>
      <c r="E24" s="556" t="s">
        <v>1957</v>
      </c>
      <c r="F24" s="392" t="s">
        <v>1670</v>
      </c>
      <c r="G24" s="92"/>
      <c r="H24" s="278"/>
      <c r="I24" s="92"/>
      <c r="J24" s="278"/>
      <c r="K24" s="92"/>
      <c r="L24" s="278"/>
      <c r="M24" s="92"/>
      <c r="N24" s="290"/>
      <c r="O24" s="87"/>
      <c r="P24" s="278"/>
      <c r="Q24" s="79"/>
      <c r="R24" s="79"/>
      <c r="S24" s="84"/>
      <c r="T24" s="79"/>
      <c r="U24" s="79"/>
      <c r="V24" s="84"/>
      <c r="W24" s="78"/>
    </row>
    <row r="25" spans="1:23" ht="110.25" hidden="1" x14ac:dyDescent="0.25">
      <c r="A25" s="838"/>
      <c r="B25" s="838"/>
      <c r="C25" s="893"/>
      <c r="D25" s="455" t="s">
        <v>1672</v>
      </c>
      <c r="E25" s="556" t="s">
        <v>1958</v>
      </c>
      <c r="F25" s="100" t="s">
        <v>1671</v>
      </c>
      <c r="G25" s="92"/>
      <c r="H25" s="278"/>
      <c r="I25" s="92"/>
      <c r="J25" s="278"/>
      <c r="K25" s="92"/>
      <c r="L25" s="278"/>
      <c r="M25" s="92"/>
      <c r="N25" s="290"/>
      <c r="O25" s="87"/>
      <c r="P25" s="278"/>
      <c r="Q25" s="79"/>
      <c r="R25" s="79"/>
      <c r="S25" s="84"/>
      <c r="T25" s="79"/>
      <c r="U25" s="79"/>
      <c r="V25" s="84"/>
      <c r="W25" s="78"/>
    </row>
    <row r="26" spans="1:23" ht="78.75" hidden="1" x14ac:dyDescent="0.25">
      <c r="A26" s="827"/>
      <c r="B26" s="827"/>
      <c r="C26" s="873"/>
      <c r="D26" s="455" t="s">
        <v>1673</v>
      </c>
      <c r="E26" s="556" t="s">
        <v>1959</v>
      </c>
      <c r="F26" s="100" t="s">
        <v>1674</v>
      </c>
      <c r="G26" s="92"/>
      <c r="H26" s="278"/>
      <c r="I26" s="92"/>
      <c r="J26" s="278"/>
      <c r="K26" s="92"/>
      <c r="L26" s="278"/>
      <c r="M26" s="92"/>
      <c r="N26" s="290"/>
      <c r="O26" s="87"/>
      <c r="P26" s="278"/>
      <c r="Q26" s="79"/>
      <c r="R26" s="79"/>
      <c r="S26" s="84"/>
      <c r="T26" s="79"/>
      <c r="U26" s="79"/>
      <c r="V26" s="84"/>
      <c r="W26" s="78"/>
    </row>
    <row r="27" spans="1:23" ht="15.6" customHeight="1" x14ac:dyDescent="0.25">
      <c r="A27" s="429"/>
      <c r="B27" s="430"/>
      <c r="C27" s="429" t="s">
        <v>160</v>
      </c>
      <c r="D27" s="430"/>
      <c r="E27" s="430"/>
      <c r="F27" s="431"/>
      <c r="G27" s="773">
        <f>SUM(G6:G26)</f>
        <v>1.2</v>
      </c>
      <c r="H27" s="410">
        <f t="shared" ref="H27:M27" si="1">SUM(H6:H26)</f>
        <v>771550</v>
      </c>
      <c r="I27" s="409">
        <f t="shared" si="1"/>
        <v>1.8</v>
      </c>
      <c r="J27" s="410">
        <f t="shared" si="1"/>
        <v>801720</v>
      </c>
      <c r="K27" s="409">
        <f t="shared" si="1"/>
        <v>2.4</v>
      </c>
      <c r="L27" s="410">
        <f t="shared" si="1"/>
        <v>843455</v>
      </c>
      <c r="M27" s="409">
        <f t="shared" si="1"/>
        <v>1.5999999999999999</v>
      </c>
      <c r="N27" s="410">
        <f>SUM(N6:N26)</f>
        <v>819750</v>
      </c>
      <c r="O27" s="409">
        <f>G27+I27+K27+M27</f>
        <v>7</v>
      </c>
      <c r="P27" s="411">
        <f>H27+J27+L27+N27</f>
        <v>3236475</v>
      </c>
      <c r="Q27" s="370"/>
      <c r="R27" s="370"/>
      <c r="S27" s="370"/>
      <c r="T27" s="370"/>
      <c r="U27" s="370"/>
      <c r="V27" s="370"/>
      <c r="W27" s="370"/>
    </row>
  </sheetData>
  <mergeCells count="31">
    <mergeCell ref="D19:D21"/>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2"/>
    <mergeCell ref="B17:B22"/>
    <mergeCell ref="A17:A22"/>
    <mergeCell ref="A23:A26"/>
    <mergeCell ref="B23:B26"/>
    <mergeCell ref="C23:C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D581" activePane="bottomRight" state="frozen"/>
      <selection pane="topRight" activeCell="D1" sqref="D1"/>
      <selection pane="bottomLeft" activeCell="A11" sqref="A11"/>
      <selection pane="bottomRight" activeCell="E592" sqref="E592"/>
    </sheetView>
  </sheetViews>
  <sheetFormatPr baseColWidth="10" defaultColWidth="11.5703125" defaultRowHeight="15" x14ac:dyDescent="0.25"/>
  <cols>
    <col min="1" max="1" width="4.5703125" style="109" customWidth="1"/>
    <col min="2" max="2" width="26.28515625" style="96" bestFit="1" customWidth="1"/>
    <col min="3" max="3" width="89.42578125" style="109" bestFit="1" customWidth="1"/>
    <col min="4" max="21" width="32" style="189" customWidth="1"/>
    <col min="22" max="31" width="17.85546875" style="189" customWidth="1"/>
    <col min="32" max="32" width="19.5703125" style="189" customWidth="1"/>
    <col min="33" max="34" width="17.85546875" style="189" customWidth="1"/>
    <col min="35" max="35" width="18.7109375" style="189" customWidth="1"/>
    <col min="36" max="37" width="17.85546875" style="189" customWidth="1"/>
    <col min="38" max="38" width="24.85546875" style="189" customWidth="1"/>
    <col min="39" max="16384" width="11.5703125" style="109"/>
  </cols>
  <sheetData>
    <row r="1" spans="1:576" ht="26.25" hidden="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758</v>
      </c>
      <c r="O1" s="195" t="s">
        <v>760</v>
      </c>
      <c r="P1" s="195" t="s">
        <v>334</v>
      </c>
      <c r="Q1" s="195" t="s">
        <v>761</v>
      </c>
      <c r="R1" s="195" t="s">
        <v>764</v>
      </c>
      <c r="S1" s="195" t="s">
        <v>335</v>
      </c>
      <c r="T1" s="195" t="s">
        <v>766</v>
      </c>
      <c r="U1" s="195" t="s">
        <v>336</v>
      </c>
      <c r="V1" s="195" t="s">
        <v>767</v>
      </c>
      <c r="W1" s="195" t="s">
        <v>768</v>
      </c>
      <c r="X1" s="195" t="s">
        <v>772</v>
      </c>
      <c r="Y1" s="195" t="s">
        <v>328</v>
      </c>
      <c r="Z1" s="195" t="s">
        <v>787</v>
      </c>
      <c r="AA1" s="204"/>
      <c r="AB1" s="195" t="s">
        <v>789</v>
      </c>
      <c r="AC1" s="195" t="s">
        <v>338</v>
      </c>
      <c r="AD1" s="195" t="s">
        <v>791</v>
      </c>
      <c r="AE1" s="195" t="s">
        <v>793</v>
      </c>
      <c r="AF1" s="195" t="s">
        <v>339</v>
      </c>
      <c r="AG1" s="195" t="s">
        <v>795</v>
      </c>
      <c r="AH1" s="195" t="s">
        <v>797</v>
      </c>
      <c r="AI1" s="195" t="s">
        <v>340</v>
      </c>
      <c r="AJ1" s="195" t="s">
        <v>798</v>
      </c>
      <c r="AK1" s="195" t="s">
        <v>800</v>
      </c>
      <c r="AL1" s="195" t="s">
        <v>801</v>
      </c>
      <c r="AM1" s="195" t="s">
        <v>802</v>
      </c>
      <c r="AN1" s="195" t="s">
        <v>804</v>
      </c>
      <c r="AO1" s="195" t="s">
        <v>806</v>
      </c>
      <c r="AP1" s="195" t="s">
        <v>807</v>
      </c>
      <c r="AQ1" s="195" t="s">
        <v>341</v>
      </c>
      <c r="AR1" s="195" t="s">
        <v>809</v>
      </c>
      <c r="AS1" s="195" t="s">
        <v>811</v>
      </c>
      <c r="AT1" s="195" t="s">
        <v>813</v>
      </c>
      <c r="AU1" s="195" t="s">
        <v>815</v>
      </c>
      <c r="AV1" s="195" t="s">
        <v>817</v>
      </c>
      <c r="AW1" s="195" t="s">
        <v>819</v>
      </c>
      <c r="AX1" s="195" t="s">
        <v>821</v>
      </c>
      <c r="AY1" s="195" t="s">
        <v>823</v>
      </c>
      <c r="AZ1" s="204"/>
      <c r="BA1" s="195" t="s">
        <v>343</v>
      </c>
      <c r="BB1" s="195" t="s">
        <v>845</v>
      </c>
      <c r="BC1" s="195" t="s">
        <v>344</v>
      </c>
      <c r="BD1" s="195" t="s">
        <v>847</v>
      </c>
      <c r="BE1" s="195" t="s">
        <v>849</v>
      </c>
      <c r="BF1" s="204"/>
      <c r="BG1" s="195" t="s">
        <v>346</v>
      </c>
      <c r="BH1" s="195" t="s">
        <v>851</v>
      </c>
      <c r="BI1" s="195" t="s">
        <v>347</v>
      </c>
      <c r="BJ1" s="195" t="s">
        <v>853</v>
      </c>
      <c r="BK1" s="195" t="s">
        <v>855</v>
      </c>
      <c r="BL1" s="195" t="s">
        <v>857</v>
      </c>
      <c r="BM1" s="204"/>
      <c r="BN1" s="195" t="s">
        <v>863</v>
      </c>
      <c r="BO1" s="195" t="s">
        <v>865</v>
      </c>
      <c r="BP1" s="195" t="s">
        <v>349</v>
      </c>
      <c r="BQ1" s="195" t="s">
        <v>859</v>
      </c>
      <c r="BR1" s="195" t="s">
        <v>861</v>
      </c>
      <c r="BS1" s="195" t="s">
        <v>350</v>
      </c>
      <c r="BT1" s="195" t="s">
        <v>867</v>
      </c>
      <c r="BU1" s="195" t="s">
        <v>351</v>
      </c>
      <c r="BV1" s="195" t="s">
        <v>868</v>
      </c>
      <c r="BW1" s="192"/>
      <c r="BX1" s="204"/>
      <c r="BY1" s="195" t="s">
        <v>352</v>
      </c>
      <c r="BZ1" s="195" t="s">
        <v>773</v>
      </c>
      <c r="CA1" s="195" t="s">
        <v>775</v>
      </c>
      <c r="CB1" s="195" t="s">
        <v>777</v>
      </c>
      <c r="CC1" s="195" t="s">
        <v>353</v>
      </c>
      <c r="CD1" s="195" t="s">
        <v>779</v>
      </c>
      <c r="CE1" s="195" t="s">
        <v>781</v>
      </c>
      <c r="CF1" s="195" t="s">
        <v>783</v>
      </c>
      <c r="CG1" s="195" t="s">
        <v>785</v>
      </c>
      <c r="CH1" s="192"/>
      <c r="CI1" s="204"/>
      <c r="CJ1" s="195" t="s">
        <v>354</v>
      </c>
      <c r="CK1" s="195" t="s">
        <v>825</v>
      </c>
      <c r="CL1" s="195" t="s">
        <v>827</v>
      </c>
      <c r="CM1" s="195" t="s">
        <v>829</v>
      </c>
      <c r="CN1" s="195" t="s">
        <v>831</v>
      </c>
      <c r="CO1" s="195" t="s">
        <v>833</v>
      </c>
      <c r="CP1" s="195" t="s">
        <v>835</v>
      </c>
      <c r="CQ1" s="195" t="s">
        <v>837</v>
      </c>
      <c r="CR1" s="195" t="s">
        <v>839</v>
      </c>
      <c r="CS1" s="195" t="s">
        <v>841</v>
      </c>
      <c r="CT1" s="195" t="s">
        <v>843</v>
      </c>
      <c r="CU1" s="192"/>
      <c r="CV1" s="204"/>
      <c r="CW1" s="195" t="s">
        <v>869</v>
      </c>
      <c r="CX1" s="195" t="s">
        <v>870</v>
      </c>
      <c r="CY1" s="195" t="s">
        <v>872</v>
      </c>
      <c r="CZ1" s="195" t="s">
        <v>357</v>
      </c>
      <c r="DA1" s="195" t="s">
        <v>874</v>
      </c>
      <c r="DB1" s="195" t="s">
        <v>876</v>
      </c>
      <c r="DC1" s="195" t="s">
        <v>878</v>
      </c>
      <c r="DD1" s="195" t="s">
        <v>880</v>
      </c>
      <c r="DE1" s="195" t="s">
        <v>882</v>
      </c>
      <c r="DF1" s="195" t="s">
        <v>884</v>
      </c>
      <c r="DG1" s="204"/>
      <c r="DH1" s="195" t="s">
        <v>359</v>
      </c>
      <c r="DI1" s="195" t="s">
        <v>886</v>
      </c>
      <c r="DJ1" s="195" t="s">
        <v>360</v>
      </c>
      <c r="DK1" s="195" t="s">
        <v>888</v>
      </c>
      <c r="DL1" s="195" t="s">
        <v>890</v>
      </c>
      <c r="DM1" s="195" t="s">
        <v>892</v>
      </c>
      <c r="DN1" s="195" t="s">
        <v>894</v>
      </c>
      <c r="DO1" s="195" t="s">
        <v>896</v>
      </c>
      <c r="DP1" s="195" t="s">
        <v>898</v>
      </c>
      <c r="DQ1" s="195" t="s">
        <v>900</v>
      </c>
      <c r="DR1" s="195" t="s">
        <v>361</v>
      </c>
      <c r="DS1" s="195" t="s">
        <v>902</v>
      </c>
      <c r="DT1" s="195" t="s">
        <v>904</v>
      </c>
      <c r="DU1" s="195" t="s">
        <v>906</v>
      </c>
      <c r="DV1" s="204"/>
      <c r="DW1" s="195" t="s">
        <v>908</v>
      </c>
      <c r="DX1" s="195" t="s">
        <v>363</v>
      </c>
      <c r="DY1" s="195" t="s">
        <v>910</v>
      </c>
      <c r="DZ1" s="195" t="s">
        <v>364</v>
      </c>
      <c r="EA1" s="195" t="s">
        <v>912</v>
      </c>
      <c r="EB1" s="195" t="s">
        <v>914</v>
      </c>
      <c r="EC1" s="195" t="s">
        <v>916</v>
      </c>
      <c r="ED1" s="195" t="s">
        <v>918</v>
      </c>
      <c r="EE1" s="195" t="s">
        <v>920</v>
      </c>
      <c r="EF1" s="195" t="s">
        <v>922</v>
      </c>
      <c r="EG1" s="195" t="s">
        <v>924</v>
      </c>
      <c r="EH1" s="195" t="s">
        <v>926</v>
      </c>
      <c r="EI1" s="195" t="s">
        <v>928</v>
      </c>
      <c r="EJ1" s="195" t="s">
        <v>930</v>
      </c>
      <c r="EK1" s="195" t="s">
        <v>932</v>
      </c>
      <c r="EL1" s="204"/>
      <c r="EM1" s="195" t="s">
        <v>934</v>
      </c>
      <c r="EN1" s="195" t="s">
        <v>366</v>
      </c>
      <c r="EO1" s="195" t="s">
        <v>936</v>
      </c>
      <c r="EP1" s="195" t="s">
        <v>938</v>
      </c>
      <c r="EQ1" s="195" t="s">
        <v>367</v>
      </c>
      <c r="ER1" s="195" t="s">
        <v>940</v>
      </c>
      <c r="ES1" s="195" t="s">
        <v>942</v>
      </c>
      <c r="ET1" s="195" t="s">
        <v>368</v>
      </c>
      <c r="EU1" s="195" t="s">
        <v>944</v>
      </c>
      <c r="EV1" s="195" t="s">
        <v>946</v>
      </c>
      <c r="EW1" s="195" t="s">
        <v>948</v>
      </c>
      <c r="EX1" s="195" t="s">
        <v>369</v>
      </c>
      <c r="EY1" s="195" t="s">
        <v>950</v>
      </c>
      <c r="EZ1" s="195" t="s">
        <v>952</v>
      </c>
      <c r="FA1" s="204"/>
      <c r="FB1" s="195" t="s">
        <v>371</v>
      </c>
      <c r="FC1" s="195" t="s">
        <v>954</v>
      </c>
      <c r="FD1" s="195" t="s">
        <v>956</v>
      </c>
      <c r="FE1" s="195" t="s">
        <v>958</v>
      </c>
      <c r="FF1" s="195" t="s">
        <v>960</v>
      </c>
      <c r="FG1" s="195" t="s">
        <v>372</v>
      </c>
      <c r="FH1" s="195" t="s">
        <v>962</v>
      </c>
      <c r="FI1" s="195" t="s">
        <v>964</v>
      </c>
      <c r="FJ1" s="195" t="s">
        <v>966</v>
      </c>
      <c r="FK1" s="195" t="s">
        <v>968</v>
      </c>
      <c r="FL1" s="195" t="s">
        <v>970</v>
      </c>
      <c r="FM1" s="195" t="s">
        <v>373</v>
      </c>
      <c r="FN1" s="195" t="s">
        <v>973</v>
      </c>
      <c r="FO1" s="195" t="s">
        <v>374</v>
      </c>
      <c r="FP1" s="195" t="s">
        <v>976</v>
      </c>
      <c r="FQ1" s="195" t="s">
        <v>977</v>
      </c>
      <c r="FR1" s="195" t="s">
        <v>979</v>
      </c>
      <c r="FS1" s="195" t="s">
        <v>375</v>
      </c>
      <c r="FT1" s="195" t="s">
        <v>982</v>
      </c>
      <c r="FU1" s="195" t="s">
        <v>983</v>
      </c>
      <c r="FV1" s="195" t="s">
        <v>985</v>
      </c>
      <c r="FW1" s="195" t="s">
        <v>376</v>
      </c>
      <c r="FX1" s="195" t="s">
        <v>988</v>
      </c>
      <c r="FY1" s="195" t="s">
        <v>990</v>
      </c>
      <c r="FZ1" s="195" t="s">
        <v>992</v>
      </c>
      <c r="GA1" s="204"/>
      <c r="GB1" s="195" t="s">
        <v>378</v>
      </c>
      <c r="GC1" s="195" t="s">
        <v>379</v>
      </c>
      <c r="GD1" s="204"/>
      <c r="GE1" s="195" t="s">
        <v>381</v>
      </c>
      <c r="GF1" s="195" t="s">
        <v>1015</v>
      </c>
      <c r="GG1" s="195" t="s">
        <v>1017</v>
      </c>
      <c r="GH1" s="195" t="s">
        <v>1019</v>
      </c>
      <c r="GI1" s="195" t="s">
        <v>1021</v>
      </c>
      <c r="GJ1" s="195" t="s">
        <v>1023</v>
      </c>
      <c r="GK1" s="204"/>
      <c r="GL1" s="195" t="s">
        <v>383</v>
      </c>
      <c r="GM1" s="195" t="s">
        <v>1025</v>
      </c>
      <c r="GN1" s="195" t="s">
        <v>1027</v>
      </c>
      <c r="GO1" s="195" t="s">
        <v>1029</v>
      </c>
      <c r="GP1" s="195" t="s">
        <v>1031</v>
      </c>
      <c r="GQ1" s="195" t="s">
        <v>1033</v>
      </c>
      <c r="GR1" s="195" t="s">
        <v>1035</v>
      </c>
      <c r="GS1" s="192"/>
      <c r="GT1" s="204"/>
      <c r="GU1" s="195" t="s">
        <v>384</v>
      </c>
      <c r="GV1" s="195" t="s">
        <v>994</v>
      </c>
      <c r="GW1" s="195" t="s">
        <v>996</v>
      </c>
      <c r="GX1" s="195" t="s">
        <v>998</v>
      </c>
      <c r="GY1" s="195" t="s">
        <v>1000</v>
      </c>
      <c r="GZ1" s="195" t="s">
        <v>1002</v>
      </c>
      <c r="HA1" s="195" t="s">
        <v>1004</v>
      </c>
      <c r="HB1" s="204"/>
      <c r="HC1" s="195" t="s">
        <v>385</v>
      </c>
      <c r="HD1" s="195" t="s">
        <v>1006</v>
      </c>
      <c r="HE1" s="195" t="s">
        <v>1008</v>
      </c>
      <c r="HF1" s="195" t="s">
        <v>1009</v>
      </c>
      <c r="HG1" s="195" t="s">
        <v>386</v>
      </c>
      <c r="HH1" s="195" t="s">
        <v>1012</v>
      </c>
      <c r="HI1" s="195" t="s">
        <v>1013</v>
      </c>
      <c r="HJ1" s="192"/>
      <c r="HK1" s="204"/>
      <c r="HL1" s="195" t="s">
        <v>389</v>
      </c>
      <c r="HM1" s="195" t="s">
        <v>1037</v>
      </c>
      <c r="HN1" s="195" t="s">
        <v>1039</v>
      </c>
      <c r="HO1" s="195" t="s">
        <v>1041</v>
      </c>
      <c r="HP1" s="195" t="s">
        <v>1043</v>
      </c>
      <c r="HQ1" s="195" t="s">
        <v>390</v>
      </c>
      <c r="HR1" s="195" t="s">
        <v>1046</v>
      </c>
      <c r="HS1" s="204"/>
      <c r="HT1" s="195" t="s">
        <v>1048</v>
      </c>
      <c r="HU1" s="195" t="s">
        <v>1050</v>
      </c>
      <c r="HV1" s="195" t="s">
        <v>392</v>
      </c>
      <c r="HW1" s="195" t="s">
        <v>1053</v>
      </c>
      <c r="HX1" s="195" t="s">
        <v>1055</v>
      </c>
      <c r="HY1" s="195" t="s">
        <v>1056</v>
      </c>
      <c r="HZ1" s="195" t="s">
        <v>1058</v>
      </c>
      <c r="IA1" s="204"/>
      <c r="IB1" s="195" t="s">
        <v>1060</v>
      </c>
      <c r="IC1" s="195" t="s">
        <v>1062</v>
      </c>
      <c r="ID1" s="195" t="s">
        <v>1064</v>
      </c>
      <c r="IE1" s="195" t="s">
        <v>394</v>
      </c>
      <c r="IF1" s="195" t="s">
        <v>1066</v>
      </c>
      <c r="IG1" s="195" t="s">
        <v>1068</v>
      </c>
      <c r="IH1" s="195" t="s">
        <v>395</v>
      </c>
      <c r="II1" s="195" t="s">
        <v>1070</v>
      </c>
      <c r="IJ1" s="195" t="s">
        <v>1072</v>
      </c>
      <c r="IK1" s="195" t="s">
        <v>396</v>
      </c>
      <c r="IL1" s="195" t="s">
        <v>1074</v>
      </c>
      <c r="IM1" s="195" t="s">
        <v>1076</v>
      </c>
      <c r="IN1" s="195" t="s">
        <v>1078</v>
      </c>
      <c r="IO1" s="195" t="s">
        <v>1080</v>
      </c>
      <c r="IP1" s="195" t="s">
        <v>397</v>
      </c>
      <c r="IQ1" s="195" t="s">
        <v>1082</v>
      </c>
      <c r="IR1" s="204"/>
      <c r="IS1" s="195" t="s">
        <v>1090</v>
      </c>
      <c r="IT1" s="195" t="s">
        <v>1092</v>
      </c>
      <c r="IU1" s="195" t="s">
        <v>399</v>
      </c>
      <c r="IV1" s="195" t="s">
        <v>1094</v>
      </c>
      <c r="IW1" s="195" t="s">
        <v>1096</v>
      </c>
      <c r="IX1" s="195" t="s">
        <v>1098</v>
      </c>
      <c r="IY1" s="204"/>
      <c r="IZ1" s="195" t="s">
        <v>1100</v>
      </c>
      <c r="JA1" s="195" t="s">
        <v>401</v>
      </c>
      <c r="JB1" s="195" t="s">
        <v>1103</v>
      </c>
      <c r="JC1" s="195" t="s">
        <v>1105</v>
      </c>
      <c r="JD1" s="195" t="s">
        <v>1107</v>
      </c>
      <c r="JE1" s="195" t="s">
        <v>1109</v>
      </c>
      <c r="JF1" s="195" t="s">
        <v>1111</v>
      </c>
      <c r="JG1" s="195" t="s">
        <v>1113</v>
      </c>
      <c r="JH1" s="195" t="s">
        <v>402</v>
      </c>
      <c r="JI1" s="195" t="s">
        <v>1116</v>
      </c>
      <c r="JJ1" s="195" t="s">
        <v>1118</v>
      </c>
      <c r="JK1" s="195" t="s">
        <v>1120</v>
      </c>
      <c r="JL1" s="195" t="s">
        <v>1122</v>
      </c>
      <c r="JM1" s="195" t="s">
        <v>1124</v>
      </c>
      <c r="JN1" s="195" t="s">
        <v>1126</v>
      </c>
      <c r="JO1" s="195" t="s">
        <v>1128</v>
      </c>
      <c r="JP1" s="195" t="s">
        <v>1130</v>
      </c>
      <c r="JQ1" s="195" t="s">
        <v>403</v>
      </c>
      <c r="JR1" s="195" t="s">
        <v>1133</v>
      </c>
      <c r="JS1" s="195" t="s">
        <v>1135</v>
      </c>
      <c r="JT1" s="195" t="s">
        <v>1137</v>
      </c>
      <c r="JU1" s="195" t="s">
        <v>1139</v>
      </c>
      <c r="JV1" s="195" t="s">
        <v>1140</v>
      </c>
      <c r="JW1" s="195" t="s">
        <v>1142</v>
      </c>
      <c r="JX1" s="195" t="s">
        <v>1144</v>
      </c>
      <c r="JY1" s="195" t="s">
        <v>1146</v>
      </c>
      <c r="JZ1" s="195" t="s">
        <v>1148</v>
      </c>
      <c r="KA1" s="195" t="s">
        <v>1150</v>
      </c>
      <c r="KB1" s="195" t="s">
        <v>1152</v>
      </c>
      <c r="KC1" s="195" t="s">
        <v>1154</v>
      </c>
      <c r="KD1" s="195" t="s">
        <v>1156</v>
      </c>
      <c r="KE1" s="195" t="s">
        <v>1158</v>
      </c>
      <c r="KF1" s="195" t="s">
        <v>1160</v>
      </c>
      <c r="KG1" s="195" t="s">
        <v>1162</v>
      </c>
      <c r="KH1" s="195" t="s">
        <v>1164</v>
      </c>
      <c r="KI1" s="195" t="s">
        <v>1166</v>
      </c>
      <c r="KJ1" s="195" t="s">
        <v>1168</v>
      </c>
      <c r="KK1" s="195" t="s">
        <v>1170</v>
      </c>
      <c r="KL1" s="195" t="s">
        <v>1172</v>
      </c>
      <c r="KM1" s="195" t="s">
        <v>1174</v>
      </c>
      <c r="KN1" s="195" t="s">
        <v>1176</v>
      </c>
      <c r="KO1" s="195" t="s">
        <v>1178</v>
      </c>
      <c r="KP1" s="195" t="s">
        <v>1180</v>
      </c>
      <c r="KQ1" s="195" t="s">
        <v>1182</v>
      </c>
      <c r="KR1" s="204"/>
      <c r="KS1" s="195" t="s">
        <v>1184</v>
      </c>
      <c r="KT1" s="195" t="s">
        <v>405</v>
      </c>
      <c r="KU1" s="195" t="s">
        <v>1187</v>
      </c>
      <c r="KV1" s="195" t="s">
        <v>1189</v>
      </c>
      <c r="KW1" s="195" t="s">
        <v>1191</v>
      </c>
      <c r="KX1" s="195" t="s">
        <v>1193</v>
      </c>
      <c r="KY1" s="195" t="s">
        <v>406</v>
      </c>
      <c r="KZ1" s="195" t="s">
        <v>1196</v>
      </c>
      <c r="LA1" s="195" t="s">
        <v>1198</v>
      </c>
      <c r="LB1" s="195" t="s">
        <v>1200</v>
      </c>
      <c r="LC1" s="195" t="s">
        <v>1202</v>
      </c>
      <c r="LD1" s="195" t="s">
        <v>1204</v>
      </c>
      <c r="LE1" s="195" t="s">
        <v>1206</v>
      </c>
      <c r="LF1" s="195" t="s">
        <v>1208</v>
      </c>
      <c r="LG1" s="192"/>
      <c r="LH1" s="204"/>
      <c r="LI1" s="195" t="s">
        <v>407</v>
      </c>
      <c r="LJ1" s="195" t="s">
        <v>1084</v>
      </c>
      <c r="LK1" s="195" t="s">
        <v>1086</v>
      </c>
      <c r="LL1" s="195" t="s">
        <v>1088</v>
      </c>
      <c r="LM1" s="192"/>
      <c r="LN1" s="204"/>
      <c r="LO1" s="195" t="s">
        <v>410</v>
      </c>
      <c r="LP1" s="195" t="s">
        <v>411</v>
      </c>
      <c r="LQ1" s="204"/>
      <c r="LR1" s="195" t="s">
        <v>413</v>
      </c>
      <c r="LS1" s="195" t="s">
        <v>1228</v>
      </c>
      <c r="LT1" s="195" t="s">
        <v>1230</v>
      </c>
      <c r="LU1" s="195" t="s">
        <v>1231</v>
      </c>
      <c r="LV1" s="195" t="s">
        <v>1233</v>
      </c>
      <c r="LW1" s="195" t="s">
        <v>1234</v>
      </c>
      <c r="LX1" s="195" t="s">
        <v>1236</v>
      </c>
      <c r="LY1" s="195" t="s">
        <v>1238</v>
      </c>
      <c r="LZ1" s="195" t="s">
        <v>1240</v>
      </c>
      <c r="MA1" s="195" t="s">
        <v>1242</v>
      </c>
      <c r="MB1" s="195" t="s">
        <v>414</v>
      </c>
      <c r="MC1" s="195" t="s">
        <v>1245</v>
      </c>
      <c r="MD1" s="195" t="s">
        <v>1246</v>
      </c>
      <c r="ME1" s="195" t="s">
        <v>1248</v>
      </c>
      <c r="MF1" s="195" t="s">
        <v>415</v>
      </c>
      <c r="MG1" s="195" t="s">
        <v>1251</v>
      </c>
      <c r="MH1" s="195" t="s">
        <v>1252</v>
      </c>
      <c r="MI1" s="195" t="s">
        <v>1254</v>
      </c>
      <c r="MJ1" s="195" t="s">
        <v>1256</v>
      </c>
      <c r="MK1" s="195" t="s">
        <v>416</v>
      </c>
      <c r="ML1" s="195" t="s">
        <v>1259</v>
      </c>
      <c r="MM1" s="195" t="s">
        <v>1261</v>
      </c>
      <c r="MN1" s="195" t="s">
        <v>1263</v>
      </c>
      <c r="MO1" s="195" t="s">
        <v>1265</v>
      </c>
      <c r="MP1" s="195" t="s">
        <v>417</v>
      </c>
      <c r="MQ1" s="195" t="s">
        <v>1268</v>
      </c>
      <c r="MR1" s="195" t="s">
        <v>1270</v>
      </c>
      <c r="MS1" s="195" t="s">
        <v>1272</v>
      </c>
      <c r="MT1" s="195" t="s">
        <v>1274</v>
      </c>
      <c r="MU1" s="195" t="s">
        <v>1276</v>
      </c>
      <c r="MV1" s="195" t="s">
        <v>1278</v>
      </c>
      <c r="MW1" s="195" t="s">
        <v>1280</v>
      </c>
      <c r="MX1" s="195" t="s">
        <v>1282</v>
      </c>
      <c r="MY1" s="195" t="s">
        <v>1284</v>
      </c>
      <c r="MZ1" s="195" t="s">
        <v>1286</v>
      </c>
      <c r="NA1" s="195" t="s">
        <v>1288</v>
      </c>
      <c r="NB1" s="195" t="s">
        <v>1289</v>
      </c>
      <c r="NC1" s="204"/>
      <c r="ND1" s="195" t="s">
        <v>419</v>
      </c>
      <c r="NE1" s="195" t="s">
        <v>1291</v>
      </c>
      <c r="NF1" s="195" t="s">
        <v>1293</v>
      </c>
      <c r="NG1" s="195" t="s">
        <v>1295</v>
      </c>
      <c r="NH1" s="195" t="s">
        <v>1297</v>
      </c>
      <c r="NI1" s="204"/>
      <c r="NJ1" s="195" t="s">
        <v>421</v>
      </c>
      <c r="NK1" s="195" t="s">
        <v>1298</v>
      </c>
      <c r="NL1" s="195" t="s">
        <v>422</v>
      </c>
      <c r="NM1" s="195" t="s">
        <v>1300</v>
      </c>
      <c r="NN1" s="195" t="s">
        <v>1302</v>
      </c>
      <c r="NO1" s="195" t="s">
        <v>423</v>
      </c>
      <c r="NP1" s="195" t="s">
        <v>1304</v>
      </c>
      <c r="NQ1" s="195" t="s">
        <v>1306</v>
      </c>
      <c r="NR1" s="192"/>
      <c r="NS1" s="204"/>
      <c r="NT1" s="195" t="s">
        <v>424</v>
      </c>
      <c r="NU1" s="195" t="s">
        <v>1210</v>
      </c>
      <c r="NV1" s="195" t="s">
        <v>1212</v>
      </c>
      <c r="NW1" s="195" t="s">
        <v>1214</v>
      </c>
      <c r="NX1" s="195" t="s">
        <v>1216</v>
      </c>
      <c r="NY1" s="195" t="s">
        <v>425</v>
      </c>
      <c r="NZ1" s="195" t="s">
        <v>1218</v>
      </c>
      <c r="OA1" s="195" t="s">
        <v>426</v>
      </c>
      <c r="OB1" s="195" t="s">
        <v>1220</v>
      </c>
      <c r="OC1" s="204"/>
      <c r="OD1" s="195" t="s">
        <v>1222</v>
      </c>
      <c r="OE1" s="195" t="s">
        <v>427</v>
      </c>
      <c r="OF1" s="192"/>
      <c r="OG1" s="204"/>
      <c r="OH1" s="195" t="s">
        <v>1224</v>
      </c>
      <c r="OI1" s="195" t="s">
        <v>1226</v>
      </c>
      <c r="OJ1" s="195" t="s">
        <v>428</v>
      </c>
      <c r="OK1" s="192"/>
      <c r="OL1" s="204"/>
      <c r="OM1" s="195" t="s">
        <v>431</v>
      </c>
      <c r="ON1" s="195" t="s">
        <v>1308</v>
      </c>
      <c r="OO1" s="195" t="s">
        <v>1310</v>
      </c>
      <c r="OP1" s="195" t="s">
        <v>432</v>
      </c>
      <c r="OQ1" s="195" t="s">
        <v>433</v>
      </c>
      <c r="OR1" s="195" t="s">
        <v>1408</v>
      </c>
      <c r="OS1" s="195" t="s">
        <v>1410</v>
      </c>
      <c r="OT1" s="195" t="s">
        <v>1412</v>
      </c>
      <c r="OU1" s="195" t="s">
        <v>1414</v>
      </c>
      <c r="OV1" s="195" t="s">
        <v>1416</v>
      </c>
      <c r="OW1" s="204"/>
      <c r="OX1" s="195" t="s">
        <v>435</v>
      </c>
      <c r="OY1" s="195" t="s">
        <v>1418</v>
      </c>
      <c r="OZ1" s="195" t="s">
        <v>1420</v>
      </c>
      <c r="PA1" s="195" t="s">
        <v>1422</v>
      </c>
      <c r="PB1" s="195" t="s">
        <v>1424</v>
      </c>
      <c r="PC1" s="195" t="s">
        <v>1426</v>
      </c>
      <c r="PD1" s="195" t="s">
        <v>1428</v>
      </c>
      <c r="PE1" s="204"/>
      <c r="PF1" s="195" t="s">
        <v>1430</v>
      </c>
      <c r="PG1" s="195" t="s">
        <v>437</v>
      </c>
      <c r="PH1" s="204"/>
      <c r="PI1" s="195" t="s">
        <v>439</v>
      </c>
      <c r="PJ1" s="195" t="s">
        <v>1460</v>
      </c>
      <c r="PK1" s="195" t="s">
        <v>1462</v>
      </c>
      <c r="PL1" s="204"/>
      <c r="PM1" s="195" t="s">
        <v>441</v>
      </c>
      <c r="PN1" s="195" t="s">
        <v>1464</v>
      </c>
      <c r="PO1" s="195" t="s">
        <v>1465</v>
      </c>
      <c r="PP1" s="195" t="s">
        <v>1466</v>
      </c>
      <c r="PQ1" s="195" t="s">
        <v>1467</v>
      </c>
      <c r="PR1" s="195" t="s">
        <v>1469</v>
      </c>
      <c r="PS1" s="195" t="s">
        <v>1470</v>
      </c>
      <c r="PT1" s="195" t="s">
        <v>1472</v>
      </c>
      <c r="PU1" s="195" t="s">
        <v>1473</v>
      </c>
      <c r="PV1" s="192"/>
      <c r="PW1" s="204"/>
      <c r="PX1" s="195" t="s">
        <v>442</v>
      </c>
      <c r="PY1" s="195" t="s">
        <v>1312</v>
      </c>
      <c r="PZ1" s="195" t="s">
        <v>1314</v>
      </c>
      <c r="QA1" s="195" t="s">
        <v>1316</v>
      </c>
      <c r="QB1" s="195" t="s">
        <v>1318</v>
      </c>
      <c r="QC1" s="195" t="s">
        <v>1320</v>
      </c>
      <c r="QD1" s="195" t="s">
        <v>1322</v>
      </c>
      <c r="QE1" s="195" t="s">
        <v>1324</v>
      </c>
      <c r="QF1" s="195" t="s">
        <v>1326</v>
      </c>
      <c r="QG1" s="195" t="s">
        <v>1328</v>
      </c>
      <c r="QH1" s="195" t="s">
        <v>1330</v>
      </c>
      <c r="QI1" s="195" t="s">
        <v>1332</v>
      </c>
      <c r="QJ1" s="195" t="s">
        <v>1334</v>
      </c>
      <c r="QK1" s="195" t="s">
        <v>1336</v>
      </c>
      <c r="QL1" s="195" t="s">
        <v>1338</v>
      </c>
      <c r="QM1" s="195" t="s">
        <v>1340</v>
      </c>
      <c r="QN1" s="195" t="s">
        <v>1342</v>
      </c>
      <c r="QO1" s="195" t="s">
        <v>1344</v>
      </c>
      <c r="QP1" s="195" t="s">
        <v>1346</v>
      </c>
      <c r="QQ1" s="195" t="s">
        <v>1348</v>
      </c>
      <c r="QR1" s="195" t="s">
        <v>1350</v>
      </c>
      <c r="QS1" s="195" t="s">
        <v>1352</v>
      </c>
      <c r="QT1" s="195" t="s">
        <v>1354</v>
      </c>
      <c r="QU1" s="195" t="s">
        <v>443</v>
      </c>
      <c r="QV1" s="195" t="s">
        <v>1357</v>
      </c>
      <c r="QW1" s="195" t="s">
        <v>1359</v>
      </c>
      <c r="QX1" s="195" t="s">
        <v>1360</v>
      </c>
      <c r="QY1" s="195" t="s">
        <v>1362</v>
      </c>
      <c r="QZ1" s="195" t="s">
        <v>1364</v>
      </c>
      <c r="RA1" s="195" t="s">
        <v>1366</v>
      </c>
      <c r="RB1" s="195" t="s">
        <v>1368</v>
      </c>
      <c r="RC1" s="195" t="s">
        <v>1370</v>
      </c>
      <c r="RD1" s="195" t="s">
        <v>1372</v>
      </c>
      <c r="RE1" s="195" t="s">
        <v>1374</v>
      </c>
      <c r="RF1" s="195" t="s">
        <v>1376</v>
      </c>
      <c r="RG1" s="195" t="s">
        <v>1378</v>
      </c>
      <c r="RH1" s="195" t="s">
        <v>1380</v>
      </c>
      <c r="RI1" s="195" t="s">
        <v>1382</v>
      </c>
      <c r="RJ1" s="195" t="s">
        <v>1384</v>
      </c>
      <c r="RK1" s="195" t="s">
        <v>1386</v>
      </c>
      <c r="RL1" s="195" t="s">
        <v>1388</v>
      </c>
      <c r="RM1" s="195" t="s">
        <v>1390</v>
      </c>
      <c r="RN1" s="195" t="s">
        <v>1392</v>
      </c>
      <c r="RO1" s="195" t="s">
        <v>1394</v>
      </c>
      <c r="RP1" s="195" t="s">
        <v>1396</v>
      </c>
      <c r="RQ1" s="195" t="s">
        <v>1398</v>
      </c>
      <c r="RR1" s="195" t="s">
        <v>1400</v>
      </c>
      <c r="RS1" s="195" t="s">
        <v>1402</v>
      </c>
      <c r="RT1" s="195" t="s">
        <v>1404</v>
      </c>
      <c r="RU1" s="195" t="s">
        <v>1406</v>
      </c>
      <c r="RV1" s="192"/>
      <c r="RW1" s="204"/>
      <c r="RX1" s="195" t="s">
        <v>444</v>
      </c>
      <c r="RY1" s="195" t="s">
        <v>1432</v>
      </c>
      <c r="RZ1" s="195" t="s">
        <v>1434</v>
      </c>
      <c r="SA1" s="195" t="s">
        <v>1436</v>
      </c>
      <c r="SB1" s="195" t="s">
        <v>1438</v>
      </c>
      <c r="SC1" s="195" t="s">
        <v>1440</v>
      </c>
      <c r="SD1" s="195" t="s">
        <v>1442</v>
      </c>
      <c r="SE1" s="195" t="s">
        <v>1444</v>
      </c>
      <c r="SF1" s="195" t="s">
        <v>1446</v>
      </c>
      <c r="SG1" s="195" t="s">
        <v>1448</v>
      </c>
      <c r="SH1" s="195" t="s">
        <v>1450</v>
      </c>
      <c r="SI1" s="195" t="s">
        <v>1452</v>
      </c>
      <c r="SJ1" s="195" t="s">
        <v>1454</v>
      </c>
      <c r="SK1" s="195" t="s">
        <v>1456</v>
      </c>
      <c r="SL1" s="195" t="s">
        <v>1458</v>
      </c>
      <c r="SM1" s="192"/>
      <c r="SN1" s="204"/>
      <c r="SO1" s="195" t="s">
        <v>447</v>
      </c>
      <c r="SP1" s="195" t="s">
        <v>1475</v>
      </c>
      <c r="SQ1" s="195" t="s">
        <v>1477</v>
      </c>
      <c r="SR1" s="195" t="s">
        <v>448</v>
      </c>
      <c r="SS1" s="195" t="s">
        <v>1479</v>
      </c>
      <c r="ST1" s="195" t="s">
        <v>1481</v>
      </c>
      <c r="SU1" s="195" t="s">
        <v>1483</v>
      </c>
      <c r="SV1" s="195" t="s">
        <v>1485</v>
      </c>
      <c r="SW1" s="204"/>
      <c r="SX1" s="195" t="s">
        <v>450</v>
      </c>
      <c r="SY1" s="195" t="s">
        <v>1487</v>
      </c>
      <c r="SZ1" s="195" t="s">
        <v>1489</v>
      </c>
      <c r="TA1" s="195" t="s">
        <v>1491</v>
      </c>
      <c r="TB1" s="195" t="s">
        <v>1493</v>
      </c>
      <c r="TC1" s="195" t="s">
        <v>1495</v>
      </c>
      <c r="TD1" s="195" t="s">
        <v>1497</v>
      </c>
      <c r="TE1" s="195" t="s">
        <v>1499</v>
      </c>
      <c r="TF1" s="195" t="s">
        <v>1501</v>
      </c>
      <c r="TG1" s="195" t="s">
        <v>1503</v>
      </c>
      <c r="TH1" s="195" t="s">
        <v>1505</v>
      </c>
      <c r="TI1" s="195" t="s">
        <v>1507</v>
      </c>
      <c r="TJ1" s="195" t="s">
        <v>1509</v>
      </c>
      <c r="TK1" s="195" t="s">
        <v>1511</v>
      </c>
      <c r="TL1" s="195" t="s">
        <v>1513</v>
      </c>
      <c r="TM1" s="195" t="s">
        <v>1515</v>
      </c>
      <c r="TN1" s="192"/>
      <c r="TO1" s="204"/>
      <c r="TP1" s="195" t="s">
        <v>453</v>
      </c>
      <c r="TQ1" s="195" t="s">
        <v>1517</v>
      </c>
      <c r="TR1" s="195" t="s">
        <v>1519</v>
      </c>
      <c r="TS1" s="195" t="s">
        <v>1521</v>
      </c>
      <c r="TT1" s="195" t="s">
        <v>1523</v>
      </c>
      <c r="TU1" s="195" t="s">
        <v>1525</v>
      </c>
      <c r="TV1" s="195" t="s">
        <v>454</v>
      </c>
      <c r="TW1" s="195" t="s">
        <v>1527</v>
      </c>
      <c r="TX1" s="195" t="s">
        <v>1529</v>
      </c>
      <c r="TY1" s="195" t="s">
        <v>1531</v>
      </c>
      <c r="TZ1" s="195" t="s">
        <v>1533</v>
      </c>
      <c r="UA1" s="195" t="s">
        <v>1535</v>
      </c>
      <c r="UB1" s="195" t="s">
        <v>1537</v>
      </c>
      <c r="UC1" s="204"/>
      <c r="UD1" s="195" t="s">
        <v>456</v>
      </c>
      <c r="UE1" s="192"/>
      <c r="UF1" s="204"/>
      <c r="UG1" s="195" t="s">
        <v>457</v>
      </c>
      <c r="UH1" s="195" t="s">
        <v>1539</v>
      </c>
      <c r="UI1" s="195" t="s">
        <v>1541</v>
      </c>
      <c r="UJ1" s="195" t="s">
        <v>1542</v>
      </c>
      <c r="UK1" s="195" t="s">
        <v>1544</v>
      </c>
      <c r="UL1" s="195" t="s">
        <v>1546</v>
      </c>
      <c r="UM1" s="195" t="s">
        <v>1548</v>
      </c>
      <c r="UN1" s="195" t="s">
        <v>1550</v>
      </c>
      <c r="UO1" s="195" t="s">
        <v>1552</v>
      </c>
      <c r="UP1" s="195" t="s">
        <v>1554</v>
      </c>
      <c r="UQ1" s="195" t="s">
        <v>1556</v>
      </c>
      <c r="UR1" s="195" t="s">
        <v>1558</v>
      </c>
      <c r="US1" s="195" t="s">
        <v>1560</v>
      </c>
      <c r="UT1" s="195" t="s">
        <v>1562</v>
      </c>
      <c r="UU1" s="195" t="s">
        <v>1564</v>
      </c>
      <c r="UV1" s="195" t="s">
        <v>1566</v>
      </c>
      <c r="UW1" s="195" t="s">
        <v>1568</v>
      </c>
      <c r="UX1" s="192"/>
      <c r="UY1" s="195" t="s">
        <v>1572</v>
      </c>
      <c r="UZ1" s="195" t="s">
        <v>1574</v>
      </c>
      <c r="VA1" s="195" t="s">
        <v>1576</v>
      </c>
      <c r="VB1" s="195" t="s">
        <v>1578</v>
      </c>
      <c r="VC1" s="195" t="s">
        <v>1580</v>
      </c>
      <c r="VD1" s="198"/>
    </row>
    <row r="2" spans="1:576" s="139" customFormat="1" hidden="1" x14ac:dyDescent="0.25">
      <c r="K2" s="175"/>
      <c r="V2" s="139" t="s">
        <v>206</v>
      </c>
      <c r="W2" s="139" t="s">
        <v>207</v>
      </c>
    </row>
    <row r="3" spans="1:576" x14ac:dyDescent="0.25">
      <c r="B3" s="112"/>
      <c r="C3" s="113"/>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3"/>
    </row>
    <row r="4" spans="1:576" x14ac:dyDescent="0.25">
      <c r="B4" s="112"/>
      <c r="C4" s="113"/>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3"/>
    </row>
    <row r="5" spans="1:576" x14ac:dyDescent="0.25">
      <c r="B5" s="112"/>
      <c r="C5" s="113"/>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3"/>
    </row>
    <row r="6" spans="1:576" x14ac:dyDescent="0.25">
      <c r="B6" s="112"/>
      <c r="C6" s="113" t="s">
        <v>1974</v>
      </c>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3"/>
    </row>
    <row r="7" spans="1:576" x14ac:dyDescent="0.25">
      <c r="B7" s="109"/>
      <c r="C7" s="113" t="s">
        <v>86</v>
      </c>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3"/>
    </row>
    <row r="8" spans="1:576" x14ac:dyDescent="0.25">
      <c r="B8" s="115"/>
      <c r="C8" s="113" t="s">
        <v>325</v>
      </c>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3"/>
    </row>
    <row r="9" spans="1:576" x14ac:dyDescent="0.25">
      <c r="B9" s="109"/>
      <c r="C9" s="113" t="s">
        <v>87</v>
      </c>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3"/>
    </row>
    <row r="10" spans="1:576" ht="29.25" thickBot="1" x14ac:dyDescent="0.3">
      <c r="K10" s="245"/>
      <c r="L10" s="245"/>
      <c r="M10" s="245"/>
      <c r="N10" s="246" t="s">
        <v>472</v>
      </c>
      <c r="O10" s="245"/>
      <c r="P10" s="245"/>
      <c r="Q10" s="245"/>
      <c r="R10" s="245"/>
      <c r="S10" s="245"/>
      <c r="T10" s="245"/>
      <c r="U10" s="245"/>
    </row>
    <row r="11" spans="1:576" ht="105.75" thickBot="1" x14ac:dyDescent="0.3">
      <c r="B11" s="207" t="s">
        <v>210</v>
      </c>
      <c r="C11" s="208" t="s">
        <v>209</v>
      </c>
      <c r="D11" s="209" t="s">
        <v>206</v>
      </c>
      <c r="E11" s="209" t="s">
        <v>207</v>
      </c>
      <c r="F11" s="209" t="s">
        <v>326</v>
      </c>
      <c r="G11" s="209" t="s">
        <v>541</v>
      </c>
      <c r="H11" s="209" t="s">
        <v>543</v>
      </c>
      <c r="I11" s="244" t="s">
        <v>544</v>
      </c>
      <c r="J11" s="209" t="s">
        <v>542</v>
      </c>
      <c r="K11" s="244" t="s">
        <v>201</v>
      </c>
      <c r="L11" s="244" t="s">
        <v>190</v>
      </c>
      <c r="M11" s="244" t="s">
        <v>553</v>
      </c>
      <c r="N11" s="244" t="s">
        <v>202</v>
      </c>
      <c r="O11" s="244" t="s">
        <v>174</v>
      </c>
      <c r="P11" s="244" t="s">
        <v>554</v>
      </c>
      <c r="Q11" s="244" t="s">
        <v>203</v>
      </c>
      <c r="R11" s="244" t="s">
        <v>555</v>
      </c>
      <c r="S11" s="244" t="s">
        <v>556</v>
      </c>
      <c r="T11" s="244" t="s">
        <v>204</v>
      </c>
      <c r="U11" s="244" t="s">
        <v>557</v>
      </c>
      <c r="V11" s="244" t="s">
        <v>473</v>
      </c>
      <c r="W11" s="244" t="s">
        <v>491</v>
      </c>
      <c r="X11" s="244" t="s">
        <v>474</v>
      </c>
      <c r="Y11" s="244" t="s">
        <v>488</v>
      </c>
      <c r="Z11" s="244" t="s">
        <v>475</v>
      </c>
      <c r="AA11" s="244" t="s">
        <v>476</v>
      </c>
      <c r="AB11" s="244" t="s">
        <v>477</v>
      </c>
      <c r="AC11" s="244" t="s">
        <v>487</v>
      </c>
      <c r="AD11" s="244" t="s">
        <v>478</v>
      </c>
      <c r="AE11" s="244" t="s">
        <v>479</v>
      </c>
      <c r="AF11" s="244" t="s">
        <v>480</v>
      </c>
      <c r="AG11" s="244" t="s">
        <v>486</v>
      </c>
      <c r="AH11" s="244" t="s">
        <v>481</v>
      </c>
      <c r="AI11" s="244" t="s">
        <v>482</v>
      </c>
      <c r="AJ11" s="244" t="s">
        <v>483</v>
      </c>
      <c r="AK11" s="244" t="s">
        <v>485</v>
      </c>
      <c r="AL11" s="244" t="s">
        <v>484</v>
      </c>
    </row>
    <row r="12" spans="1:576" x14ac:dyDescent="0.25">
      <c r="B12" s="201" t="s">
        <v>329</v>
      </c>
      <c r="C12" s="202" t="s">
        <v>211</v>
      </c>
      <c r="D12" s="203">
        <f>D13+D38+D63+D69+D76</f>
        <v>29250</v>
      </c>
      <c r="E12" s="203">
        <f>E13+E38+E63+E69+E76</f>
        <v>38000</v>
      </c>
      <c r="F12" s="203">
        <f t="shared" ref="F12:F41" si="0">D12+E12</f>
        <v>67250</v>
      </c>
      <c r="G12" s="203">
        <f>G13+G38+G63+G69+G76</f>
        <v>0</v>
      </c>
      <c r="H12" s="203">
        <f t="shared" ref="H12:H41" si="1">F12-G12</f>
        <v>67250</v>
      </c>
      <c r="I12" s="203">
        <f>I13+I38+I63+I69+I76</f>
        <v>0</v>
      </c>
      <c r="J12" s="203">
        <f t="shared" ref="J12:J37" si="2">F12-I12</f>
        <v>67250</v>
      </c>
      <c r="K12" s="203">
        <f t="shared" ref="K12:AJ12" si="3">K13+K38+K63+K69+K76</f>
        <v>40250</v>
      </c>
      <c r="L12" s="203">
        <f t="shared" si="3"/>
        <v>27000</v>
      </c>
      <c r="M12" s="203">
        <f t="shared" si="3"/>
        <v>0</v>
      </c>
      <c r="N12" s="203">
        <f t="shared" si="3"/>
        <v>0</v>
      </c>
      <c r="O12" s="203">
        <f t="shared" si="3"/>
        <v>0</v>
      </c>
      <c r="P12" s="203">
        <f t="shared" si="3"/>
        <v>0</v>
      </c>
      <c r="Q12" s="203">
        <f t="shared" si="3"/>
        <v>0</v>
      </c>
      <c r="R12" s="203">
        <f t="shared" si="3"/>
        <v>0</v>
      </c>
      <c r="S12" s="203">
        <f t="shared" si="3"/>
        <v>0</v>
      </c>
      <c r="T12" s="203">
        <f t="shared" si="3"/>
        <v>0</v>
      </c>
      <c r="U12" s="203">
        <f t="shared" si="3"/>
        <v>0</v>
      </c>
      <c r="V12" s="203">
        <f t="shared" si="3"/>
        <v>22250</v>
      </c>
      <c r="W12" s="203">
        <f t="shared" si="3"/>
        <v>18000</v>
      </c>
      <c r="X12" s="203">
        <f t="shared" si="3"/>
        <v>27000</v>
      </c>
      <c r="Y12" s="203">
        <f t="shared" ref="Y12:Y41" si="4">V12+W12+X12</f>
        <v>67250</v>
      </c>
      <c r="Z12" s="203">
        <f t="shared" si="3"/>
        <v>0</v>
      </c>
      <c r="AA12" s="203">
        <f t="shared" si="3"/>
        <v>0</v>
      </c>
      <c r="AB12" s="203">
        <f t="shared" si="3"/>
        <v>0</v>
      </c>
      <c r="AC12" s="203">
        <f t="shared" ref="AC12:AC41" si="5">Z12+AA12+AB12</f>
        <v>0</v>
      </c>
      <c r="AD12" s="203">
        <f t="shared" si="3"/>
        <v>0</v>
      </c>
      <c r="AE12" s="203">
        <f t="shared" si="3"/>
        <v>0</v>
      </c>
      <c r="AF12" s="203">
        <f t="shared" si="3"/>
        <v>0</v>
      </c>
      <c r="AG12" s="203">
        <f t="shared" ref="AG12:AG41" si="6">AD12+AE12+AF12</f>
        <v>0</v>
      </c>
      <c r="AH12" s="203">
        <f t="shared" si="3"/>
        <v>0</v>
      </c>
      <c r="AI12" s="203">
        <f t="shared" si="3"/>
        <v>0</v>
      </c>
      <c r="AJ12" s="203">
        <f t="shared" si="3"/>
        <v>0</v>
      </c>
      <c r="AK12" s="203">
        <f t="shared" ref="AK12:AK41" si="7">AH12+AI12+AJ12</f>
        <v>0</v>
      </c>
      <c r="AL12" s="203">
        <f t="shared" ref="AL12:AL41" si="8">Y12+AC12+AG12+AK12</f>
        <v>67250</v>
      </c>
    </row>
    <row r="13" spans="1:576" x14ac:dyDescent="0.25">
      <c r="B13" s="204" t="s">
        <v>330</v>
      </c>
      <c r="C13" s="205" t="s">
        <v>212</v>
      </c>
      <c r="D13" s="206">
        <f>SUM(D14:D37)</f>
        <v>0</v>
      </c>
      <c r="E13" s="206">
        <f>SUM(E14:E37)</f>
        <v>0</v>
      </c>
      <c r="F13" s="206">
        <f t="shared" si="0"/>
        <v>0</v>
      </c>
      <c r="G13" s="206">
        <f>SUM(G14:G37)</f>
        <v>0</v>
      </c>
      <c r="H13" s="206">
        <f t="shared" si="1"/>
        <v>0</v>
      </c>
      <c r="I13" s="206">
        <f>SUM(I14:I37)</f>
        <v>0</v>
      </c>
      <c r="J13" s="206">
        <f t="shared" si="2"/>
        <v>0</v>
      </c>
      <c r="K13" s="206">
        <f t="shared" ref="K13:AJ13" si="9">SUM(K14:K37)</f>
        <v>0</v>
      </c>
      <c r="L13" s="206">
        <f t="shared" si="9"/>
        <v>0</v>
      </c>
      <c r="M13" s="206">
        <f t="shared" si="9"/>
        <v>0</v>
      </c>
      <c r="N13" s="206">
        <f t="shared" si="9"/>
        <v>0</v>
      </c>
      <c r="O13" s="206">
        <f t="shared" si="9"/>
        <v>0</v>
      </c>
      <c r="P13" s="206">
        <f t="shared" si="9"/>
        <v>0</v>
      </c>
      <c r="Q13" s="206">
        <f t="shared" si="9"/>
        <v>0</v>
      </c>
      <c r="R13" s="206">
        <f t="shared" si="9"/>
        <v>0</v>
      </c>
      <c r="S13" s="206">
        <f t="shared" si="9"/>
        <v>0</v>
      </c>
      <c r="T13" s="206">
        <f t="shared" si="9"/>
        <v>0</v>
      </c>
      <c r="U13" s="206">
        <f t="shared" si="9"/>
        <v>0</v>
      </c>
      <c r="V13" s="206">
        <f t="shared" si="9"/>
        <v>0</v>
      </c>
      <c r="W13" s="206">
        <f t="shared" si="9"/>
        <v>0</v>
      </c>
      <c r="X13" s="206">
        <f t="shared" si="9"/>
        <v>0</v>
      </c>
      <c r="Y13" s="206">
        <f t="shared" si="4"/>
        <v>0</v>
      </c>
      <c r="Z13" s="206">
        <f t="shared" si="9"/>
        <v>0</v>
      </c>
      <c r="AA13" s="206">
        <f t="shared" si="9"/>
        <v>0</v>
      </c>
      <c r="AB13" s="206">
        <f t="shared" si="9"/>
        <v>0</v>
      </c>
      <c r="AC13" s="206">
        <f t="shared" si="5"/>
        <v>0</v>
      </c>
      <c r="AD13" s="206">
        <f t="shared" si="9"/>
        <v>0</v>
      </c>
      <c r="AE13" s="206">
        <f t="shared" si="9"/>
        <v>0</v>
      </c>
      <c r="AF13" s="206">
        <f t="shared" si="9"/>
        <v>0</v>
      </c>
      <c r="AG13" s="206">
        <f t="shared" si="6"/>
        <v>0</v>
      </c>
      <c r="AH13" s="206">
        <f t="shared" si="9"/>
        <v>0</v>
      </c>
      <c r="AI13" s="206">
        <f t="shared" si="9"/>
        <v>0</v>
      </c>
      <c r="AJ13" s="206">
        <f t="shared" si="9"/>
        <v>0</v>
      </c>
      <c r="AK13" s="206">
        <f t="shared" si="7"/>
        <v>0</v>
      </c>
      <c r="AL13" s="206">
        <f t="shared" si="8"/>
        <v>0</v>
      </c>
    </row>
    <row r="14" spans="1:576" x14ac:dyDescent="0.25">
      <c r="B14" s="195" t="s">
        <v>331</v>
      </c>
      <c r="C14" s="196" t="s">
        <v>213</v>
      </c>
      <c r="D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197">
        <f t="shared" si="0"/>
        <v>0</v>
      </c>
      <c r="G14" s="197"/>
      <c r="H14" s="197">
        <f t="shared" si="1"/>
        <v>0</v>
      </c>
      <c r="I14" s="197"/>
      <c r="J14" s="197">
        <f t="shared" si="2"/>
        <v>0</v>
      </c>
      <c r="K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197">
        <f t="shared" si="4"/>
        <v>0</v>
      </c>
      <c r="Z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197">
        <f t="shared" si="5"/>
        <v>0</v>
      </c>
      <c r="AD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197">
        <f t="shared" si="6"/>
        <v>0</v>
      </c>
      <c r="AH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197">
        <f t="shared" si="7"/>
        <v>0</v>
      </c>
      <c r="AL14" s="197">
        <f t="shared" si="8"/>
        <v>0</v>
      </c>
    </row>
    <row r="15" spans="1:576" x14ac:dyDescent="0.25">
      <c r="B15" s="195" t="s">
        <v>741</v>
      </c>
      <c r="C15" s="196" t="s">
        <v>742</v>
      </c>
      <c r="D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197">
        <f t="shared" si="0"/>
        <v>0</v>
      </c>
      <c r="G15" s="197"/>
      <c r="H15" s="197">
        <f t="shared" si="1"/>
        <v>0</v>
      </c>
      <c r="I15" s="197"/>
      <c r="J15" s="197">
        <f t="shared" si="2"/>
        <v>0</v>
      </c>
      <c r="K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197">
        <f t="shared" si="4"/>
        <v>0</v>
      </c>
      <c r="Z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197">
        <f t="shared" si="5"/>
        <v>0</v>
      </c>
      <c r="AD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197">
        <f t="shared" si="6"/>
        <v>0</v>
      </c>
      <c r="AH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197">
        <f t="shared" si="7"/>
        <v>0</v>
      </c>
      <c r="AL15" s="197">
        <f t="shared" si="8"/>
        <v>0</v>
      </c>
    </row>
    <row r="16" spans="1:576" x14ac:dyDescent="0.25">
      <c r="B16" s="195" t="s">
        <v>743</v>
      </c>
      <c r="C16" s="196" t="s">
        <v>744</v>
      </c>
      <c r="D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197">
        <f t="shared" si="0"/>
        <v>0</v>
      </c>
      <c r="G16" s="197"/>
      <c r="H16" s="197">
        <f t="shared" si="1"/>
        <v>0</v>
      </c>
      <c r="I16" s="197"/>
      <c r="J16" s="197">
        <f t="shared" si="2"/>
        <v>0</v>
      </c>
      <c r="K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197">
        <f t="shared" si="4"/>
        <v>0</v>
      </c>
      <c r="Z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197">
        <f t="shared" si="5"/>
        <v>0</v>
      </c>
      <c r="AD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197">
        <f t="shared" si="6"/>
        <v>0</v>
      </c>
      <c r="AH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197">
        <f t="shared" si="7"/>
        <v>0</v>
      </c>
      <c r="AL16" s="197">
        <f t="shared" si="8"/>
        <v>0</v>
      </c>
    </row>
    <row r="17" spans="2:38" x14ac:dyDescent="0.25">
      <c r="B17" s="195" t="s">
        <v>745</v>
      </c>
      <c r="C17" s="196" t="s">
        <v>746</v>
      </c>
      <c r="D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197">
        <f t="shared" si="0"/>
        <v>0</v>
      </c>
      <c r="G17" s="197"/>
      <c r="H17" s="197">
        <f t="shared" si="1"/>
        <v>0</v>
      </c>
      <c r="I17" s="197"/>
      <c r="J17" s="197">
        <f t="shared" si="2"/>
        <v>0</v>
      </c>
      <c r="K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197">
        <f t="shared" si="4"/>
        <v>0</v>
      </c>
      <c r="Z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197">
        <f t="shared" si="5"/>
        <v>0</v>
      </c>
      <c r="AD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197">
        <f t="shared" si="6"/>
        <v>0</v>
      </c>
      <c r="AH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197">
        <f t="shared" si="7"/>
        <v>0</v>
      </c>
      <c r="AL17" s="197">
        <f t="shared" si="8"/>
        <v>0</v>
      </c>
    </row>
    <row r="18" spans="2:38" x14ac:dyDescent="0.25">
      <c r="B18" s="195" t="s">
        <v>747</v>
      </c>
      <c r="C18" s="196" t="s">
        <v>748</v>
      </c>
      <c r="D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197">
        <f t="shared" si="0"/>
        <v>0</v>
      </c>
      <c r="G18" s="197"/>
      <c r="H18" s="197">
        <f t="shared" si="1"/>
        <v>0</v>
      </c>
      <c r="I18" s="197"/>
      <c r="J18" s="197">
        <f t="shared" si="2"/>
        <v>0</v>
      </c>
      <c r="K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197">
        <f t="shared" si="4"/>
        <v>0</v>
      </c>
      <c r="Z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197">
        <f t="shared" si="5"/>
        <v>0</v>
      </c>
      <c r="AD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197">
        <f t="shared" si="6"/>
        <v>0</v>
      </c>
      <c r="AH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197">
        <f t="shared" si="7"/>
        <v>0</v>
      </c>
      <c r="AL18" s="197">
        <f t="shared" si="8"/>
        <v>0</v>
      </c>
    </row>
    <row r="19" spans="2:38" x14ac:dyDescent="0.25">
      <c r="B19" s="195" t="s">
        <v>749</v>
      </c>
      <c r="C19" s="196" t="s">
        <v>750</v>
      </c>
      <c r="D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197">
        <f t="shared" si="0"/>
        <v>0</v>
      </c>
      <c r="G19" s="197"/>
      <c r="H19" s="197">
        <f t="shared" si="1"/>
        <v>0</v>
      </c>
      <c r="I19" s="197"/>
      <c r="J19" s="197">
        <f t="shared" si="2"/>
        <v>0</v>
      </c>
      <c r="K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197">
        <f t="shared" si="4"/>
        <v>0</v>
      </c>
      <c r="Z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197">
        <f t="shared" si="5"/>
        <v>0</v>
      </c>
      <c r="AD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197">
        <f t="shared" si="6"/>
        <v>0</v>
      </c>
      <c r="AH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197">
        <f t="shared" si="7"/>
        <v>0</v>
      </c>
      <c r="AL19" s="197">
        <f t="shared" si="8"/>
        <v>0</v>
      </c>
    </row>
    <row r="20" spans="2:38" x14ac:dyDescent="0.25">
      <c r="B20" s="195" t="s">
        <v>751</v>
      </c>
      <c r="C20" s="196" t="s">
        <v>752</v>
      </c>
      <c r="D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197">
        <f t="shared" si="0"/>
        <v>0</v>
      </c>
      <c r="G20" s="197"/>
      <c r="H20" s="197">
        <f t="shared" si="1"/>
        <v>0</v>
      </c>
      <c r="I20" s="197"/>
      <c r="J20" s="197">
        <f t="shared" si="2"/>
        <v>0</v>
      </c>
      <c r="K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197">
        <f t="shared" si="4"/>
        <v>0</v>
      </c>
      <c r="Z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197">
        <f t="shared" si="5"/>
        <v>0</v>
      </c>
      <c r="AD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197">
        <f t="shared" si="6"/>
        <v>0</v>
      </c>
      <c r="AH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197">
        <f t="shared" si="7"/>
        <v>0</v>
      </c>
      <c r="AL20" s="197">
        <f t="shared" si="8"/>
        <v>0</v>
      </c>
    </row>
    <row r="21" spans="2:38" x14ac:dyDescent="0.25">
      <c r="B21" s="195" t="s">
        <v>332</v>
      </c>
      <c r="C21" s="196" t="s">
        <v>214</v>
      </c>
      <c r="D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197">
        <f t="shared" si="0"/>
        <v>0</v>
      </c>
      <c r="G21" s="197"/>
      <c r="H21" s="197">
        <f t="shared" si="1"/>
        <v>0</v>
      </c>
      <c r="I21" s="197"/>
      <c r="J21" s="197">
        <f t="shared" si="2"/>
        <v>0</v>
      </c>
      <c r="K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197">
        <f t="shared" si="4"/>
        <v>0</v>
      </c>
      <c r="Z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197">
        <f t="shared" si="5"/>
        <v>0</v>
      </c>
      <c r="AD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197">
        <f t="shared" si="6"/>
        <v>0</v>
      </c>
      <c r="AH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197">
        <f t="shared" si="7"/>
        <v>0</v>
      </c>
      <c r="AL21" s="197">
        <f t="shared" si="8"/>
        <v>0</v>
      </c>
    </row>
    <row r="22" spans="2:38" x14ac:dyDescent="0.25">
      <c r="B22" s="195" t="s">
        <v>754</v>
      </c>
      <c r="C22" s="196" t="s">
        <v>753</v>
      </c>
      <c r="D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197">
        <f t="shared" si="0"/>
        <v>0</v>
      </c>
      <c r="G22" s="197"/>
      <c r="H22" s="197">
        <f t="shared" si="1"/>
        <v>0</v>
      </c>
      <c r="I22" s="197"/>
      <c r="J22" s="197">
        <f t="shared" si="2"/>
        <v>0</v>
      </c>
      <c r="K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197">
        <f t="shared" si="4"/>
        <v>0</v>
      </c>
      <c r="Z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197">
        <f t="shared" si="5"/>
        <v>0</v>
      </c>
      <c r="AD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197">
        <f t="shared" si="6"/>
        <v>0</v>
      </c>
      <c r="AH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197">
        <f t="shared" si="7"/>
        <v>0</v>
      </c>
      <c r="AL22" s="197">
        <f t="shared" si="8"/>
        <v>0</v>
      </c>
    </row>
    <row r="23" spans="2:38" x14ac:dyDescent="0.25">
      <c r="B23" s="195" t="s">
        <v>333</v>
      </c>
      <c r="C23" s="196" t="s">
        <v>215</v>
      </c>
      <c r="D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197">
        <f t="shared" si="0"/>
        <v>0</v>
      </c>
      <c r="G23" s="197"/>
      <c r="H23" s="197">
        <f t="shared" si="1"/>
        <v>0</v>
      </c>
      <c r="I23" s="197"/>
      <c r="J23" s="197">
        <f t="shared" si="2"/>
        <v>0</v>
      </c>
      <c r="K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197">
        <f t="shared" si="4"/>
        <v>0</v>
      </c>
      <c r="Z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197">
        <f t="shared" si="5"/>
        <v>0</v>
      </c>
      <c r="AD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197">
        <f t="shared" si="6"/>
        <v>0</v>
      </c>
      <c r="AH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197">
        <f t="shared" si="7"/>
        <v>0</v>
      </c>
      <c r="AL23" s="197">
        <f t="shared" si="8"/>
        <v>0</v>
      </c>
    </row>
    <row r="24" spans="2:38" x14ac:dyDescent="0.25">
      <c r="B24" s="195" t="s">
        <v>756</v>
      </c>
      <c r="C24" s="196" t="s">
        <v>755</v>
      </c>
      <c r="D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197">
        <f t="shared" si="0"/>
        <v>0</v>
      </c>
      <c r="G24" s="197"/>
      <c r="H24" s="197">
        <f t="shared" si="1"/>
        <v>0</v>
      </c>
      <c r="I24" s="197"/>
      <c r="J24" s="197">
        <f t="shared" si="2"/>
        <v>0</v>
      </c>
      <c r="K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197">
        <f t="shared" si="4"/>
        <v>0</v>
      </c>
      <c r="Z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197">
        <f t="shared" si="5"/>
        <v>0</v>
      </c>
      <c r="AD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197">
        <f t="shared" si="6"/>
        <v>0</v>
      </c>
      <c r="AH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197">
        <f t="shared" si="7"/>
        <v>0</v>
      </c>
      <c r="AL24" s="197">
        <f t="shared" si="8"/>
        <v>0</v>
      </c>
    </row>
    <row r="25" spans="2:38" x14ac:dyDescent="0.25">
      <c r="B25" s="195" t="s">
        <v>758</v>
      </c>
      <c r="C25" s="196" t="s">
        <v>757</v>
      </c>
      <c r="D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197">
        <f t="shared" si="0"/>
        <v>0</v>
      </c>
      <c r="G25" s="197"/>
      <c r="H25" s="197">
        <f t="shared" si="1"/>
        <v>0</v>
      </c>
      <c r="I25" s="197"/>
      <c r="J25" s="197">
        <f t="shared" si="2"/>
        <v>0</v>
      </c>
      <c r="K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197">
        <f t="shared" si="4"/>
        <v>0</v>
      </c>
      <c r="Z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197">
        <f t="shared" si="5"/>
        <v>0</v>
      </c>
      <c r="AD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197">
        <f t="shared" si="6"/>
        <v>0</v>
      </c>
      <c r="AH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197">
        <f t="shared" si="7"/>
        <v>0</v>
      </c>
      <c r="AL25" s="197">
        <f t="shared" si="8"/>
        <v>0</v>
      </c>
    </row>
    <row r="26" spans="2:38" x14ac:dyDescent="0.25">
      <c r="B26" s="195" t="s">
        <v>760</v>
      </c>
      <c r="C26" s="196" t="s">
        <v>759</v>
      </c>
      <c r="D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197">
        <f t="shared" si="0"/>
        <v>0</v>
      </c>
      <c r="G26" s="197"/>
      <c r="H26" s="197">
        <f t="shared" si="1"/>
        <v>0</v>
      </c>
      <c r="I26" s="197"/>
      <c r="J26" s="197">
        <f t="shared" si="2"/>
        <v>0</v>
      </c>
      <c r="K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197">
        <f t="shared" si="4"/>
        <v>0</v>
      </c>
      <c r="Z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197">
        <f t="shared" si="5"/>
        <v>0</v>
      </c>
      <c r="AD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197">
        <f t="shared" si="6"/>
        <v>0</v>
      </c>
      <c r="AH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197">
        <f t="shared" si="7"/>
        <v>0</v>
      </c>
      <c r="AL26" s="197">
        <f t="shared" si="8"/>
        <v>0</v>
      </c>
    </row>
    <row r="27" spans="2:38" x14ac:dyDescent="0.25">
      <c r="B27" s="195" t="s">
        <v>334</v>
      </c>
      <c r="C27" s="196" t="s">
        <v>216</v>
      </c>
      <c r="D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197">
        <f t="shared" si="0"/>
        <v>0</v>
      </c>
      <c r="G27" s="197"/>
      <c r="H27" s="197">
        <f t="shared" si="1"/>
        <v>0</v>
      </c>
      <c r="I27" s="197"/>
      <c r="J27" s="197">
        <f t="shared" si="2"/>
        <v>0</v>
      </c>
      <c r="K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197">
        <f t="shared" si="4"/>
        <v>0</v>
      </c>
      <c r="Z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197">
        <f t="shared" si="5"/>
        <v>0</v>
      </c>
      <c r="AD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197">
        <f t="shared" si="6"/>
        <v>0</v>
      </c>
      <c r="AH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197">
        <f t="shared" si="7"/>
        <v>0</v>
      </c>
      <c r="AL27" s="197">
        <f t="shared" si="8"/>
        <v>0</v>
      </c>
    </row>
    <row r="28" spans="2:38" x14ac:dyDescent="0.25">
      <c r="B28" s="195" t="s">
        <v>761</v>
      </c>
      <c r="C28" s="196" t="s">
        <v>762</v>
      </c>
      <c r="D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197">
        <f t="shared" si="0"/>
        <v>0</v>
      </c>
      <c r="G28" s="197"/>
      <c r="H28" s="197">
        <f t="shared" si="1"/>
        <v>0</v>
      </c>
      <c r="I28" s="197"/>
      <c r="J28" s="197">
        <f t="shared" si="2"/>
        <v>0</v>
      </c>
      <c r="K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197">
        <f t="shared" si="4"/>
        <v>0</v>
      </c>
      <c r="Z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197">
        <f t="shared" si="5"/>
        <v>0</v>
      </c>
      <c r="AD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197">
        <f t="shared" si="6"/>
        <v>0</v>
      </c>
      <c r="AH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197">
        <f t="shared" si="7"/>
        <v>0</v>
      </c>
      <c r="AL28" s="197">
        <f t="shared" si="8"/>
        <v>0</v>
      </c>
    </row>
    <row r="29" spans="2:38" x14ac:dyDescent="0.25">
      <c r="B29" s="195" t="s">
        <v>764</v>
      </c>
      <c r="C29" s="196" t="s">
        <v>763</v>
      </c>
      <c r="D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197">
        <f t="shared" si="0"/>
        <v>0</v>
      </c>
      <c r="G29" s="197"/>
      <c r="H29" s="197">
        <f t="shared" si="1"/>
        <v>0</v>
      </c>
      <c r="I29" s="197"/>
      <c r="J29" s="197">
        <f t="shared" si="2"/>
        <v>0</v>
      </c>
      <c r="K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197">
        <f t="shared" si="4"/>
        <v>0</v>
      </c>
      <c r="Z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197">
        <f t="shared" si="5"/>
        <v>0</v>
      </c>
      <c r="AD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197">
        <f t="shared" si="6"/>
        <v>0</v>
      </c>
      <c r="AH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197">
        <f t="shared" si="7"/>
        <v>0</v>
      </c>
      <c r="AL29" s="197">
        <f t="shared" si="8"/>
        <v>0</v>
      </c>
    </row>
    <row r="30" spans="2:38" x14ac:dyDescent="0.25">
      <c r="B30" s="195" t="s">
        <v>335</v>
      </c>
      <c r="C30" s="196" t="s">
        <v>217</v>
      </c>
      <c r="D3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197">
        <f t="shared" si="0"/>
        <v>0</v>
      </c>
      <c r="G30" s="197"/>
      <c r="H30" s="197">
        <f t="shared" si="1"/>
        <v>0</v>
      </c>
      <c r="I30" s="197"/>
      <c r="J30" s="197">
        <f t="shared" si="2"/>
        <v>0</v>
      </c>
      <c r="K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197">
        <f t="shared" si="4"/>
        <v>0</v>
      </c>
      <c r="Z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197">
        <f t="shared" si="5"/>
        <v>0</v>
      </c>
      <c r="AD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197">
        <f t="shared" si="6"/>
        <v>0</v>
      </c>
      <c r="AH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197">
        <f t="shared" si="7"/>
        <v>0</v>
      </c>
      <c r="AL30" s="197">
        <f t="shared" si="8"/>
        <v>0</v>
      </c>
    </row>
    <row r="31" spans="2:38" x14ac:dyDescent="0.25">
      <c r="B31" s="195" t="s">
        <v>766</v>
      </c>
      <c r="C31" s="196" t="s">
        <v>765</v>
      </c>
      <c r="D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197">
        <f t="shared" si="0"/>
        <v>0</v>
      </c>
      <c r="G31" s="197"/>
      <c r="H31" s="197">
        <f t="shared" si="1"/>
        <v>0</v>
      </c>
      <c r="I31" s="197"/>
      <c r="J31" s="197">
        <f t="shared" si="2"/>
        <v>0</v>
      </c>
      <c r="K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197">
        <f t="shared" si="4"/>
        <v>0</v>
      </c>
      <c r="Z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197">
        <f t="shared" si="5"/>
        <v>0</v>
      </c>
      <c r="AD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197">
        <f t="shared" si="6"/>
        <v>0</v>
      </c>
      <c r="AH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197">
        <f t="shared" si="7"/>
        <v>0</v>
      </c>
      <c r="AL31" s="197">
        <f t="shared" si="8"/>
        <v>0</v>
      </c>
    </row>
    <row r="32" spans="2:38" x14ac:dyDescent="0.25">
      <c r="B32" s="195" t="s">
        <v>336</v>
      </c>
      <c r="C32" s="196" t="s">
        <v>218</v>
      </c>
      <c r="D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197">
        <f t="shared" si="0"/>
        <v>0</v>
      </c>
      <c r="G32" s="197"/>
      <c r="H32" s="197">
        <f t="shared" si="1"/>
        <v>0</v>
      </c>
      <c r="I32" s="197"/>
      <c r="J32" s="197">
        <f t="shared" si="2"/>
        <v>0</v>
      </c>
      <c r="K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197">
        <f t="shared" si="4"/>
        <v>0</v>
      </c>
      <c r="Z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197">
        <f t="shared" si="5"/>
        <v>0</v>
      </c>
      <c r="AD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197">
        <f t="shared" si="6"/>
        <v>0</v>
      </c>
      <c r="AH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197">
        <f t="shared" si="7"/>
        <v>0</v>
      </c>
      <c r="AL32" s="197">
        <f t="shared" si="8"/>
        <v>0</v>
      </c>
    </row>
    <row r="33" spans="2:38" x14ac:dyDescent="0.25">
      <c r="B33" s="195" t="s">
        <v>767</v>
      </c>
      <c r="C33" s="196" t="s">
        <v>769</v>
      </c>
      <c r="D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197">
        <f t="shared" si="0"/>
        <v>0</v>
      </c>
      <c r="G33" s="197"/>
      <c r="H33" s="197">
        <f t="shared" si="1"/>
        <v>0</v>
      </c>
      <c r="I33" s="197"/>
      <c r="J33" s="197">
        <f t="shared" si="2"/>
        <v>0</v>
      </c>
      <c r="K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197">
        <f t="shared" si="4"/>
        <v>0</v>
      </c>
      <c r="Z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197">
        <f t="shared" si="5"/>
        <v>0</v>
      </c>
      <c r="AD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197">
        <f t="shared" si="6"/>
        <v>0</v>
      </c>
      <c r="AH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197">
        <f t="shared" si="7"/>
        <v>0</v>
      </c>
      <c r="AL33" s="197">
        <f t="shared" si="8"/>
        <v>0</v>
      </c>
    </row>
    <row r="34" spans="2:38" x14ac:dyDescent="0.25">
      <c r="B34" s="195" t="s">
        <v>768</v>
      </c>
      <c r="C34" s="196" t="s">
        <v>770</v>
      </c>
      <c r="D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197">
        <f t="shared" si="0"/>
        <v>0</v>
      </c>
      <c r="G34" s="197"/>
      <c r="H34" s="197">
        <f t="shared" si="1"/>
        <v>0</v>
      </c>
      <c r="I34" s="197"/>
      <c r="J34" s="197">
        <f t="shared" si="2"/>
        <v>0</v>
      </c>
      <c r="K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197">
        <f t="shared" si="4"/>
        <v>0</v>
      </c>
      <c r="Z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197">
        <f t="shared" si="5"/>
        <v>0</v>
      </c>
      <c r="AD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197">
        <f t="shared" si="6"/>
        <v>0</v>
      </c>
      <c r="AH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197">
        <f t="shared" si="7"/>
        <v>0</v>
      </c>
      <c r="AL34" s="197">
        <f t="shared" si="8"/>
        <v>0</v>
      </c>
    </row>
    <row r="35" spans="2:38" x14ac:dyDescent="0.25">
      <c r="B35" s="195" t="s">
        <v>772</v>
      </c>
      <c r="C35" s="196" t="s">
        <v>771</v>
      </c>
      <c r="D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197">
        <f t="shared" si="0"/>
        <v>0</v>
      </c>
      <c r="G35" s="197"/>
      <c r="H35" s="197">
        <f t="shared" si="1"/>
        <v>0</v>
      </c>
      <c r="I35" s="197"/>
      <c r="J35" s="197">
        <f t="shared" si="2"/>
        <v>0</v>
      </c>
      <c r="K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197">
        <f t="shared" si="4"/>
        <v>0</v>
      </c>
      <c r="Z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197">
        <f t="shared" si="5"/>
        <v>0</v>
      </c>
      <c r="AD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197">
        <f t="shared" si="6"/>
        <v>0</v>
      </c>
      <c r="AH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197">
        <f t="shared" si="7"/>
        <v>0</v>
      </c>
      <c r="AL35" s="197">
        <f t="shared" si="8"/>
        <v>0</v>
      </c>
    </row>
    <row r="36" spans="2:38" x14ac:dyDescent="0.25">
      <c r="B36" s="195" t="s">
        <v>328</v>
      </c>
      <c r="C36" s="196" t="s">
        <v>219</v>
      </c>
      <c r="D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197">
        <f t="shared" si="0"/>
        <v>0</v>
      </c>
      <c r="G36" s="197"/>
      <c r="H36" s="197">
        <f t="shared" si="1"/>
        <v>0</v>
      </c>
      <c r="I36" s="197"/>
      <c r="J36" s="197">
        <f t="shared" si="2"/>
        <v>0</v>
      </c>
      <c r="K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197">
        <f t="shared" si="4"/>
        <v>0</v>
      </c>
      <c r="Z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197">
        <f t="shared" si="5"/>
        <v>0</v>
      </c>
      <c r="AD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197">
        <f t="shared" si="6"/>
        <v>0</v>
      </c>
      <c r="AH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197">
        <f t="shared" si="7"/>
        <v>0</v>
      </c>
      <c r="AL36" s="197">
        <f t="shared" si="8"/>
        <v>0</v>
      </c>
    </row>
    <row r="37" spans="2:38" x14ac:dyDescent="0.25">
      <c r="B37" s="195" t="s">
        <v>787</v>
      </c>
      <c r="C37" s="196" t="s">
        <v>788</v>
      </c>
      <c r="D3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197">
        <f t="shared" si="0"/>
        <v>0</v>
      </c>
      <c r="G37" s="197"/>
      <c r="H37" s="197">
        <f t="shared" si="1"/>
        <v>0</v>
      </c>
      <c r="I37" s="197"/>
      <c r="J37" s="197">
        <f t="shared" si="2"/>
        <v>0</v>
      </c>
      <c r="K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197">
        <f t="shared" si="4"/>
        <v>0</v>
      </c>
      <c r="Z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197">
        <f t="shared" si="5"/>
        <v>0</v>
      </c>
      <c r="AD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197">
        <f t="shared" si="6"/>
        <v>0</v>
      </c>
      <c r="AH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197">
        <f t="shared" si="7"/>
        <v>0</v>
      </c>
      <c r="AL37" s="197">
        <f t="shared" si="8"/>
        <v>0</v>
      </c>
    </row>
    <row r="38" spans="2:38" x14ac:dyDescent="0.25">
      <c r="B38" s="204" t="s">
        <v>337</v>
      </c>
      <c r="C38" s="205" t="s">
        <v>220</v>
      </c>
      <c r="D38" s="206">
        <f>SUM(D39:D62)</f>
        <v>29250</v>
      </c>
      <c r="E38" s="206">
        <f>SUM(E39:E62)</f>
        <v>38000</v>
      </c>
      <c r="F38" s="206">
        <f t="shared" si="0"/>
        <v>67250</v>
      </c>
      <c r="G38" s="206">
        <f>SUM(G39:G62)</f>
        <v>0</v>
      </c>
      <c r="H38" s="206">
        <f t="shared" si="1"/>
        <v>67250</v>
      </c>
      <c r="I38" s="206">
        <f t="shared" ref="I38:X38" si="10">SUM(I39:I62)</f>
        <v>0</v>
      </c>
      <c r="J38" s="206">
        <f t="shared" si="10"/>
        <v>67250</v>
      </c>
      <c r="K38" s="206">
        <f t="shared" si="10"/>
        <v>40250</v>
      </c>
      <c r="L38" s="206">
        <f t="shared" si="10"/>
        <v>27000</v>
      </c>
      <c r="M38" s="206">
        <f t="shared" si="10"/>
        <v>0</v>
      </c>
      <c r="N38" s="206">
        <f t="shared" si="10"/>
        <v>0</v>
      </c>
      <c r="O38" s="206">
        <f t="shared" si="10"/>
        <v>0</v>
      </c>
      <c r="P38" s="206">
        <f t="shared" si="10"/>
        <v>0</v>
      </c>
      <c r="Q38" s="206">
        <f t="shared" si="10"/>
        <v>0</v>
      </c>
      <c r="R38" s="206">
        <f t="shared" si="10"/>
        <v>0</v>
      </c>
      <c r="S38" s="206">
        <f t="shared" si="10"/>
        <v>0</v>
      </c>
      <c r="T38" s="206">
        <f t="shared" si="10"/>
        <v>0</v>
      </c>
      <c r="U38" s="206">
        <f t="shared" si="10"/>
        <v>0</v>
      </c>
      <c r="V38" s="206">
        <f t="shared" si="10"/>
        <v>22250</v>
      </c>
      <c r="W38" s="206">
        <f t="shared" si="10"/>
        <v>18000</v>
      </c>
      <c r="X38" s="206">
        <f t="shared" si="10"/>
        <v>27000</v>
      </c>
      <c r="Y38" s="206">
        <f t="shared" si="4"/>
        <v>67250</v>
      </c>
      <c r="Z38" s="206">
        <f>SUM(Z39:Z62)</f>
        <v>0</v>
      </c>
      <c r="AA38" s="206">
        <f>SUM(AA39:AA62)</f>
        <v>0</v>
      </c>
      <c r="AB38" s="206">
        <f>SUM(AB39:AB62)</f>
        <v>0</v>
      </c>
      <c r="AC38" s="206">
        <f t="shared" si="5"/>
        <v>0</v>
      </c>
      <c r="AD38" s="206">
        <f>SUM(AD39:AD62)</f>
        <v>0</v>
      </c>
      <c r="AE38" s="206">
        <f>SUM(AE39:AE62)</f>
        <v>0</v>
      </c>
      <c r="AF38" s="206">
        <f>SUM(AF39:AF62)</f>
        <v>0</v>
      </c>
      <c r="AG38" s="206">
        <f t="shared" si="6"/>
        <v>0</v>
      </c>
      <c r="AH38" s="206">
        <f>SUM(AH39:AH62)</f>
        <v>0</v>
      </c>
      <c r="AI38" s="206">
        <f>SUM(AI39:AI62)</f>
        <v>0</v>
      </c>
      <c r="AJ38" s="206">
        <f>SUM(AJ39:AJ62)</f>
        <v>0</v>
      </c>
      <c r="AK38" s="206">
        <f t="shared" si="7"/>
        <v>0</v>
      </c>
      <c r="AL38" s="206">
        <f t="shared" si="8"/>
        <v>67250</v>
      </c>
    </row>
    <row r="39" spans="2:38" x14ac:dyDescent="0.25">
      <c r="B39" s="195" t="s">
        <v>789</v>
      </c>
      <c r="C39" s="196" t="s">
        <v>790</v>
      </c>
      <c r="D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197">
        <f t="shared" si="0"/>
        <v>0</v>
      </c>
      <c r="G39" s="197"/>
      <c r="H39" s="197">
        <f t="shared" si="1"/>
        <v>0</v>
      </c>
      <c r="I39" s="197"/>
      <c r="J39" s="197">
        <f>F39-I39</f>
        <v>0</v>
      </c>
      <c r="K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197">
        <f t="shared" si="4"/>
        <v>0</v>
      </c>
      <c r="Z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197">
        <f t="shared" si="5"/>
        <v>0</v>
      </c>
      <c r="AD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197">
        <f t="shared" si="6"/>
        <v>0</v>
      </c>
      <c r="AH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197">
        <f t="shared" si="7"/>
        <v>0</v>
      </c>
      <c r="AL39" s="197">
        <f t="shared" si="8"/>
        <v>0</v>
      </c>
    </row>
    <row r="40" spans="2:38" x14ac:dyDescent="0.25">
      <c r="B40" s="195" t="s">
        <v>338</v>
      </c>
      <c r="C40" s="196" t="s">
        <v>221</v>
      </c>
      <c r="D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197">
        <f t="shared" si="0"/>
        <v>0</v>
      </c>
      <c r="G40" s="197"/>
      <c r="H40" s="197">
        <f t="shared" si="1"/>
        <v>0</v>
      </c>
      <c r="I40" s="197"/>
      <c r="J40" s="197">
        <f>F40-I40</f>
        <v>0</v>
      </c>
      <c r="K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197">
        <f t="shared" si="4"/>
        <v>0</v>
      </c>
      <c r="Z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197">
        <f t="shared" si="5"/>
        <v>0</v>
      </c>
      <c r="AD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197">
        <f t="shared" si="6"/>
        <v>0</v>
      </c>
      <c r="AH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197">
        <f t="shared" si="7"/>
        <v>0</v>
      </c>
      <c r="AL40" s="197">
        <f t="shared" si="8"/>
        <v>0</v>
      </c>
    </row>
    <row r="41" spans="2:38" x14ac:dyDescent="0.25">
      <c r="B41" s="195" t="s">
        <v>791</v>
      </c>
      <c r="C41" s="196" t="s">
        <v>792</v>
      </c>
      <c r="D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197">
        <f t="shared" si="0"/>
        <v>0</v>
      </c>
      <c r="G41" s="197"/>
      <c r="H41" s="197">
        <f t="shared" si="1"/>
        <v>0</v>
      </c>
      <c r="I41" s="197"/>
      <c r="J41" s="197">
        <f>F41-I41</f>
        <v>0</v>
      </c>
      <c r="K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197">
        <f t="shared" si="4"/>
        <v>0</v>
      </c>
      <c r="Z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197">
        <f t="shared" si="5"/>
        <v>0</v>
      </c>
      <c r="AD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197">
        <f t="shared" si="6"/>
        <v>0</v>
      </c>
      <c r="AH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197">
        <f t="shared" si="7"/>
        <v>0</v>
      </c>
      <c r="AL41" s="197">
        <f t="shared" si="8"/>
        <v>0</v>
      </c>
    </row>
    <row r="42" spans="2:38" x14ac:dyDescent="0.25">
      <c r="B42" s="195" t="s">
        <v>793</v>
      </c>
      <c r="C42" s="196" t="s">
        <v>794</v>
      </c>
      <c r="D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197">
        <f t="shared" ref="F42:F62" si="11">D42+E42</f>
        <v>0</v>
      </c>
      <c r="G42" s="197"/>
      <c r="H42" s="197">
        <f t="shared" ref="H42:H62" si="12">F42-G42</f>
        <v>0</v>
      </c>
      <c r="I42" s="197"/>
      <c r="J42" s="197">
        <f t="shared" ref="J42:J62" si="13">F42-I42</f>
        <v>0</v>
      </c>
      <c r="K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197">
        <f t="shared" ref="Y42:Y62" si="14">V42+W42+X42</f>
        <v>0</v>
      </c>
      <c r="Z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197">
        <f t="shared" ref="AC42:AC62" si="15">Z42+AA42+AB42</f>
        <v>0</v>
      </c>
      <c r="AD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197">
        <f t="shared" ref="AG42:AG62" si="16">AD42+AE42+AF42</f>
        <v>0</v>
      </c>
      <c r="AH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197">
        <f t="shared" ref="AK42:AK62" si="17">AH42+AI42+AJ42</f>
        <v>0</v>
      </c>
      <c r="AL42" s="197">
        <f t="shared" ref="AL42:AL62" si="18">Y42+AC42+AG42+AK42</f>
        <v>0</v>
      </c>
    </row>
    <row r="43" spans="2:38" x14ac:dyDescent="0.25">
      <c r="B43" s="195" t="s">
        <v>339</v>
      </c>
      <c r="C43" s="196" t="s">
        <v>222</v>
      </c>
      <c r="D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197">
        <f t="shared" si="11"/>
        <v>0</v>
      </c>
      <c r="G43" s="197"/>
      <c r="H43" s="197">
        <f t="shared" si="12"/>
        <v>0</v>
      </c>
      <c r="I43" s="197"/>
      <c r="J43" s="197">
        <f t="shared" si="13"/>
        <v>0</v>
      </c>
      <c r="K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197">
        <f t="shared" si="14"/>
        <v>0</v>
      </c>
      <c r="Z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197">
        <f t="shared" si="15"/>
        <v>0</v>
      </c>
      <c r="AD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197">
        <f t="shared" si="16"/>
        <v>0</v>
      </c>
      <c r="AH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197">
        <f t="shared" si="17"/>
        <v>0</v>
      </c>
      <c r="AL43" s="197">
        <f t="shared" si="18"/>
        <v>0</v>
      </c>
    </row>
    <row r="44" spans="2:38" x14ac:dyDescent="0.25">
      <c r="B44" s="195" t="s">
        <v>795</v>
      </c>
      <c r="C44" s="196" t="s">
        <v>796</v>
      </c>
      <c r="D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197">
        <f>D44+E44</f>
        <v>0</v>
      </c>
      <c r="G44" s="197"/>
      <c r="H44" s="197">
        <f>F44-G44</f>
        <v>0</v>
      </c>
      <c r="I44" s="197"/>
      <c r="J44" s="197">
        <f>F44-I44</f>
        <v>0</v>
      </c>
      <c r="K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197">
        <f>V44+W44+X44</f>
        <v>0</v>
      </c>
      <c r="Z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197">
        <f>Z44+AA44+AB44</f>
        <v>0</v>
      </c>
      <c r="AD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197">
        <f>AD44+AE44+AF44</f>
        <v>0</v>
      </c>
      <c r="AH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197">
        <f>AH44+AI44+AJ44</f>
        <v>0</v>
      </c>
      <c r="AL44" s="197">
        <f>Y44+AC44+AG44+AK44</f>
        <v>0</v>
      </c>
    </row>
    <row r="45" spans="2:38" x14ac:dyDescent="0.25">
      <c r="B45" s="195" t="s">
        <v>797</v>
      </c>
      <c r="C45" s="196" t="s">
        <v>763</v>
      </c>
      <c r="D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197">
        <f t="shared" si="11"/>
        <v>0</v>
      </c>
      <c r="G45" s="197"/>
      <c r="H45" s="197">
        <f t="shared" si="12"/>
        <v>0</v>
      </c>
      <c r="I45" s="197"/>
      <c r="J45" s="197">
        <f t="shared" si="13"/>
        <v>0</v>
      </c>
      <c r="K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197">
        <f t="shared" si="14"/>
        <v>0</v>
      </c>
      <c r="Z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197">
        <f t="shared" si="15"/>
        <v>0</v>
      </c>
      <c r="AD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197">
        <f t="shared" si="16"/>
        <v>0</v>
      </c>
      <c r="AH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197">
        <f t="shared" si="17"/>
        <v>0</v>
      </c>
      <c r="AL45" s="197">
        <f t="shared" si="18"/>
        <v>0</v>
      </c>
    </row>
    <row r="46" spans="2:38" x14ac:dyDescent="0.25">
      <c r="B46" s="195" t="s">
        <v>340</v>
      </c>
      <c r="C46" s="196" t="s">
        <v>223</v>
      </c>
      <c r="D4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197">
        <f>D46+E46</f>
        <v>0</v>
      </c>
      <c r="G46" s="197"/>
      <c r="H46" s="197">
        <f>F46-G46</f>
        <v>0</v>
      </c>
      <c r="I46" s="197"/>
      <c r="J46" s="197">
        <f>F46-I46</f>
        <v>0</v>
      </c>
      <c r="K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197">
        <f>V46+W46+X46</f>
        <v>0</v>
      </c>
      <c r="Z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197">
        <f>Z46+AA46+AB46</f>
        <v>0</v>
      </c>
      <c r="AD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197">
        <f>AD46+AE46+AF46</f>
        <v>0</v>
      </c>
      <c r="AH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197">
        <f>AH46+AI46+AJ46</f>
        <v>0</v>
      </c>
      <c r="AL46" s="197">
        <f>Y46+AC46+AG46+AK46</f>
        <v>0</v>
      </c>
    </row>
    <row r="47" spans="2:38" x14ac:dyDescent="0.25">
      <c r="B47" s="195" t="s">
        <v>798</v>
      </c>
      <c r="C47" s="196" t="s">
        <v>799</v>
      </c>
      <c r="D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197">
        <f t="shared" si="11"/>
        <v>0</v>
      </c>
      <c r="G47" s="197"/>
      <c r="H47" s="197">
        <f t="shared" si="12"/>
        <v>0</v>
      </c>
      <c r="I47" s="197"/>
      <c r="J47" s="197">
        <f t="shared" si="13"/>
        <v>0</v>
      </c>
      <c r="K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197">
        <f t="shared" si="14"/>
        <v>0</v>
      </c>
      <c r="Z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197">
        <f t="shared" si="15"/>
        <v>0</v>
      </c>
      <c r="AD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197">
        <f t="shared" si="16"/>
        <v>0</v>
      </c>
      <c r="AH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197">
        <f t="shared" si="17"/>
        <v>0</v>
      </c>
      <c r="AL47" s="197">
        <f t="shared" si="18"/>
        <v>0</v>
      </c>
    </row>
    <row r="48" spans="2:38" x14ac:dyDescent="0.25">
      <c r="B48" s="195" t="s">
        <v>800</v>
      </c>
      <c r="C48" s="196" t="s">
        <v>770</v>
      </c>
      <c r="D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197">
        <f>D48+E48</f>
        <v>0</v>
      </c>
      <c r="G48" s="197"/>
      <c r="H48" s="197">
        <f>F48-G48</f>
        <v>0</v>
      </c>
      <c r="I48" s="197"/>
      <c r="J48" s="197">
        <f>F48-I48</f>
        <v>0</v>
      </c>
      <c r="K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197">
        <f>V48+W48+X48</f>
        <v>0</v>
      </c>
      <c r="Z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197">
        <f>Z48+AA48+AB48</f>
        <v>0</v>
      </c>
      <c r="AD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197">
        <f>AD48+AE48+AF48</f>
        <v>0</v>
      </c>
      <c r="AH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197">
        <f>AH48+AI48+AJ48</f>
        <v>0</v>
      </c>
      <c r="AL48" s="197">
        <f>Y48+AC48+AG48+AK48</f>
        <v>0</v>
      </c>
    </row>
    <row r="49" spans="2:38" x14ac:dyDescent="0.25">
      <c r="B49" s="195" t="s">
        <v>801</v>
      </c>
      <c r="C49" s="196" t="s">
        <v>771</v>
      </c>
      <c r="D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197">
        <f t="shared" si="11"/>
        <v>0</v>
      </c>
      <c r="G49" s="197"/>
      <c r="H49" s="197">
        <f t="shared" si="12"/>
        <v>0</v>
      </c>
      <c r="I49" s="197"/>
      <c r="J49" s="197">
        <f t="shared" si="13"/>
        <v>0</v>
      </c>
      <c r="K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197">
        <f t="shared" si="14"/>
        <v>0</v>
      </c>
      <c r="Z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197">
        <f t="shared" si="15"/>
        <v>0</v>
      </c>
      <c r="AD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197">
        <f t="shared" si="16"/>
        <v>0</v>
      </c>
      <c r="AH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197">
        <f t="shared" si="17"/>
        <v>0</v>
      </c>
      <c r="AL49" s="197">
        <f t="shared" si="18"/>
        <v>0</v>
      </c>
    </row>
    <row r="50" spans="2:38" x14ac:dyDescent="0.25">
      <c r="B50" s="195" t="s">
        <v>802</v>
      </c>
      <c r="C50" s="196" t="s">
        <v>803</v>
      </c>
      <c r="D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197">
        <f>D50+E50</f>
        <v>0</v>
      </c>
      <c r="G50" s="197"/>
      <c r="H50" s="197">
        <f>F50-G50</f>
        <v>0</v>
      </c>
      <c r="I50" s="197"/>
      <c r="J50" s="197">
        <f>F50-I50</f>
        <v>0</v>
      </c>
      <c r="K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197">
        <f>V50+W50+X50</f>
        <v>0</v>
      </c>
      <c r="Z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197">
        <f>Z50+AA50+AB50</f>
        <v>0</v>
      </c>
      <c r="AD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197">
        <f>AD50+AE50+AF50</f>
        <v>0</v>
      </c>
      <c r="AH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197">
        <f>AH50+AI50+AJ50</f>
        <v>0</v>
      </c>
      <c r="AL50" s="197">
        <f>Y50+AC50+AG50+AK50</f>
        <v>0</v>
      </c>
    </row>
    <row r="51" spans="2:38" x14ac:dyDescent="0.25">
      <c r="B51" s="195" t="s">
        <v>804</v>
      </c>
      <c r="C51" s="196" t="s">
        <v>805</v>
      </c>
      <c r="D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197">
        <f t="shared" si="11"/>
        <v>0</v>
      </c>
      <c r="G51" s="197"/>
      <c r="H51" s="197">
        <f t="shared" si="12"/>
        <v>0</v>
      </c>
      <c r="I51" s="197"/>
      <c r="J51" s="197">
        <f t="shared" si="13"/>
        <v>0</v>
      </c>
      <c r="K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197">
        <f t="shared" si="14"/>
        <v>0</v>
      </c>
      <c r="Z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197">
        <f t="shared" si="15"/>
        <v>0</v>
      </c>
      <c r="AD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197">
        <f t="shared" si="16"/>
        <v>0</v>
      </c>
      <c r="AH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197">
        <f t="shared" si="17"/>
        <v>0</v>
      </c>
      <c r="AL51" s="197">
        <f t="shared" si="18"/>
        <v>0</v>
      </c>
    </row>
    <row r="52" spans="2:38" x14ac:dyDescent="0.25">
      <c r="B52" s="195" t="s">
        <v>806</v>
      </c>
      <c r="C52" s="196" t="s">
        <v>778</v>
      </c>
      <c r="D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197">
        <f>D52+E52</f>
        <v>0</v>
      </c>
      <c r="G52" s="197"/>
      <c r="H52" s="197">
        <f>F52-G52</f>
        <v>0</v>
      </c>
      <c r="I52" s="197"/>
      <c r="J52" s="197">
        <f>F52-I52</f>
        <v>0</v>
      </c>
      <c r="K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197">
        <f>V52+W52+X52</f>
        <v>0</v>
      </c>
      <c r="Z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197">
        <f>Z52+AA52+AB52</f>
        <v>0</v>
      </c>
      <c r="AD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197">
        <f>AD52+AE52+AF52</f>
        <v>0</v>
      </c>
      <c r="AH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197">
        <f>AH52+AI52+AJ52</f>
        <v>0</v>
      </c>
      <c r="AL52" s="197">
        <f>Y52+AC52+AG52+AK52</f>
        <v>0</v>
      </c>
    </row>
    <row r="53" spans="2:38" x14ac:dyDescent="0.25">
      <c r="B53" s="195" t="s">
        <v>807</v>
      </c>
      <c r="C53" s="196" t="s">
        <v>808</v>
      </c>
      <c r="D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197">
        <f t="shared" si="11"/>
        <v>0</v>
      </c>
      <c r="G53" s="197"/>
      <c r="H53" s="197">
        <f t="shared" si="12"/>
        <v>0</v>
      </c>
      <c r="I53" s="197"/>
      <c r="J53" s="197">
        <f t="shared" si="13"/>
        <v>0</v>
      </c>
      <c r="K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197">
        <f t="shared" si="14"/>
        <v>0</v>
      </c>
      <c r="Z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197">
        <f t="shared" si="15"/>
        <v>0</v>
      </c>
      <c r="AD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197">
        <f t="shared" si="16"/>
        <v>0</v>
      </c>
      <c r="AH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197">
        <f t="shared" si="17"/>
        <v>0</v>
      </c>
      <c r="AL53" s="197">
        <f t="shared" si="18"/>
        <v>0</v>
      </c>
    </row>
    <row r="54" spans="2:38" x14ac:dyDescent="0.25">
      <c r="B54" s="195" t="s">
        <v>341</v>
      </c>
      <c r="C54" s="196" t="s">
        <v>224</v>
      </c>
      <c r="D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197">
        <f t="shared" si="11"/>
        <v>0</v>
      </c>
      <c r="G54" s="197"/>
      <c r="H54" s="197">
        <f t="shared" si="12"/>
        <v>0</v>
      </c>
      <c r="I54" s="197"/>
      <c r="J54" s="197">
        <f t="shared" si="13"/>
        <v>0</v>
      </c>
      <c r="K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197">
        <f t="shared" si="14"/>
        <v>0</v>
      </c>
      <c r="Z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197">
        <f t="shared" si="15"/>
        <v>0</v>
      </c>
      <c r="AD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197">
        <f t="shared" si="16"/>
        <v>0</v>
      </c>
      <c r="AH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197">
        <f t="shared" si="17"/>
        <v>0</v>
      </c>
      <c r="AL54" s="197">
        <f t="shared" si="18"/>
        <v>0</v>
      </c>
    </row>
    <row r="55" spans="2:38" x14ac:dyDescent="0.25">
      <c r="B55" s="195" t="s">
        <v>809</v>
      </c>
      <c r="C55" s="196" t="s">
        <v>810</v>
      </c>
      <c r="D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29250</v>
      </c>
      <c r="E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38000</v>
      </c>
      <c r="F55" s="197">
        <f>D55+E55</f>
        <v>67250</v>
      </c>
      <c r="G55" s="197"/>
      <c r="H55" s="197">
        <f>F55-G55</f>
        <v>67250</v>
      </c>
      <c r="I55" s="197"/>
      <c r="J55" s="197">
        <f>F55-I55</f>
        <v>67250</v>
      </c>
      <c r="K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40250</v>
      </c>
      <c r="L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27000</v>
      </c>
      <c r="M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22250</v>
      </c>
      <c r="W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18000</v>
      </c>
      <c r="X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27000</v>
      </c>
      <c r="Y55" s="197">
        <f>V55+W55+X55</f>
        <v>67250</v>
      </c>
      <c r="Z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197">
        <f>Z55+AA55+AB55</f>
        <v>0</v>
      </c>
      <c r="AD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197">
        <f>AD55+AE55+AF55</f>
        <v>0</v>
      </c>
      <c r="AH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197">
        <f>AH55+AI55+AJ55</f>
        <v>0</v>
      </c>
      <c r="AL55" s="197">
        <f>Y55+AC55+AG55+AK55</f>
        <v>67250</v>
      </c>
    </row>
    <row r="56" spans="2:38" x14ac:dyDescent="0.25">
      <c r="B56" s="195" t="s">
        <v>811</v>
      </c>
      <c r="C56" s="196" t="s">
        <v>812</v>
      </c>
      <c r="D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197">
        <f t="shared" si="11"/>
        <v>0</v>
      </c>
      <c r="G56" s="197"/>
      <c r="H56" s="197">
        <f t="shared" si="12"/>
        <v>0</v>
      </c>
      <c r="I56" s="197"/>
      <c r="J56" s="197">
        <f t="shared" si="13"/>
        <v>0</v>
      </c>
      <c r="K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197">
        <f t="shared" si="14"/>
        <v>0</v>
      </c>
      <c r="Z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197">
        <f t="shared" si="15"/>
        <v>0</v>
      </c>
      <c r="AD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197">
        <f t="shared" si="16"/>
        <v>0</v>
      </c>
      <c r="AH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197">
        <f t="shared" si="17"/>
        <v>0</v>
      </c>
      <c r="AL56" s="197">
        <f t="shared" si="18"/>
        <v>0</v>
      </c>
    </row>
    <row r="57" spans="2:38" x14ac:dyDescent="0.25">
      <c r="B57" s="195" t="s">
        <v>813</v>
      </c>
      <c r="C57" s="196" t="s">
        <v>814</v>
      </c>
      <c r="D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197">
        <f>D57+E57</f>
        <v>0</v>
      </c>
      <c r="G57" s="197"/>
      <c r="H57" s="197">
        <f>F57-G57</f>
        <v>0</v>
      </c>
      <c r="I57" s="197"/>
      <c r="J57" s="197">
        <f>F57-I57</f>
        <v>0</v>
      </c>
      <c r="K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197">
        <f>V57+W57+X57</f>
        <v>0</v>
      </c>
      <c r="Z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197">
        <f>Z57+AA57+AB57</f>
        <v>0</v>
      </c>
      <c r="AD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197">
        <f>AD57+AE57+AF57</f>
        <v>0</v>
      </c>
      <c r="AH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197">
        <f>AH57+AI57+AJ57</f>
        <v>0</v>
      </c>
      <c r="AL57" s="197">
        <f>Y57+AC57+AG57+AK57</f>
        <v>0</v>
      </c>
    </row>
    <row r="58" spans="2:38" x14ac:dyDescent="0.25">
      <c r="B58" s="195" t="s">
        <v>815</v>
      </c>
      <c r="C58" s="196" t="s">
        <v>816</v>
      </c>
      <c r="D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197">
        <f t="shared" si="11"/>
        <v>0</v>
      </c>
      <c r="G58" s="197"/>
      <c r="H58" s="197">
        <f t="shared" si="12"/>
        <v>0</v>
      </c>
      <c r="I58" s="197"/>
      <c r="J58" s="197">
        <f t="shared" si="13"/>
        <v>0</v>
      </c>
      <c r="K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197">
        <f t="shared" si="14"/>
        <v>0</v>
      </c>
      <c r="Z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197">
        <f t="shared" si="15"/>
        <v>0</v>
      </c>
      <c r="AD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197">
        <f t="shared" si="16"/>
        <v>0</v>
      </c>
      <c r="AH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197">
        <f t="shared" si="17"/>
        <v>0</v>
      </c>
      <c r="AL58" s="197">
        <f t="shared" si="18"/>
        <v>0</v>
      </c>
    </row>
    <row r="59" spans="2:38" x14ac:dyDescent="0.25">
      <c r="B59" s="195" t="s">
        <v>817</v>
      </c>
      <c r="C59" s="196" t="s">
        <v>818</v>
      </c>
      <c r="D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197">
        <f>D59+E59</f>
        <v>0</v>
      </c>
      <c r="G59" s="197"/>
      <c r="H59" s="197">
        <f>F59-G59</f>
        <v>0</v>
      </c>
      <c r="I59" s="197"/>
      <c r="J59" s="197">
        <f>F59-I59</f>
        <v>0</v>
      </c>
      <c r="K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197">
        <f>V59+W59+X59</f>
        <v>0</v>
      </c>
      <c r="Z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197">
        <f>Z59+AA59+AB59</f>
        <v>0</v>
      </c>
      <c r="AD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197">
        <f>AD59+AE59+AF59</f>
        <v>0</v>
      </c>
      <c r="AH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197">
        <f>AH59+AI59+AJ59</f>
        <v>0</v>
      </c>
      <c r="AL59" s="197">
        <f>Y59+AC59+AG59+AK59</f>
        <v>0</v>
      </c>
    </row>
    <row r="60" spans="2:38" x14ac:dyDescent="0.25">
      <c r="B60" s="195" t="s">
        <v>819</v>
      </c>
      <c r="C60" s="196" t="s">
        <v>820</v>
      </c>
      <c r="D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197">
        <f t="shared" si="11"/>
        <v>0</v>
      </c>
      <c r="G60" s="197"/>
      <c r="H60" s="197">
        <f t="shared" si="12"/>
        <v>0</v>
      </c>
      <c r="I60" s="197"/>
      <c r="J60" s="197">
        <f t="shared" si="13"/>
        <v>0</v>
      </c>
      <c r="K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197">
        <f t="shared" si="14"/>
        <v>0</v>
      </c>
      <c r="Z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197">
        <f t="shared" si="15"/>
        <v>0</v>
      </c>
      <c r="AD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197">
        <f t="shared" si="16"/>
        <v>0</v>
      </c>
      <c r="AH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197">
        <f t="shared" si="17"/>
        <v>0</v>
      </c>
      <c r="AL60" s="197">
        <f t="shared" si="18"/>
        <v>0</v>
      </c>
    </row>
    <row r="61" spans="2:38" x14ac:dyDescent="0.25">
      <c r="B61" s="195" t="s">
        <v>821</v>
      </c>
      <c r="C61" s="196" t="s">
        <v>822</v>
      </c>
      <c r="D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197">
        <f>D61+E61</f>
        <v>0</v>
      </c>
      <c r="G61" s="197"/>
      <c r="H61" s="197">
        <f>F61-G61</f>
        <v>0</v>
      </c>
      <c r="I61" s="197"/>
      <c r="J61" s="197">
        <f>F61-I61</f>
        <v>0</v>
      </c>
      <c r="K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197">
        <f>V61+W61+X61</f>
        <v>0</v>
      </c>
      <c r="Z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197">
        <f>Z61+AA61+AB61</f>
        <v>0</v>
      </c>
      <c r="AD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197">
        <f>AD61+AE61+AF61</f>
        <v>0</v>
      </c>
      <c r="AH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197">
        <f>AH61+AI61+AJ61</f>
        <v>0</v>
      </c>
      <c r="AL61" s="197">
        <f>Y61+AC61+AG61+AK61</f>
        <v>0</v>
      </c>
    </row>
    <row r="62" spans="2:38" x14ac:dyDescent="0.25">
      <c r="B62" s="195" t="s">
        <v>823</v>
      </c>
      <c r="C62" s="196" t="s">
        <v>824</v>
      </c>
      <c r="D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197">
        <f t="shared" si="11"/>
        <v>0</v>
      </c>
      <c r="G62" s="197"/>
      <c r="H62" s="197">
        <f t="shared" si="12"/>
        <v>0</v>
      </c>
      <c r="I62" s="197"/>
      <c r="J62" s="197">
        <f t="shared" si="13"/>
        <v>0</v>
      </c>
      <c r="K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197">
        <f t="shared" si="14"/>
        <v>0</v>
      </c>
      <c r="Z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197">
        <f t="shared" si="15"/>
        <v>0</v>
      </c>
      <c r="AD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197">
        <f t="shared" si="16"/>
        <v>0</v>
      </c>
      <c r="AH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197">
        <f t="shared" si="17"/>
        <v>0</v>
      </c>
      <c r="AL62" s="197">
        <f t="shared" si="18"/>
        <v>0</v>
      </c>
    </row>
    <row r="63" spans="2:38" x14ac:dyDescent="0.25">
      <c r="B63" s="204" t="s">
        <v>342</v>
      </c>
      <c r="C63" s="205" t="s">
        <v>225</v>
      </c>
      <c r="D63" s="206">
        <f>SUM(D64:D68)</f>
        <v>0</v>
      </c>
      <c r="E63" s="206">
        <f>SUM(E64:E68)</f>
        <v>0</v>
      </c>
      <c r="F63" s="206">
        <f t="shared" ref="F63:F69" si="19">D63+E63</f>
        <v>0</v>
      </c>
      <c r="G63" s="206">
        <f>SUM(G64:G68)</f>
        <v>0</v>
      </c>
      <c r="H63" s="206">
        <f t="shared" ref="H63:H69" si="20">F63-G63</f>
        <v>0</v>
      </c>
      <c r="I63" s="206">
        <f>SUM(I64:I68)</f>
        <v>0</v>
      </c>
      <c r="J63" s="206">
        <f t="shared" ref="J63:J69" si="21">F63-I63</f>
        <v>0</v>
      </c>
      <c r="K63" s="206">
        <f t="shared" ref="K63:X63" si="22">SUM(K64:K68)</f>
        <v>0</v>
      </c>
      <c r="L63" s="206">
        <f t="shared" si="22"/>
        <v>0</v>
      </c>
      <c r="M63" s="206">
        <f t="shared" si="22"/>
        <v>0</v>
      </c>
      <c r="N63" s="206">
        <f t="shared" si="22"/>
        <v>0</v>
      </c>
      <c r="O63" s="206">
        <f t="shared" si="22"/>
        <v>0</v>
      </c>
      <c r="P63" s="206">
        <f t="shared" si="22"/>
        <v>0</v>
      </c>
      <c r="Q63" s="206">
        <f t="shared" si="22"/>
        <v>0</v>
      </c>
      <c r="R63" s="206">
        <f t="shared" si="22"/>
        <v>0</v>
      </c>
      <c r="S63" s="206">
        <f t="shared" si="22"/>
        <v>0</v>
      </c>
      <c r="T63" s="206">
        <f t="shared" si="22"/>
        <v>0</v>
      </c>
      <c r="U63" s="206">
        <f t="shared" si="22"/>
        <v>0</v>
      </c>
      <c r="V63" s="206">
        <f t="shared" si="22"/>
        <v>0</v>
      </c>
      <c r="W63" s="206">
        <f t="shared" si="22"/>
        <v>0</v>
      </c>
      <c r="X63" s="206">
        <f t="shared" si="22"/>
        <v>0</v>
      </c>
      <c r="Y63" s="206">
        <f t="shared" ref="Y63:Y69" si="23">V63+W63+X63</f>
        <v>0</v>
      </c>
      <c r="Z63" s="206">
        <f>SUM(Z64:Z68)</f>
        <v>0</v>
      </c>
      <c r="AA63" s="206">
        <f>SUM(AA64:AA68)</f>
        <v>0</v>
      </c>
      <c r="AB63" s="206">
        <f>SUM(AB64:AB68)</f>
        <v>0</v>
      </c>
      <c r="AC63" s="206">
        <f t="shared" ref="AC63:AC69" si="24">Z63+AA63+AB63</f>
        <v>0</v>
      </c>
      <c r="AD63" s="206">
        <f>SUM(AD64:AD68)</f>
        <v>0</v>
      </c>
      <c r="AE63" s="206">
        <f>SUM(AE64:AE68)</f>
        <v>0</v>
      </c>
      <c r="AF63" s="206">
        <f>SUM(AF64:AF68)</f>
        <v>0</v>
      </c>
      <c r="AG63" s="206">
        <f t="shared" ref="AG63:AG69" si="25">AD63+AE63+AF63</f>
        <v>0</v>
      </c>
      <c r="AH63" s="206">
        <f>SUM(AH64:AH68)</f>
        <v>0</v>
      </c>
      <c r="AI63" s="206">
        <f>SUM(AI64:AI68)</f>
        <v>0</v>
      </c>
      <c r="AJ63" s="206">
        <f>SUM(AJ64:AJ68)</f>
        <v>0</v>
      </c>
      <c r="AK63" s="206">
        <f t="shared" ref="AK63:AK69" si="26">AH63+AI63+AJ63</f>
        <v>0</v>
      </c>
      <c r="AL63" s="206">
        <f t="shared" ref="AL63:AL69" si="27">Y63+AC63+AG63+AK63</f>
        <v>0</v>
      </c>
    </row>
    <row r="64" spans="2:38" x14ac:dyDescent="0.25">
      <c r="B64" s="195" t="s">
        <v>343</v>
      </c>
      <c r="C64" s="196" t="s">
        <v>226</v>
      </c>
      <c r="D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197">
        <f t="shared" si="19"/>
        <v>0</v>
      </c>
      <c r="G64" s="197"/>
      <c r="H64" s="197">
        <f t="shared" si="20"/>
        <v>0</v>
      </c>
      <c r="I64" s="197"/>
      <c r="J64" s="197">
        <f t="shared" si="21"/>
        <v>0</v>
      </c>
      <c r="K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197">
        <f t="shared" si="23"/>
        <v>0</v>
      </c>
      <c r="Z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197">
        <f t="shared" si="24"/>
        <v>0</v>
      </c>
      <c r="AD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197">
        <f t="shared" si="25"/>
        <v>0</v>
      </c>
      <c r="AH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197">
        <f t="shared" si="26"/>
        <v>0</v>
      </c>
      <c r="AL64" s="197">
        <f t="shared" si="27"/>
        <v>0</v>
      </c>
    </row>
    <row r="65" spans="2:38" x14ac:dyDescent="0.25">
      <c r="B65" s="195" t="s">
        <v>845</v>
      </c>
      <c r="C65" s="196" t="s">
        <v>846</v>
      </c>
      <c r="D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197">
        <f t="shared" si="19"/>
        <v>0</v>
      </c>
      <c r="G65" s="197"/>
      <c r="H65" s="197">
        <f t="shared" si="20"/>
        <v>0</v>
      </c>
      <c r="I65" s="197"/>
      <c r="J65" s="197">
        <f t="shared" si="21"/>
        <v>0</v>
      </c>
      <c r="K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197">
        <f t="shared" si="23"/>
        <v>0</v>
      </c>
      <c r="Z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197">
        <f t="shared" si="24"/>
        <v>0</v>
      </c>
      <c r="AD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197">
        <f t="shared" si="25"/>
        <v>0</v>
      </c>
      <c r="AH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197">
        <f t="shared" si="26"/>
        <v>0</v>
      </c>
      <c r="AL65" s="197">
        <f t="shared" si="27"/>
        <v>0</v>
      </c>
    </row>
    <row r="66" spans="2:38" x14ac:dyDescent="0.25">
      <c r="B66" s="195" t="s">
        <v>344</v>
      </c>
      <c r="C66" s="196" t="s">
        <v>227</v>
      </c>
      <c r="D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197">
        <f t="shared" si="19"/>
        <v>0</v>
      </c>
      <c r="G66" s="197"/>
      <c r="H66" s="197">
        <f t="shared" si="20"/>
        <v>0</v>
      </c>
      <c r="I66" s="197"/>
      <c r="J66" s="197">
        <f t="shared" si="21"/>
        <v>0</v>
      </c>
      <c r="K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197">
        <f t="shared" si="23"/>
        <v>0</v>
      </c>
      <c r="Z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197">
        <f t="shared" si="24"/>
        <v>0</v>
      </c>
      <c r="AD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197">
        <f t="shared" si="25"/>
        <v>0</v>
      </c>
      <c r="AH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197">
        <f t="shared" si="26"/>
        <v>0</v>
      </c>
      <c r="AL66" s="197">
        <f t="shared" si="27"/>
        <v>0</v>
      </c>
    </row>
    <row r="67" spans="2:38" x14ac:dyDescent="0.25">
      <c r="B67" s="195" t="s">
        <v>847</v>
      </c>
      <c r="C67" s="196" t="s">
        <v>848</v>
      </c>
      <c r="D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197">
        <f t="shared" si="19"/>
        <v>0</v>
      </c>
      <c r="G67" s="197"/>
      <c r="H67" s="197">
        <f t="shared" si="20"/>
        <v>0</v>
      </c>
      <c r="I67" s="197"/>
      <c r="J67" s="197">
        <f t="shared" si="21"/>
        <v>0</v>
      </c>
      <c r="K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197">
        <f t="shared" si="23"/>
        <v>0</v>
      </c>
      <c r="Z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197">
        <f t="shared" si="24"/>
        <v>0</v>
      </c>
      <c r="AD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197">
        <f t="shared" si="25"/>
        <v>0</v>
      </c>
      <c r="AH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197">
        <f t="shared" si="26"/>
        <v>0</v>
      </c>
      <c r="AL67" s="197">
        <f t="shared" si="27"/>
        <v>0</v>
      </c>
    </row>
    <row r="68" spans="2:38" x14ac:dyDescent="0.25">
      <c r="B68" s="195" t="s">
        <v>849</v>
      </c>
      <c r="C68" s="196" t="s">
        <v>850</v>
      </c>
      <c r="D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197">
        <f t="shared" si="19"/>
        <v>0</v>
      </c>
      <c r="G68" s="197"/>
      <c r="H68" s="197">
        <f t="shared" si="20"/>
        <v>0</v>
      </c>
      <c r="I68" s="197"/>
      <c r="J68" s="197">
        <f t="shared" si="21"/>
        <v>0</v>
      </c>
      <c r="K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197">
        <f t="shared" si="23"/>
        <v>0</v>
      </c>
      <c r="Z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197">
        <f t="shared" si="24"/>
        <v>0</v>
      </c>
      <c r="AD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197">
        <f t="shared" si="25"/>
        <v>0</v>
      </c>
      <c r="AH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197">
        <f t="shared" si="26"/>
        <v>0</v>
      </c>
      <c r="AL68" s="197">
        <f t="shared" si="27"/>
        <v>0</v>
      </c>
    </row>
    <row r="69" spans="2:38" x14ac:dyDescent="0.25">
      <c r="B69" s="204" t="s">
        <v>345</v>
      </c>
      <c r="C69" s="205" t="s">
        <v>228</v>
      </c>
      <c r="D69" s="206">
        <f>SUM(D70:D75)</f>
        <v>0</v>
      </c>
      <c r="E69" s="206">
        <f>SUM(E70:E75)</f>
        <v>0</v>
      </c>
      <c r="F69" s="206">
        <f t="shared" si="19"/>
        <v>0</v>
      </c>
      <c r="G69" s="206">
        <f>SUM(G70:G75)</f>
        <v>0</v>
      </c>
      <c r="H69" s="206">
        <f t="shared" si="20"/>
        <v>0</v>
      </c>
      <c r="I69" s="206">
        <f>SUM(I70:I75)</f>
        <v>0</v>
      </c>
      <c r="J69" s="206">
        <f t="shared" si="21"/>
        <v>0</v>
      </c>
      <c r="K69" s="206">
        <f t="shared" ref="K69:AJ69" si="28">SUM(K70:K75)</f>
        <v>0</v>
      </c>
      <c r="L69" s="206">
        <f t="shared" si="28"/>
        <v>0</v>
      </c>
      <c r="M69" s="206">
        <f t="shared" si="28"/>
        <v>0</v>
      </c>
      <c r="N69" s="206">
        <f t="shared" si="28"/>
        <v>0</v>
      </c>
      <c r="O69" s="206">
        <f t="shared" si="28"/>
        <v>0</v>
      </c>
      <c r="P69" s="206">
        <f t="shared" si="28"/>
        <v>0</v>
      </c>
      <c r="Q69" s="206">
        <f t="shared" si="28"/>
        <v>0</v>
      </c>
      <c r="R69" s="206">
        <f t="shared" si="28"/>
        <v>0</v>
      </c>
      <c r="S69" s="206">
        <f t="shared" si="28"/>
        <v>0</v>
      </c>
      <c r="T69" s="206">
        <f t="shared" si="28"/>
        <v>0</v>
      </c>
      <c r="U69" s="206">
        <f t="shared" si="28"/>
        <v>0</v>
      </c>
      <c r="V69" s="206">
        <f t="shared" si="28"/>
        <v>0</v>
      </c>
      <c r="W69" s="206">
        <f t="shared" si="28"/>
        <v>0</v>
      </c>
      <c r="X69" s="206">
        <f t="shared" si="28"/>
        <v>0</v>
      </c>
      <c r="Y69" s="206">
        <f t="shared" si="23"/>
        <v>0</v>
      </c>
      <c r="Z69" s="206">
        <f t="shared" si="28"/>
        <v>0</v>
      </c>
      <c r="AA69" s="206">
        <f t="shared" si="28"/>
        <v>0</v>
      </c>
      <c r="AB69" s="206">
        <f t="shared" si="28"/>
        <v>0</v>
      </c>
      <c r="AC69" s="206">
        <f t="shared" si="24"/>
        <v>0</v>
      </c>
      <c r="AD69" s="206">
        <f t="shared" si="28"/>
        <v>0</v>
      </c>
      <c r="AE69" s="206">
        <f t="shared" si="28"/>
        <v>0</v>
      </c>
      <c r="AF69" s="206">
        <f t="shared" si="28"/>
        <v>0</v>
      </c>
      <c r="AG69" s="206">
        <f t="shared" si="25"/>
        <v>0</v>
      </c>
      <c r="AH69" s="206">
        <f t="shared" si="28"/>
        <v>0</v>
      </c>
      <c r="AI69" s="206">
        <f t="shared" si="28"/>
        <v>0</v>
      </c>
      <c r="AJ69" s="206">
        <f t="shared" si="28"/>
        <v>0</v>
      </c>
      <c r="AK69" s="206">
        <f t="shared" si="26"/>
        <v>0</v>
      </c>
      <c r="AL69" s="206">
        <f t="shared" si="27"/>
        <v>0</v>
      </c>
    </row>
    <row r="70" spans="2:38" x14ac:dyDescent="0.25">
      <c r="B70" s="195" t="s">
        <v>346</v>
      </c>
      <c r="C70" s="196" t="s">
        <v>229</v>
      </c>
      <c r="D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197">
        <f t="shared" ref="F70:F75" si="29">D70+E70</f>
        <v>0</v>
      </c>
      <c r="G70" s="197"/>
      <c r="H70" s="197">
        <f t="shared" ref="H70:H75" si="30">F70-G70</f>
        <v>0</v>
      </c>
      <c r="I70" s="197"/>
      <c r="J70" s="197">
        <f t="shared" ref="J70:J75" si="31">F70-I70</f>
        <v>0</v>
      </c>
      <c r="K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197">
        <f t="shared" ref="Y70:Y75" si="32">V70+W70+X70</f>
        <v>0</v>
      </c>
      <c r="Z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197">
        <f t="shared" ref="AC70:AC75" si="33">Z70+AA70+AB70</f>
        <v>0</v>
      </c>
      <c r="AD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197">
        <f t="shared" ref="AG70:AG75" si="34">AD70+AE70+AF70</f>
        <v>0</v>
      </c>
      <c r="AH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197">
        <f t="shared" ref="AK70:AK75" si="35">AH70+AI70+AJ70</f>
        <v>0</v>
      </c>
      <c r="AL70" s="197">
        <f t="shared" ref="AL70:AL75" si="36">Y70+AC70+AG70+AK70</f>
        <v>0</v>
      </c>
    </row>
    <row r="71" spans="2:38" x14ac:dyDescent="0.25">
      <c r="B71" s="195" t="s">
        <v>851</v>
      </c>
      <c r="C71" s="196" t="s">
        <v>852</v>
      </c>
      <c r="D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197">
        <f t="shared" si="29"/>
        <v>0</v>
      </c>
      <c r="G71" s="197"/>
      <c r="H71" s="197">
        <f t="shared" si="30"/>
        <v>0</v>
      </c>
      <c r="I71" s="197"/>
      <c r="J71" s="197">
        <f t="shared" si="31"/>
        <v>0</v>
      </c>
      <c r="K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197">
        <f t="shared" si="32"/>
        <v>0</v>
      </c>
      <c r="Z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197">
        <f t="shared" si="33"/>
        <v>0</v>
      </c>
      <c r="AD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197">
        <f t="shared" si="34"/>
        <v>0</v>
      </c>
      <c r="AH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197">
        <f t="shared" si="35"/>
        <v>0</v>
      </c>
      <c r="AL71" s="197">
        <f t="shared" si="36"/>
        <v>0</v>
      </c>
    </row>
    <row r="72" spans="2:38" x14ac:dyDescent="0.25">
      <c r="B72" s="195" t="s">
        <v>347</v>
      </c>
      <c r="C72" s="196" t="s">
        <v>230</v>
      </c>
      <c r="D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197">
        <f>D72+E72</f>
        <v>0</v>
      </c>
      <c r="G72" s="197"/>
      <c r="H72" s="197">
        <f>F72-G72</f>
        <v>0</v>
      </c>
      <c r="I72" s="197"/>
      <c r="J72" s="197">
        <f>F72-I72</f>
        <v>0</v>
      </c>
      <c r="K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197">
        <f>V72+W72+X72</f>
        <v>0</v>
      </c>
      <c r="Z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197">
        <f>Z72+AA72+AB72</f>
        <v>0</v>
      </c>
      <c r="AD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197">
        <f>AD72+AE72+AF72</f>
        <v>0</v>
      </c>
      <c r="AH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197">
        <f>AH72+AI72+AJ72</f>
        <v>0</v>
      </c>
      <c r="AL72" s="197">
        <f>Y72+AC72+AG72+AK72</f>
        <v>0</v>
      </c>
    </row>
    <row r="73" spans="2:38" x14ac:dyDescent="0.25">
      <c r="B73" s="195" t="s">
        <v>853</v>
      </c>
      <c r="C73" s="196" t="s">
        <v>854</v>
      </c>
      <c r="D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197">
        <f>D73+E73</f>
        <v>0</v>
      </c>
      <c r="G73" s="197"/>
      <c r="H73" s="197">
        <f>F73-G73</f>
        <v>0</v>
      </c>
      <c r="I73" s="197"/>
      <c r="J73" s="197">
        <f>F73-I73</f>
        <v>0</v>
      </c>
      <c r="K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197">
        <f>V73+W73+X73</f>
        <v>0</v>
      </c>
      <c r="Z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197">
        <f>Z73+AA73+AB73</f>
        <v>0</v>
      </c>
      <c r="AD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197">
        <f>AD73+AE73+AF73</f>
        <v>0</v>
      </c>
      <c r="AH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197">
        <f>AH73+AI73+AJ73</f>
        <v>0</v>
      </c>
      <c r="AL73" s="197">
        <f>Y73+AC73+AG73+AK73</f>
        <v>0</v>
      </c>
    </row>
    <row r="74" spans="2:38" x14ac:dyDescent="0.25">
      <c r="B74" s="195" t="s">
        <v>855</v>
      </c>
      <c r="C74" s="196" t="s">
        <v>856</v>
      </c>
      <c r="D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197">
        <f>D74+E74</f>
        <v>0</v>
      </c>
      <c r="G74" s="197"/>
      <c r="H74" s="197">
        <f>F74-G74</f>
        <v>0</v>
      </c>
      <c r="I74" s="197"/>
      <c r="J74" s="197">
        <f>F74-I74</f>
        <v>0</v>
      </c>
      <c r="K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197">
        <f>V74+W74+X74</f>
        <v>0</v>
      </c>
      <c r="Z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197">
        <f>Z74+AA74+AB74</f>
        <v>0</v>
      </c>
      <c r="AD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197">
        <f>AD74+AE74+AF74</f>
        <v>0</v>
      </c>
      <c r="AH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197">
        <f>AH74+AI74+AJ74</f>
        <v>0</v>
      </c>
      <c r="AL74" s="197">
        <f>Y74+AC74+AG74+AK74</f>
        <v>0</v>
      </c>
    </row>
    <row r="75" spans="2:38" x14ac:dyDescent="0.25">
      <c r="B75" s="195" t="s">
        <v>857</v>
      </c>
      <c r="C75" s="196" t="s">
        <v>858</v>
      </c>
      <c r="D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197">
        <f t="shared" si="29"/>
        <v>0</v>
      </c>
      <c r="G75" s="197"/>
      <c r="H75" s="197">
        <f t="shared" si="30"/>
        <v>0</v>
      </c>
      <c r="I75" s="197"/>
      <c r="J75" s="197">
        <f t="shared" si="31"/>
        <v>0</v>
      </c>
      <c r="K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197">
        <f t="shared" si="32"/>
        <v>0</v>
      </c>
      <c r="Z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197">
        <f t="shared" si="33"/>
        <v>0</v>
      </c>
      <c r="AD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197">
        <f t="shared" si="34"/>
        <v>0</v>
      </c>
      <c r="AH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197">
        <f t="shared" si="35"/>
        <v>0</v>
      </c>
      <c r="AL75" s="197">
        <f t="shared" si="36"/>
        <v>0</v>
      </c>
    </row>
    <row r="76" spans="2:38" x14ac:dyDescent="0.25">
      <c r="B76" s="204" t="s">
        <v>348</v>
      </c>
      <c r="C76" s="205" t="s">
        <v>231</v>
      </c>
      <c r="D76" s="206">
        <f>SUM(D77:D85)</f>
        <v>0</v>
      </c>
      <c r="E76" s="206">
        <f>SUM(E77:E85)</f>
        <v>0</v>
      </c>
      <c r="F76" s="206">
        <f t="shared" ref="F76:F123" si="37">D76+E76</f>
        <v>0</v>
      </c>
      <c r="G76" s="206">
        <f>SUM(G77:G85)</f>
        <v>0</v>
      </c>
      <c r="H76" s="206">
        <f t="shared" ref="H76:H111" si="38">F76-G76</f>
        <v>0</v>
      </c>
      <c r="I76" s="206">
        <f>SUM(I77:I85)</f>
        <v>0</v>
      </c>
      <c r="J76" s="206">
        <f t="shared" ref="J76:J111" si="39">F76-I76</f>
        <v>0</v>
      </c>
      <c r="K76" s="206">
        <f t="shared" ref="K76:X76" si="40">SUM(K77:K85)</f>
        <v>0</v>
      </c>
      <c r="L76" s="206">
        <f t="shared" si="40"/>
        <v>0</v>
      </c>
      <c r="M76" s="206">
        <f t="shared" si="40"/>
        <v>0</v>
      </c>
      <c r="N76" s="206">
        <f t="shared" si="40"/>
        <v>0</v>
      </c>
      <c r="O76" s="206">
        <f t="shared" si="40"/>
        <v>0</v>
      </c>
      <c r="P76" s="206">
        <f t="shared" si="40"/>
        <v>0</v>
      </c>
      <c r="Q76" s="206">
        <f t="shared" si="40"/>
        <v>0</v>
      </c>
      <c r="R76" s="206">
        <f t="shared" si="40"/>
        <v>0</v>
      </c>
      <c r="S76" s="206">
        <f t="shared" si="40"/>
        <v>0</v>
      </c>
      <c r="T76" s="206">
        <f t="shared" si="40"/>
        <v>0</v>
      </c>
      <c r="U76" s="206">
        <f t="shared" si="40"/>
        <v>0</v>
      </c>
      <c r="V76" s="206">
        <f t="shared" si="40"/>
        <v>0</v>
      </c>
      <c r="W76" s="206">
        <f t="shared" si="40"/>
        <v>0</v>
      </c>
      <c r="X76" s="206">
        <f t="shared" si="40"/>
        <v>0</v>
      </c>
      <c r="Y76" s="206">
        <f t="shared" ref="Y76:Y111" si="41">V76+W76+X76</f>
        <v>0</v>
      </c>
      <c r="Z76" s="206">
        <f>SUM(Z77:Z85)</f>
        <v>0</v>
      </c>
      <c r="AA76" s="206">
        <f>SUM(AA77:AA85)</f>
        <v>0</v>
      </c>
      <c r="AB76" s="206">
        <f>SUM(AB77:AB85)</f>
        <v>0</v>
      </c>
      <c r="AC76" s="206">
        <f t="shared" ref="AC76:AC111" si="42">Z76+AA76+AB76</f>
        <v>0</v>
      </c>
      <c r="AD76" s="206">
        <f>SUM(AD77:AD85)</f>
        <v>0</v>
      </c>
      <c r="AE76" s="206">
        <f>SUM(AE77:AE85)</f>
        <v>0</v>
      </c>
      <c r="AF76" s="206">
        <f>SUM(AF77:AF85)</f>
        <v>0</v>
      </c>
      <c r="AG76" s="206">
        <f t="shared" ref="AG76:AG111" si="43">AD76+AE76+AF76</f>
        <v>0</v>
      </c>
      <c r="AH76" s="206">
        <f>SUM(AH77:AH85)</f>
        <v>0</v>
      </c>
      <c r="AI76" s="206">
        <f>SUM(AI77:AI85)</f>
        <v>0</v>
      </c>
      <c r="AJ76" s="206">
        <f>SUM(AJ77:AJ85)</f>
        <v>0</v>
      </c>
      <c r="AK76" s="206">
        <f t="shared" ref="AK76:AK111" si="44">AH76+AI76+AJ76</f>
        <v>0</v>
      </c>
      <c r="AL76" s="206">
        <f t="shared" ref="AL76:AL111" si="45">Y76+AC76+AG76+AK76</f>
        <v>0</v>
      </c>
    </row>
    <row r="77" spans="2:38" x14ac:dyDescent="0.25">
      <c r="B77" s="195" t="s">
        <v>863</v>
      </c>
      <c r="C77" s="196" t="s">
        <v>864</v>
      </c>
      <c r="D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197">
        <f t="shared" si="37"/>
        <v>0</v>
      </c>
      <c r="G77" s="197"/>
      <c r="H77" s="197">
        <f t="shared" si="38"/>
        <v>0</v>
      </c>
      <c r="I77" s="197"/>
      <c r="J77" s="197">
        <f t="shared" si="39"/>
        <v>0</v>
      </c>
      <c r="K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197">
        <f t="shared" si="41"/>
        <v>0</v>
      </c>
      <c r="Z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197">
        <f t="shared" si="42"/>
        <v>0</v>
      </c>
      <c r="AD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197">
        <f t="shared" si="43"/>
        <v>0</v>
      </c>
      <c r="AH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197">
        <f t="shared" si="44"/>
        <v>0</v>
      </c>
      <c r="AL77" s="197">
        <f t="shared" si="45"/>
        <v>0</v>
      </c>
    </row>
    <row r="78" spans="2:38" x14ac:dyDescent="0.25">
      <c r="B78" s="195" t="s">
        <v>865</v>
      </c>
      <c r="C78" s="196" t="s">
        <v>866</v>
      </c>
      <c r="D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197">
        <f t="shared" si="37"/>
        <v>0</v>
      </c>
      <c r="G78" s="197"/>
      <c r="H78" s="197">
        <f t="shared" si="38"/>
        <v>0</v>
      </c>
      <c r="I78" s="197"/>
      <c r="J78" s="197">
        <f t="shared" si="39"/>
        <v>0</v>
      </c>
      <c r="K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197">
        <f t="shared" si="41"/>
        <v>0</v>
      </c>
      <c r="Z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197">
        <f t="shared" si="42"/>
        <v>0</v>
      </c>
      <c r="AD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197">
        <f t="shared" si="43"/>
        <v>0</v>
      </c>
      <c r="AH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197">
        <f t="shared" si="44"/>
        <v>0</v>
      </c>
      <c r="AL78" s="197">
        <f t="shared" si="45"/>
        <v>0</v>
      </c>
    </row>
    <row r="79" spans="2:38" x14ac:dyDescent="0.25">
      <c r="B79" s="195" t="s">
        <v>349</v>
      </c>
      <c r="C79" s="196" t="s">
        <v>232</v>
      </c>
      <c r="D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197">
        <f t="shared" si="37"/>
        <v>0</v>
      </c>
      <c r="G79" s="197"/>
      <c r="H79" s="197">
        <f t="shared" si="38"/>
        <v>0</v>
      </c>
      <c r="I79" s="197"/>
      <c r="J79" s="197">
        <f t="shared" si="39"/>
        <v>0</v>
      </c>
      <c r="K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197">
        <f t="shared" si="41"/>
        <v>0</v>
      </c>
      <c r="Z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197">
        <f t="shared" si="42"/>
        <v>0</v>
      </c>
      <c r="AD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197">
        <f t="shared" si="43"/>
        <v>0</v>
      </c>
      <c r="AH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197">
        <f t="shared" si="44"/>
        <v>0</v>
      </c>
      <c r="AL79" s="197">
        <f t="shared" si="45"/>
        <v>0</v>
      </c>
    </row>
    <row r="80" spans="2:38" x14ac:dyDescent="0.25">
      <c r="B80" s="195" t="s">
        <v>859</v>
      </c>
      <c r="C80" s="196" t="s">
        <v>860</v>
      </c>
      <c r="D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197">
        <f t="shared" si="37"/>
        <v>0</v>
      </c>
      <c r="G80" s="197"/>
      <c r="H80" s="197">
        <f t="shared" si="38"/>
        <v>0</v>
      </c>
      <c r="I80" s="197"/>
      <c r="J80" s="197">
        <f t="shared" si="39"/>
        <v>0</v>
      </c>
      <c r="K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197">
        <f t="shared" si="41"/>
        <v>0</v>
      </c>
      <c r="Z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197">
        <f t="shared" si="42"/>
        <v>0</v>
      </c>
      <c r="AD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197">
        <f t="shared" si="43"/>
        <v>0</v>
      </c>
      <c r="AH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197">
        <f t="shared" si="44"/>
        <v>0</v>
      </c>
      <c r="AL80" s="197">
        <f t="shared" si="45"/>
        <v>0</v>
      </c>
    </row>
    <row r="81" spans="2:38" x14ac:dyDescent="0.25">
      <c r="B81" s="195" t="s">
        <v>861</v>
      </c>
      <c r="C81" s="196" t="s">
        <v>862</v>
      </c>
      <c r="D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197">
        <f t="shared" si="37"/>
        <v>0</v>
      </c>
      <c r="G81" s="197"/>
      <c r="H81" s="197">
        <f t="shared" si="38"/>
        <v>0</v>
      </c>
      <c r="I81" s="197"/>
      <c r="J81" s="197">
        <f t="shared" si="39"/>
        <v>0</v>
      </c>
      <c r="K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197">
        <f t="shared" si="41"/>
        <v>0</v>
      </c>
      <c r="Z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197">
        <f t="shared" si="42"/>
        <v>0</v>
      </c>
      <c r="AD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197">
        <f t="shared" si="43"/>
        <v>0</v>
      </c>
      <c r="AH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197">
        <f t="shared" si="44"/>
        <v>0</v>
      </c>
      <c r="AL81" s="197">
        <f t="shared" si="45"/>
        <v>0</v>
      </c>
    </row>
    <row r="82" spans="2:38" x14ac:dyDescent="0.25">
      <c r="B82" s="195" t="s">
        <v>350</v>
      </c>
      <c r="C82" s="196" t="s">
        <v>233</v>
      </c>
      <c r="D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197">
        <f t="shared" si="37"/>
        <v>0</v>
      </c>
      <c r="G82" s="197"/>
      <c r="H82" s="197">
        <f t="shared" si="38"/>
        <v>0</v>
      </c>
      <c r="I82" s="197"/>
      <c r="J82" s="197">
        <f t="shared" si="39"/>
        <v>0</v>
      </c>
      <c r="K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197">
        <f t="shared" si="41"/>
        <v>0</v>
      </c>
      <c r="Z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197">
        <f t="shared" si="42"/>
        <v>0</v>
      </c>
      <c r="AD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197">
        <f t="shared" si="43"/>
        <v>0</v>
      </c>
      <c r="AH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197">
        <f t="shared" si="44"/>
        <v>0</v>
      </c>
      <c r="AL82" s="197">
        <f t="shared" si="45"/>
        <v>0</v>
      </c>
    </row>
    <row r="83" spans="2:38" x14ac:dyDescent="0.25">
      <c r="B83" s="195" t="s">
        <v>867</v>
      </c>
      <c r="C83" s="196" t="s">
        <v>864</v>
      </c>
      <c r="D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197">
        <f t="shared" si="37"/>
        <v>0</v>
      </c>
      <c r="G83" s="197"/>
      <c r="H83" s="197">
        <f t="shared" si="38"/>
        <v>0</v>
      </c>
      <c r="I83" s="197"/>
      <c r="J83" s="197">
        <f t="shared" si="39"/>
        <v>0</v>
      </c>
      <c r="K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197">
        <f t="shared" si="41"/>
        <v>0</v>
      </c>
      <c r="Z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197">
        <f t="shared" si="42"/>
        <v>0</v>
      </c>
      <c r="AD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197">
        <f t="shared" si="43"/>
        <v>0</v>
      </c>
      <c r="AH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197">
        <f t="shared" si="44"/>
        <v>0</v>
      </c>
      <c r="AL83" s="197">
        <f t="shared" si="45"/>
        <v>0</v>
      </c>
    </row>
    <row r="84" spans="2:38" x14ac:dyDescent="0.25">
      <c r="B84" s="195" t="s">
        <v>351</v>
      </c>
      <c r="C84" s="196" t="s">
        <v>234</v>
      </c>
      <c r="D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197">
        <f t="shared" si="37"/>
        <v>0</v>
      </c>
      <c r="G84" s="197"/>
      <c r="H84" s="197">
        <f t="shared" si="38"/>
        <v>0</v>
      </c>
      <c r="I84" s="197"/>
      <c r="J84" s="197">
        <f t="shared" si="39"/>
        <v>0</v>
      </c>
      <c r="K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197">
        <f t="shared" si="41"/>
        <v>0</v>
      </c>
      <c r="Z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197">
        <f t="shared" si="42"/>
        <v>0</v>
      </c>
      <c r="AD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197">
        <f t="shared" si="43"/>
        <v>0</v>
      </c>
      <c r="AH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197">
        <f t="shared" si="44"/>
        <v>0</v>
      </c>
      <c r="AL84" s="197">
        <f t="shared" si="45"/>
        <v>0</v>
      </c>
    </row>
    <row r="85" spans="2:38" x14ac:dyDescent="0.25">
      <c r="B85" s="195" t="s">
        <v>868</v>
      </c>
      <c r="C85" s="196" t="s">
        <v>866</v>
      </c>
      <c r="D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197">
        <f t="shared" si="37"/>
        <v>0</v>
      </c>
      <c r="G85" s="197"/>
      <c r="H85" s="197">
        <f t="shared" si="38"/>
        <v>0</v>
      </c>
      <c r="I85" s="197"/>
      <c r="J85" s="197">
        <f t="shared" si="39"/>
        <v>0</v>
      </c>
      <c r="K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197">
        <f t="shared" si="41"/>
        <v>0</v>
      </c>
      <c r="Z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197">
        <f t="shared" si="42"/>
        <v>0</v>
      </c>
      <c r="AD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197">
        <f t="shared" si="43"/>
        <v>0</v>
      </c>
      <c r="AH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197">
        <f t="shared" si="44"/>
        <v>0</v>
      </c>
      <c r="AL85" s="197">
        <f t="shared" si="45"/>
        <v>0</v>
      </c>
    </row>
    <row r="86" spans="2:38" x14ac:dyDescent="0.25">
      <c r="B86" s="192" t="s">
        <v>330</v>
      </c>
      <c r="C86" s="193" t="s">
        <v>212</v>
      </c>
      <c r="D86" s="194">
        <f>D87</f>
        <v>0</v>
      </c>
      <c r="E86" s="194">
        <f>E87</f>
        <v>0</v>
      </c>
      <c r="F86" s="194">
        <f t="shared" si="37"/>
        <v>0</v>
      </c>
      <c r="G86" s="194">
        <f>G87</f>
        <v>0</v>
      </c>
      <c r="H86" s="194">
        <f t="shared" si="38"/>
        <v>0</v>
      </c>
      <c r="I86" s="194">
        <f>I87</f>
        <v>0</v>
      </c>
      <c r="J86" s="194">
        <f t="shared" si="39"/>
        <v>0</v>
      </c>
      <c r="K86" s="194">
        <f t="shared" ref="K86:AJ86" si="46">K87</f>
        <v>0</v>
      </c>
      <c r="L86" s="194">
        <f t="shared" si="46"/>
        <v>0</v>
      </c>
      <c r="M86" s="194">
        <f t="shared" si="46"/>
        <v>0</v>
      </c>
      <c r="N86" s="194">
        <f t="shared" si="46"/>
        <v>0</v>
      </c>
      <c r="O86" s="194">
        <f t="shared" si="46"/>
        <v>0</v>
      </c>
      <c r="P86" s="194">
        <f t="shared" si="46"/>
        <v>0</v>
      </c>
      <c r="Q86" s="194">
        <f t="shared" si="46"/>
        <v>0</v>
      </c>
      <c r="R86" s="194">
        <f t="shared" si="46"/>
        <v>0</v>
      </c>
      <c r="S86" s="194">
        <f t="shared" si="46"/>
        <v>0</v>
      </c>
      <c r="T86" s="194">
        <f t="shared" si="46"/>
        <v>0</v>
      </c>
      <c r="U86" s="194">
        <f t="shared" si="46"/>
        <v>0</v>
      </c>
      <c r="V86" s="194">
        <f t="shared" si="46"/>
        <v>0</v>
      </c>
      <c r="W86" s="194">
        <f t="shared" si="46"/>
        <v>0</v>
      </c>
      <c r="X86" s="194">
        <f t="shared" si="46"/>
        <v>0</v>
      </c>
      <c r="Y86" s="194">
        <f t="shared" si="41"/>
        <v>0</v>
      </c>
      <c r="Z86" s="194">
        <f t="shared" si="46"/>
        <v>0</v>
      </c>
      <c r="AA86" s="194">
        <f t="shared" si="46"/>
        <v>0</v>
      </c>
      <c r="AB86" s="194">
        <f t="shared" si="46"/>
        <v>0</v>
      </c>
      <c r="AC86" s="194">
        <f t="shared" si="42"/>
        <v>0</v>
      </c>
      <c r="AD86" s="194">
        <f t="shared" si="46"/>
        <v>0</v>
      </c>
      <c r="AE86" s="194">
        <f t="shared" si="46"/>
        <v>0</v>
      </c>
      <c r="AF86" s="194">
        <f t="shared" si="46"/>
        <v>0</v>
      </c>
      <c r="AG86" s="194">
        <f t="shared" si="43"/>
        <v>0</v>
      </c>
      <c r="AH86" s="194">
        <f t="shared" si="46"/>
        <v>0</v>
      </c>
      <c r="AI86" s="194">
        <f t="shared" si="46"/>
        <v>0</v>
      </c>
      <c r="AJ86" s="194">
        <f t="shared" si="46"/>
        <v>0</v>
      </c>
      <c r="AK86" s="194">
        <f t="shared" si="44"/>
        <v>0</v>
      </c>
      <c r="AL86" s="194">
        <f t="shared" si="45"/>
        <v>0</v>
      </c>
    </row>
    <row r="87" spans="2:38" x14ac:dyDescent="0.25">
      <c r="B87" s="204" t="s">
        <v>336</v>
      </c>
      <c r="C87" s="205" t="s">
        <v>218</v>
      </c>
      <c r="D87" s="206">
        <f>SUM(D88:D96)</f>
        <v>0</v>
      </c>
      <c r="E87" s="206">
        <f>SUM(E88:E96)</f>
        <v>0</v>
      </c>
      <c r="F87" s="206">
        <f t="shared" si="37"/>
        <v>0</v>
      </c>
      <c r="G87" s="206">
        <f>SUM(G88:G96)</f>
        <v>0</v>
      </c>
      <c r="H87" s="206">
        <f t="shared" si="38"/>
        <v>0</v>
      </c>
      <c r="I87" s="206">
        <f>SUM(I88:I96)</f>
        <v>0</v>
      </c>
      <c r="J87" s="206">
        <f t="shared" si="39"/>
        <v>0</v>
      </c>
      <c r="K87" s="206">
        <f t="shared" ref="K87:AJ87" si="47">SUM(K88:K96)</f>
        <v>0</v>
      </c>
      <c r="L87" s="206">
        <f t="shared" si="47"/>
        <v>0</v>
      </c>
      <c r="M87" s="206">
        <f t="shared" si="47"/>
        <v>0</v>
      </c>
      <c r="N87" s="206">
        <f t="shared" si="47"/>
        <v>0</v>
      </c>
      <c r="O87" s="206">
        <f t="shared" si="47"/>
        <v>0</v>
      </c>
      <c r="P87" s="206">
        <f t="shared" si="47"/>
        <v>0</v>
      </c>
      <c r="Q87" s="206">
        <f t="shared" si="47"/>
        <v>0</v>
      </c>
      <c r="R87" s="206">
        <f t="shared" si="47"/>
        <v>0</v>
      </c>
      <c r="S87" s="206">
        <f t="shared" si="47"/>
        <v>0</v>
      </c>
      <c r="T87" s="206">
        <f t="shared" si="47"/>
        <v>0</v>
      </c>
      <c r="U87" s="206">
        <f t="shared" si="47"/>
        <v>0</v>
      </c>
      <c r="V87" s="206">
        <f t="shared" si="47"/>
        <v>0</v>
      </c>
      <c r="W87" s="206">
        <f t="shared" si="47"/>
        <v>0</v>
      </c>
      <c r="X87" s="206">
        <f t="shared" si="47"/>
        <v>0</v>
      </c>
      <c r="Y87" s="206">
        <f t="shared" si="41"/>
        <v>0</v>
      </c>
      <c r="Z87" s="206">
        <f t="shared" si="47"/>
        <v>0</v>
      </c>
      <c r="AA87" s="206">
        <f t="shared" si="47"/>
        <v>0</v>
      </c>
      <c r="AB87" s="206">
        <f t="shared" si="47"/>
        <v>0</v>
      </c>
      <c r="AC87" s="206">
        <f t="shared" si="42"/>
        <v>0</v>
      </c>
      <c r="AD87" s="206">
        <f t="shared" si="47"/>
        <v>0</v>
      </c>
      <c r="AE87" s="206">
        <f t="shared" si="47"/>
        <v>0</v>
      </c>
      <c r="AF87" s="206">
        <f t="shared" si="47"/>
        <v>0</v>
      </c>
      <c r="AG87" s="206">
        <f t="shared" si="43"/>
        <v>0</v>
      </c>
      <c r="AH87" s="206">
        <f t="shared" si="47"/>
        <v>0</v>
      </c>
      <c r="AI87" s="206">
        <f t="shared" si="47"/>
        <v>0</v>
      </c>
      <c r="AJ87" s="206">
        <f t="shared" si="47"/>
        <v>0</v>
      </c>
      <c r="AK87" s="206">
        <f t="shared" si="44"/>
        <v>0</v>
      </c>
      <c r="AL87" s="206">
        <f t="shared" si="45"/>
        <v>0</v>
      </c>
    </row>
    <row r="88" spans="2:38" x14ac:dyDescent="0.25">
      <c r="B88" s="195" t="s">
        <v>352</v>
      </c>
      <c r="C88" s="196" t="s">
        <v>235</v>
      </c>
      <c r="D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197">
        <f t="shared" si="37"/>
        <v>0</v>
      </c>
      <c r="G88" s="197"/>
      <c r="H88" s="197">
        <f t="shared" si="38"/>
        <v>0</v>
      </c>
      <c r="I88" s="197"/>
      <c r="J88" s="197">
        <f t="shared" si="39"/>
        <v>0</v>
      </c>
      <c r="K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197">
        <f t="shared" si="41"/>
        <v>0</v>
      </c>
      <c r="Z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197">
        <f t="shared" si="42"/>
        <v>0</v>
      </c>
      <c r="AD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197">
        <f t="shared" si="43"/>
        <v>0</v>
      </c>
      <c r="AH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197">
        <f t="shared" si="44"/>
        <v>0</v>
      </c>
      <c r="AL88" s="197">
        <f t="shared" si="45"/>
        <v>0</v>
      </c>
    </row>
    <row r="89" spans="2:38" x14ac:dyDescent="0.25">
      <c r="B89" s="195" t="s">
        <v>773</v>
      </c>
      <c r="C89" s="196" t="s">
        <v>774</v>
      </c>
      <c r="D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197">
        <f t="shared" si="37"/>
        <v>0</v>
      </c>
      <c r="G89" s="197"/>
      <c r="H89" s="197">
        <f t="shared" si="38"/>
        <v>0</v>
      </c>
      <c r="I89" s="197"/>
      <c r="J89" s="197">
        <f t="shared" si="39"/>
        <v>0</v>
      </c>
      <c r="K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197">
        <f t="shared" si="41"/>
        <v>0</v>
      </c>
      <c r="Z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197">
        <f t="shared" si="42"/>
        <v>0</v>
      </c>
      <c r="AD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197">
        <f t="shared" si="43"/>
        <v>0</v>
      </c>
      <c r="AH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197">
        <f t="shared" si="44"/>
        <v>0</v>
      </c>
      <c r="AL89" s="197">
        <f t="shared" si="45"/>
        <v>0</v>
      </c>
    </row>
    <row r="90" spans="2:38" x14ac:dyDescent="0.25">
      <c r="B90" s="195" t="s">
        <v>775</v>
      </c>
      <c r="C90" s="196" t="s">
        <v>776</v>
      </c>
      <c r="D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197">
        <f t="shared" si="37"/>
        <v>0</v>
      </c>
      <c r="G90" s="197"/>
      <c r="H90" s="197">
        <f t="shared" si="38"/>
        <v>0</v>
      </c>
      <c r="I90" s="197"/>
      <c r="J90" s="197">
        <f t="shared" si="39"/>
        <v>0</v>
      </c>
      <c r="K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197">
        <f t="shared" si="41"/>
        <v>0</v>
      </c>
      <c r="Z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197">
        <f t="shared" si="42"/>
        <v>0</v>
      </c>
      <c r="AD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197">
        <f t="shared" si="43"/>
        <v>0</v>
      </c>
      <c r="AH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197">
        <f t="shared" si="44"/>
        <v>0</v>
      </c>
      <c r="AL90" s="197">
        <f t="shared" si="45"/>
        <v>0</v>
      </c>
    </row>
    <row r="91" spans="2:38" x14ac:dyDescent="0.25">
      <c r="B91" s="195" t="s">
        <v>777</v>
      </c>
      <c r="C91" s="196" t="s">
        <v>778</v>
      </c>
      <c r="D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197">
        <f t="shared" si="37"/>
        <v>0</v>
      </c>
      <c r="G91" s="197"/>
      <c r="H91" s="197">
        <f t="shared" si="38"/>
        <v>0</v>
      </c>
      <c r="I91" s="197"/>
      <c r="J91" s="197">
        <f t="shared" si="39"/>
        <v>0</v>
      </c>
      <c r="K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197">
        <f t="shared" si="41"/>
        <v>0</v>
      </c>
      <c r="Z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197">
        <f t="shared" si="42"/>
        <v>0</v>
      </c>
      <c r="AD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197">
        <f t="shared" si="43"/>
        <v>0</v>
      </c>
      <c r="AH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197">
        <f t="shared" si="44"/>
        <v>0</v>
      </c>
      <c r="AL91" s="197">
        <f t="shared" si="45"/>
        <v>0</v>
      </c>
    </row>
    <row r="92" spans="2:38" x14ac:dyDescent="0.25">
      <c r="B92" s="195" t="s">
        <v>353</v>
      </c>
      <c r="C92" s="196" t="s">
        <v>236</v>
      </c>
      <c r="D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197">
        <f t="shared" si="37"/>
        <v>0</v>
      </c>
      <c r="G92" s="197"/>
      <c r="H92" s="197">
        <f t="shared" si="38"/>
        <v>0</v>
      </c>
      <c r="I92" s="197"/>
      <c r="J92" s="197">
        <f t="shared" si="39"/>
        <v>0</v>
      </c>
      <c r="K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197">
        <f t="shared" si="41"/>
        <v>0</v>
      </c>
      <c r="Z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197">
        <f t="shared" si="42"/>
        <v>0</v>
      </c>
      <c r="AD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197">
        <f t="shared" si="43"/>
        <v>0</v>
      </c>
      <c r="AH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197">
        <f t="shared" si="44"/>
        <v>0</v>
      </c>
      <c r="AL92" s="197">
        <f t="shared" si="45"/>
        <v>0</v>
      </c>
    </row>
    <row r="93" spans="2:38" x14ac:dyDescent="0.25">
      <c r="B93" s="195" t="s">
        <v>779</v>
      </c>
      <c r="C93" s="196" t="s">
        <v>780</v>
      </c>
      <c r="D9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197">
        <f t="shared" si="37"/>
        <v>0</v>
      </c>
      <c r="G93" s="197"/>
      <c r="H93" s="197">
        <f t="shared" si="38"/>
        <v>0</v>
      </c>
      <c r="I93" s="197"/>
      <c r="J93" s="197">
        <f t="shared" si="39"/>
        <v>0</v>
      </c>
      <c r="K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197">
        <f t="shared" si="41"/>
        <v>0</v>
      </c>
      <c r="Z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197">
        <f t="shared" si="42"/>
        <v>0</v>
      </c>
      <c r="AD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197">
        <f t="shared" si="43"/>
        <v>0</v>
      </c>
      <c r="AH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197">
        <f t="shared" si="44"/>
        <v>0</v>
      </c>
      <c r="AL93" s="197">
        <f t="shared" si="45"/>
        <v>0</v>
      </c>
    </row>
    <row r="94" spans="2:38" x14ac:dyDescent="0.25">
      <c r="B94" s="195" t="s">
        <v>781</v>
      </c>
      <c r="C94" s="196" t="s">
        <v>782</v>
      </c>
      <c r="D9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197">
        <f t="shared" si="37"/>
        <v>0</v>
      </c>
      <c r="G94" s="197"/>
      <c r="H94" s="197">
        <f t="shared" si="38"/>
        <v>0</v>
      </c>
      <c r="I94" s="197"/>
      <c r="J94" s="197">
        <f t="shared" si="39"/>
        <v>0</v>
      </c>
      <c r="K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197">
        <f t="shared" si="41"/>
        <v>0</v>
      </c>
      <c r="Z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197">
        <f t="shared" si="42"/>
        <v>0</v>
      </c>
      <c r="AD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197">
        <f t="shared" si="43"/>
        <v>0</v>
      </c>
      <c r="AH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197">
        <f t="shared" si="44"/>
        <v>0</v>
      </c>
      <c r="AL94" s="197">
        <f t="shared" si="45"/>
        <v>0</v>
      </c>
    </row>
    <row r="95" spans="2:38" x14ac:dyDescent="0.25">
      <c r="B95" s="195" t="s">
        <v>783</v>
      </c>
      <c r="C95" s="196" t="s">
        <v>784</v>
      </c>
      <c r="D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197">
        <f t="shared" si="37"/>
        <v>0</v>
      </c>
      <c r="G95" s="197"/>
      <c r="H95" s="197">
        <f t="shared" si="38"/>
        <v>0</v>
      </c>
      <c r="I95" s="197"/>
      <c r="J95" s="197">
        <f t="shared" si="39"/>
        <v>0</v>
      </c>
      <c r="K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197">
        <f t="shared" si="41"/>
        <v>0</v>
      </c>
      <c r="Z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197">
        <f t="shared" si="42"/>
        <v>0</v>
      </c>
      <c r="AD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197">
        <f t="shared" si="43"/>
        <v>0</v>
      </c>
      <c r="AH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197">
        <f t="shared" si="44"/>
        <v>0</v>
      </c>
      <c r="AL95" s="197">
        <f t="shared" si="45"/>
        <v>0</v>
      </c>
    </row>
    <row r="96" spans="2:38" x14ac:dyDescent="0.25">
      <c r="B96" s="195" t="s">
        <v>785</v>
      </c>
      <c r="C96" s="196" t="s">
        <v>786</v>
      </c>
      <c r="D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197">
        <f t="shared" si="37"/>
        <v>0</v>
      </c>
      <c r="G96" s="197"/>
      <c r="H96" s="197">
        <f t="shared" si="38"/>
        <v>0</v>
      </c>
      <c r="I96" s="197"/>
      <c r="J96" s="197">
        <f t="shared" si="39"/>
        <v>0</v>
      </c>
      <c r="K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197">
        <f t="shared" si="41"/>
        <v>0</v>
      </c>
      <c r="Z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197">
        <f t="shared" si="42"/>
        <v>0</v>
      </c>
      <c r="AD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197">
        <f t="shared" si="43"/>
        <v>0</v>
      </c>
      <c r="AH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197">
        <f t="shared" si="44"/>
        <v>0</v>
      </c>
      <c r="AL96" s="197">
        <f t="shared" si="45"/>
        <v>0</v>
      </c>
    </row>
    <row r="97" spans="2:38" x14ac:dyDescent="0.25">
      <c r="B97" s="192" t="s">
        <v>337</v>
      </c>
      <c r="C97" s="193" t="s">
        <v>220</v>
      </c>
      <c r="D97" s="194">
        <f>D98</f>
        <v>0</v>
      </c>
      <c r="E97" s="194">
        <f>E98</f>
        <v>0</v>
      </c>
      <c r="F97" s="194">
        <f t="shared" si="37"/>
        <v>0</v>
      </c>
      <c r="G97" s="194">
        <f>G98</f>
        <v>0</v>
      </c>
      <c r="H97" s="194">
        <f t="shared" si="38"/>
        <v>0</v>
      </c>
      <c r="I97" s="194">
        <f>I98</f>
        <v>0</v>
      </c>
      <c r="J97" s="194">
        <f t="shared" si="39"/>
        <v>0</v>
      </c>
      <c r="K97" s="194">
        <f t="shared" ref="K97:AJ97" si="48">K98</f>
        <v>0</v>
      </c>
      <c r="L97" s="194">
        <f t="shared" si="48"/>
        <v>0</v>
      </c>
      <c r="M97" s="194">
        <f t="shared" si="48"/>
        <v>0</v>
      </c>
      <c r="N97" s="194">
        <f t="shared" si="48"/>
        <v>0</v>
      </c>
      <c r="O97" s="194">
        <f t="shared" si="48"/>
        <v>0</v>
      </c>
      <c r="P97" s="194">
        <f t="shared" si="48"/>
        <v>0</v>
      </c>
      <c r="Q97" s="194">
        <f t="shared" si="48"/>
        <v>0</v>
      </c>
      <c r="R97" s="194">
        <f t="shared" si="48"/>
        <v>0</v>
      </c>
      <c r="S97" s="194">
        <f t="shared" si="48"/>
        <v>0</v>
      </c>
      <c r="T97" s="194">
        <f t="shared" si="48"/>
        <v>0</v>
      </c>
      <c r="U97" s="194">
        <f t="shared" si="48"/>
        <v>0</v>
      </c>
      <c r="V97" s="194">
        <f t="shared" si="48"/>
        <v>0</v>
      </c>
      <c r="W97" s="194">
        <f t="shared" si="48"/>
        <v>0</v>
      </c>
      <c r="X97" s="194">
        <f t="shared" si="48"/>
        <v>0</v>
      </c>
      <c r="Y97" s="194">
        <f t="shared" si="41"/>
        <v>0</v>
      </c>
      <c r="Z97" s="194">
        <f t="shared" si="48"/>
        <v>0</v>
      </c>
      <c r="AA97" s="194">
        <f t="shared" si="48"/>
        <v>0</v>
      </c>
      <c r="AB97" s="194">
        <f t="shared" si="48"/>
        <v>0</v>
      </c>
      <c r="AC97" s="194">
        <f t="shared" si="42"/>
        <v>0</v>
      </c>
      <c r="AD97" s="194">
        <f t="shared" si="48"/>
        <v>0</v>
      </c>
      <c r="AE97" s="194">
        <f t="shared" si="48"/>
        <v>0</v>
      </c>
      <c r="AF97" s="194">
        <f t="shared" si="48"/>
        <v>0</v>
      </c>
      <c r="AG97" s="194">
        <f t="shared" si="43"/>
        <v>0</v>
      </c>
      <c r="AH97" s="194">
        <f t="shared" si="48"/>
        <v>0</v>
      </c>
      <c r="AI97" s="194">
        <f t="shared" si="48"/>
        <v>0</v>
      </c>
      <c r="AJ97" s="194">
        <f t="shared" si="48"/>
        <v>0</v>
      </c>
      <c r="AK97" s="194">
        <f t="shared" si="44"/>
        <v>0</v>
      </c>
      <c r="AL97" s="194">
        <f t="shared" si="45"/>
        <v>0</v>
      </c>
    </row>
    <row r="98" spans="2:38" x14ac:dyDescent="0.25">
      <c r="B98" s="204" t="s">
        <v>341</v>
      </c>
      <c r="C98" s="205" t="s">
        <v>224</v>
      </c>
      <c r="D98" s="206">
        <f>SUM(D99:D109)</f>
        <v>0</v>
      </c>
      <c r="E98" s="206">
        <f>SUM(E99:E109)</f>
        <v>0</v>
      </c>
      <c r="F98" s="206">
        <f t="shared" si="37"/>
        <v>0</v>
      </c>
      <c r="G98" s="206">
        <f>G109</f>
        <v>0</v>
      </c>
      <c r="H98" s="206">
        <f t="shared" si="38"/>
        <v>0</v>
      </c>
      <c r="I98" s="206">
        <f>I109</f>
        <v>0</v>
      </c>
      <c r="J98" s="206">
        <f t="shared" si="39"/>
        <v>0</v>
      </c>
      <c r="K98" s="206">
        <f t="shared" ref="K98:X98" si="49">K109</f>
        <v>0</v>
      </c>
      <c r="L98" s="206">
        <f t="shared" si="49"/>
        <v>0</v>
      </c>
      <c r="M98" s="206">
        <f t="shared" si="49"/>
        <v>0</v>
      </c>
      <c r="N98" s="206">
        <f t="shared" si="49"/>
        <v>0</v>
      </c>
      <c r="O98" s="206">
        <f t="shared" si="49"/>
        <v>0</v>
      </c>
      <c r="P98" s="206">
        <f t="shared" si="49"/>
        <v>0</v>
      </c>
      <c r="Q98" s="206">
        <f t="shared" si="49"/>
        <v>0</v>
      </c>
      <c r="R98" s="206">
        <f t="shared" si="49"/>
        <v>0</v>
      </c>
      <c r="S98" s="206">
        <f t="shared" si="49"/>
        <v>0</v>
      </c>
      <c r="T98" s="206">
        <f t="shared" si="49"/>
        <v>0</v>
      </c>
      <c r="U98" s="206">
        <f t="shared" si="49"/>
        <v>0</v>
      </c>
      <c r="V98" s="206">
        <f t="shared" si="49"/>
        <v>0</v>
      </c>
      <c r="W98" s="206">
        <f t="shared" si="49"/>
        <v>0</v>
      </c>
      <c r="X98" s="206">
        <f t="shared" si="49"/>
        <v>0</v>
      </c>
      <c r="Y98" s="206">
        <f t="shared" si="41"/>
        <v>0</v>
      </c>
      <c r="Z98" s="206">
        <f>Z109</f>
        <v>0</v>
      </c>
      <c r="AA98" s="206">
        <f>AA109</f>
        <v>0</v>
      </c>
      <c r="AB98" s="206">
        <f>AB109</f>
        <v>0</v>
      </c>
      <c r="AC98" s="206">
        <f t="shared" si="42"/>
        <v>0</v>
      </c>
      <c r="AD98" s="206">
        <f>AD109</f>
        <v>0</v>
      </c>
      <c r="AE98" s="206">
        <f>AE109</f>
        <v>0</v>
      </c>
      <c r="AF98" s="206">
        <f>AF109</f>
        <v>0</v>
      </c>
      <c r="AG98" s="206">
        <f t="shared" si="43"/>
        <v>0</v>
      </c>
      <c r="AH98" s="206">
        <f>AH109</f>
        <v>0</v>
      </c>
      <c r="AI98" s="206">
        <f>AI109</f>
        <v>0</v>
      </c>
      <c r="AJ98" s="206">
        <f>AJ109</f>
        <v>0</v>
      </c>
      <c r="AK98" s="206">
        <f t="shared" si="44"/>
        <v>0</v>
      </c>
      <c r="AL98" s="206">
        <f t="shared" si="45"/>
        <v>0</v>
      </c>
    </row>
    <row r="99" spans="2:38" x14ac:dyDescent="0.25">
      <c r="B99" s="195" t="s">
        <v>354</v>
      </c>
      <c r="C99" s="196" t="s">
        <v>237</v>
      </c>
      <c r="D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197">
        <f t="shared" si="37"/>
        <v>0</v>
      </c>
      <c r="G99" s="197"/>
      <c r="H99" s="197">
        <f t="shared" si="38"/>
        <v>0</v>
      </c>
      <c r="I99" s="197"/>
      <c r="J99" s="197">
        <f t="shared" si="39"/>
        <v>0</v>
      </c>
      <c r="K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197">
        <f t="shared" si="41"/>
        <v>0</v>
      </c>
      <c r="Z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197">
        <f t="shared" si="42"/>
        <v>0</v>
      </c>
      <c r="AD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197">
        <f t="shared" si="43"/>
        <v>0</v>
      </c>
      <c r="AH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197">
        <f t="shared" si="44"/>
        <v>0</v>
      </c>
      <c r="AL99" s="197">
        <f t="shared" si="45"/>
        <v>0</v>
      </c>
    </row>
    <row r="100" spans="2:38" x14ac:dyDescent="0.25">
      <c r="B100" s="195" t="s">
        <v>825</v>
      </c>
      <c r="C100" s="196" t="s">
        <v>826</v>
      </c>
      <c r="D1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197">
        <f t="shared" si="37"/>
        <v>0</v>
      </c>
      <c r="G100" s="197"/>
      <c r="H100" s="197">
        <f t="shared" si="38"/>
        <v>0</v>
      </c>
      <c r="I100" s="197"/>
      <c r="J100" s="197">
        <f t="shared" si="39"/>
        <v>0</v>
      </c>
      <c r="K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197">
        <f t="shared" si="41"/>
        <v>0</v>
      </c>
      <c r="Z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197">
        <f t="shared" si="42"/>
        <v>0</v>
      </c>
      <c r="AD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197">
        <f t="shared" si="43"/>
        <v>0</v>
      </c>
      <c r="AH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197">
        <f t="shared" si="44"/>
        <v>0</v>
      </c>
      <c r="AL100" s="197">
        <f t="shared" si="45"/>
        <v>0</v>
      </c>
    </row>
    <row r="101" spans="2:38" x14ac:dyDescent="0.25">
      <c r="B101" s="195" t="s">
        <v>827</v>
      </c>
      <c r="C101" s="196" t="s">
        <v>828</v>
      </c>
      <c r="D10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197">
        <f t="shared" si="37"/>
        <v>0</v>
      </c>
      <c r="G101" s="197"/>
      <c r="H101" s="197">
        <f t="shared" si="38"/>
        <v>0</v>
      </c>
      <c r="I101" s="197"/>
      <c r="J101" s="197">
        <f t="shared" si="39"/>
        <v>0</v>
      </c>
      <c r="K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197">
        <f t="shared" si="41"/>
        <v>0</v>
      </c>
      <c r="Z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197">
        <f t="shared" si="42"/>
        <v>0</v>
      </c>
      <c r="AD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197">
        <f t="shared" si="43"/>
        <v>0</v>
      </c>
      <c r="AH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197">
        <f t="shared" si="44"/>
        <v>0</v>
      </c>
      <c r="AL101" s="197">
        <f t="shared" si="45"/>
        <v>0</v>
      </c>
    </row>
    <row r="102" spans="2:38" x14ac:dyDescent="0.25">
      <c r="B102" s="195" t="s">
        <v>829</v>
      </c>
      <c r="C102" s="196" t="s">
        <v>830</v>
      </c>
      <c r="D10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197">
        <f t="shared" si="37"/>
        <v>0</v>
      </c>
      <c r="G102" s="197"/>
      <c r="H102" s="197">
        <f t="shared" si="38"/>
        <v>0</v>
      </c>
      <c r="I102" s="197"/>
      <c r="J102" s="197">
        <f t="shared" si="39"/>
        <v>0</v>
      </c>
      <c r="K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197">
        <f t="shared" si="41"/>
        <v>0</v>
      </c>
      <c r="Z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197">
        <f t="shared" si="42"/>
        <v>0</v>
      </c>
      <c r="AD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197">
        <f t="shared" si="43"/>
        <v>0</v>
      </c>
      <c r="AH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197">
        <f t="shared" si="44"/>
        <v>0</v>
      </c>
      <c r="AL102" s="197">
        <f t="shared" si="45"/>
        <v>0</v>
      </c>
    </row>
    <row r="103" spans="2:38" x14ac:dyDescent="0.25">
      <c r="B103" s="195" t="s">
        <v>831</v>
      </c>
      <c r="C103" s="196" t="s">
        <v>832</v>
      </c>
      <c r="D1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197">
        <f t="shared" si="37"/>
        <v>0</v>
      </c>
      <c r="G103" s="197"/>
      <c r="H103" s="197">
        <f t="shared" si="38"/>
        <v>0</v>
      </c>
      <c r="I103" s="197"/>
      <c r="J103" s="197">
        <f t="shared" si="39"/>
        <v>0</v>
      </c>
      <c r="K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197">
        <f t="shared" si="41"/>
        <v>0</v>
      </c>
      <c r="Z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197">
        <f t="shared" si="42"/>
        <v>0</v>
      </c>
      <c r="AD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197">
        <f t="shared" si="43"/>
        <v>0</v>
      </c>
      <c r="AH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197">
        <f t="shared" si="44"/>
        <v>0</v>
      </c>
      <c r="AL103" s="197">
        <f t="shared" si="45"/>
        <v>0</v>
      </c>
    </row>
    <row r="104" spans="2:38" x14ac:dyDescent="0.25">
      <c r="B104" s="195" t="s">
        <v>833</v>
      </c>
      <c r="C104" s="196" t="s">
        <v>834</v>
      </c>
      <c r="D10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197">
        <f t="shared" si="37"/>
        <v>0</v>
      </c>
      <c r="G104" s="197"/>
      <c r="H104" s="197">
        <f t="shared" si="38"/>
        <v>0</v>
      </c>
      <c r="I104" s="197"/>
      <c r="J104" s="197">
        <f t="shared" si="39"/>
        <v>0</v>
      </c>
      <c r="K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197">
        <f t="shared" si="41"/>
        <v>0</v>
      </c>
      <c r="Z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197">
        <f t="shared" si="42"/>
        <v>0</v>
      </c>
      <c r="AD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197">
        <f t="shared" si="43"/>
        <v>0</v>
      </c>
      <c r="AH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197">
        <f t="shared" si="44"/>
        <v>0</v>
      </c>
      <c r="AL104" s="197">
        <f t="shared" si="45"/>
        <v>0</v>
      </c>
    </row>
    <row r="105" spans="2:38" x14ac:dyDescent="0.25">
      <c r="B105" s="195" t="s">
        <v>835</v>
      </c>
      <c r="C105" s="196" t="s">
        <v>836</v>
      </c>
      <c r="D1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197">
        <f t="shared" si="37"/>
        <v>0</v>
      </c>
      <c r="G105" s="197"/>
      <c r="H105" s="197">
        <f t="shared" si="38"/>
        <v>0</v>
      </c>
      <c r="I105" s="197"/>
      <c r="J105" s="197">
        <f t="shared" si="39"/>
        <v>0</v>
      </c>
      <c r="K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197">
        <f t="shared" si="41"/>
        <v>0</v>
      </c>
      <c r="Z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197">
        <f t="shared" si="42"/>
        <v>0</v>
      </c>
      <c r="AD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197">
        <f t="shared" si="43"/>
        <v>0</v>
      </c>
      <c r="AH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197">
        <f t="shared" si="44"/>
        <v>0</v>
      </c>
      <c r="AL105" s="197">
        <f t="shared" si="45"/>
        <v>0</v>
      </c>
    </row>
    <row r="106" spans="2:38" x14ac:dyDescent="0.25">
      <c r="B106" s="195" t="s">
        <v>837</v>
      </c>
      <c r="C106" s="196" t="s">
        <v>838</v>
      </c>
      <c r="D1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197">
        <f t="shared" si="37"/>
        <v>0</v>
      </c>
      <c r="G106" s="197"/>
      <c r="H106" s="197">
        <f t="shared" si="38"/>
        <v>0</v>
      </c>
      <c r="I106" s="197"/>
      <c r="J106" s="197">
        <f t="shared" si="39"/>
        <v>0</v>
      </c>
      <c r="K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197">
        <f t="shared" si="41"/>
        <v>0</v>
      </c>
      <c r="Z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197">
        <f t="shared" si="42"/>
        <v>0</v>
      </c>
      <c r="AD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197">
        <f t="shared" si="43"/>
        <v>0</v>
      </c>
      <c r="AH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197">
        <f t="shared" si="44"/>
        <v>0</v>
      </c>
      <c r="AL106" s="197">
        <f t="shared" si="45"/>
        <v>0</v>
      </c>
    </row>
    <row r="107" spans="2:38" x14ac:dyDescent="0.25">
      <c r="B107" s="195" t="s">
        <v>839</v>
      </c>
      <c r="C107" s="196" t="s">
        <v>840</v>
      </c>
      <c r="D10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197">
        <f t="shared" si="37"/>
        <v>0</v>
      </c>
      <c r="G107" s="197"/>
      <c r="H107" s="197">
        <f t="shared" si="38"/>
        <v>0</v>
      </c>
      <c r="I107" s="197"/>
      <c r="J107" s="197">
        <f t="shared" si="39"/>
        <v>0</v>
      </c>
      <c r="K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197">
        <f t="shared" si="41"/>
        <v>0</v>
      </c>
      <c r="Z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197">
        <f t="shared" si="42"/>
        <v>0</v>
      </c>
      <c r="AD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197">
        <f t="shared" si="43"/>
        <v>0</v>
      </c>
      <c r="AH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197">
        <f t="shared" si="44"/>
        <v>0</v>
      </c>
      <c r="AL107" s="197">
        <f t="shared" si="45"/>
        <v>0</v>
      </c>
    </row>
    <row r="108" spans="2:38" x14ac:dyDescent="0.25">
      <c r="B108" s="195" t="s">
        <v>841</v>
      </c>
      <c r="C108" s="196" t="s">
        <v>842</v>
      </c>
      <c r="D10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197">
        <f t="shared" si="37"/>
        <v>0</v>
      </c>
      <c r="G108" s="197"/>
      <c r="H108" s="197">
        <f t="shared" si="38"/>
        <v>0</v>
      </c>
      <c r="I108" s="197"/>
      <c r="J108" s="197">
        <f t="shared" si="39"/>
        <v>0</v>
      </c>
      <c r="K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197">
        <f t="shared" si="41"/>
        <v>0</v>
      </c>
      <c r="Z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197">
        <f t="shared" si="42"/>
        <v>0</v>
      </c>
      <c r="AD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197">
        <f t="shared" si="43"/>
        <v>0</v>
      </c>
      <c r="AH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197">
        <f t="shared" si="44"/>
        <v>0</v>
      </c>
      <c r="AL108" s="197">
        <f t="shared" si="45"/>
        <v>0</v>
      </c>
    </row>
    <row r="109" spans="2:38" x14ac:dyDescent="0.25">
      <c r="B109" s="195" t="s">
        <v>843</v>
      </c>
      <c r="C109" s="196" t="s">
        <v>844</v>
      </c>
      <c r="D1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197">
        <f t="shared" si="37"/>
        <v>0</v>
      </c>
      <c r="G109" s="197"/>
      <c r="H109" s="197">
        <f t="shared" si="38"/>
        <v>0</v>
      </c>
      <c r="I109" s="197"/>
      <c r="J109" s="197">
        <f t="shared" si="39"/>
        <v>0</v>
      </c>
      <c r="K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197">
        <f t="shared" si="41"/>
        <v>0</v>
      </c>
      <c r="Z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197">
        <f t="shared" si="42"/>
        <v>0</v>
      </c>
      <c r="AD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197">
        <f t="shared" si="43"/>
        <v>0</v>
      </c>
      <c r="AH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197">
        <f t="shared" si="44"/>
        <v>0</v>
      </c>
      <c r="AL109" s="197">
        <f t="shared" si="45"/>
        <v>0</v>
      </c>
    </row>
    <row r="110" spans="2:38" x14ac:dyDescent="0.25">
      <c r="B110" s="192" t="s">
        <v>355</v>
      </c>
      <c r="C110" s="193" t="s">
        <v>238</v>
      </c>
      <c r="D110" s="194">
        <f>D111+D122+D137+D153+D168+D194+D197+D204</f>
        <v>0</v>
      </c>
      <c r="E110" s="194">
        <f>E111+E122+E137+E153+E168+E194+E197+E204</f>
        <v>3231900</v>
      </c>
      <c r="F110" s="194">
        <f t="shared" si="37"/>
        <v>3231900</v>
      </c>
      <c r="G110" s="194">
        <f>G111+G122+G137+G153+G168+G194+G197+G204</f>
        <v>0</v>
      </c>
      <c r="H110" s="194">
        <f t="shared" si="38"/>
        <v>3231900</v>
      </c>
      <c r="I110" s="194">
        <f>I111+I122+I137+I153+I168+I194+I197+I204</f>
        <v>0</v>
      </c>
      <c r="J110" s="194">
        <f t="shared" si="39"/>
        <v>3231900</v>
      </c>
      <c r="K110" s="194">
        <f t="shared" ref="K110:X110" si="50">K111+K122+K137+K153+K168+K194+K197+K204</f>
        <v>0</v>
      </c>
      <c r="L110" s="194">
        <f t="shared" si="50"/>
        <v>0</v>
      </c>
      <c r="M110" s="194">
        <f t="shared" si="50"/>
        <v>51500</v>
      </c>
      <c r="N110" s="194">
        <f t="shared" si="50"/>
        <v>0</v>
      </c>
      <c r="O110" s="194">
        <f t="shared" si="50"/>
        <v>250000</v>
      </c>
      <c r="P110" s="194">
        <f t="shared" si="50"/>
        <v>0</v>
      </c>
      <c r="Q110" s="194">
        <f t="shared" si="50"/>
        <v>0</v>
      </c>
      <c r="R110" s="194">
        <f t="shared" si="50"/>
        <v>0</v>
      </c>
      <c r="S110" s="194">
        <f t="shared" si="50"/>
        <v>0</v>
      </c>
      <c r="T110" s="194">
        <f t="shared" si="50"/>
        <v>0</v>
      </c>
      <c r="U110" s="194">
        <f t="shared" si="50"/>
        <v>2930400</v>
      </c>
      <c r="V110" s="194">
        <f t="shared" si="50"/>
        <v>0</v>
      </c>
      <c r="W110" s="194">
        <f t="shared" si="50"/>
        <v>4000</v>
      </c>
      <c r="X110" s="194">
        <f t="shared" si="50"/>
        <v>29000</v>
      </c>
      <c r="Y110" s="194">
        <f t="shared" si="41"/>
        <v>33000</v>
      </c>
      <c r="Z110" s="194">
        <f>Z111+Z122+Z137+Z153+Z168+Z194+Z197+Z204</f>
        <v>700</v>
      </c>
      <c r="AA110" s="194">
        <f>AA111+AA122+AA137+AA153+AA168+AA194+AA197+AA204</f>
        <v>2950000</v>
      </c>
      <c r="AB110" s="194">
        <f>AB111+AB122+AB137+AB153+AB168+AB194+AB197+AB204</f>
        <v>4500</v>
      </c>
      <c r="AC110" s="194">
        <f t="shared" si="42"/>
        <v>2955200</v>
      </c>
      <c r="AD110" s="194">
        <f>AD111+AD122+AD137+AD153+AD168+AD194+AD197+AD204</f>
        <v>0</v>
      </c>
      <c r="AE110" s="194">
        <f>AE111+AE122+AE137+AE153+AE168+AE194+AE197+AE204</f>
        <v>3000</v>
      </c>
      <c r="AF110" s="194">
        <f>AF111+AF122+AF137+AF153+AF168+AF194+AF197+AF204</f>
        <v>1500</v>
      </c>
      <c r="AG110" s="194">
        <f t="shared" si="43"/>
        <v>4500</v>
      </c>
      <c r="AH110" s="194">
        <f>AH111+AH122+AH137+AH153+AH168+AH194+AH197+AH204</f>
        <v>229500</v>
      </c>
      <c r="AI110" s="194">
        <f>AI111+AI122+AI137+AI153+AI168+AI194+AI197+AI204</f>
        <v>9000</v>
      </c>
      <c r="AJ110" s="194">
        <f>AJ111+AJ122+AJ137+AJ153+AJ168+AJ194+AJ197+AJ204</f>
        <v>700</v>
      </c>
      <c r="AK110" s="194">
        <f t="shared" si="44"/>
        <v>239200</v>
      </c>
      <c r="AL110" s="194">
        <f t="shared" si="45"/>
        <v>3231900</v>
      </c>
    </row>
    <row r="111" spans="2:38" x14ac:dyDescent="0.25">
      <c r="B111" s="204" t="s">
        <v>356</v>
      </c>
      <c r="C111" s="205" t="s">
        <v>239</v>
      </c>
      <c r="D111" s="206">
        <f>SUM(D112:D121)</f>
        <v>0</v>
      </c>
      <c r="E111" s="206">
        <f>SUM(E112:E121)</f>
        <v>3000</v>
      </c>
      <c r="F111" s="206">
        <f t="shared" si="37"/>
        <v>3000</v>
      </c>
      <c r="G111" s="206">
        <f>SUM(G112:G121)</f>
        <v>0</v>
      </c>
      <c r="H111" s="206">
        <f t="shared" si="38"/>
        <v>3000</v>
      </c>
      <c r="I111" s="206">
        <f>SUM(I112:I121)</f>
        <v>0</v>
      </c>
      <c r="J111" s="206">
        <f t="shared" si="39"/>
        <v>3000</v>
      </c>
      <c r="K111" s="206">
        <f t="shared" ref="K111:X111" si="51">SUM(K112:K121)</f>
        <v>0</v>
      </c>
      <c r="L111" s="206">
        <f t="shared" si="51"/>
        <v>0</v>
      </c>
      <c r="M111" s="206">
        <f t="shared" si="51"/>
        <v>3000</v>
      </c>
      <c r="N111" s="206">
        <f t="shared" si="51"/>
        <v>0</v>
      </c>
      <c r="O111" s="206">
        <f t="shared" si="51"/>
        <v>0</v>
      </c>
      <c r="P111" s="206">
        <f t="shared" si="51"/>
        <v>0</v>
      </c>
      <c r="Q111" s="206">
        <f t="shared" si="51"/>
        <v>0</v>
      </c>
      <c r="R111" s="206">
        <f t="shared" si="51"/>
        <v>0</v>
      </c>
      <c r="S111" s="206">
        <f t="shared" si="51"/>
        <v>0</v>
      </c>
      <c r="T111" s="206">
        <f t="shared" si="51"/>
        <v>0</v>
      </c>
      <c r="U111" s="206">
        <f t="shared" si="51"/>
        <v>0</v>
      </c>
      <c r="V111" s="206">
        <f t="shared" si="51"/>
        <v>0</v>
      </c>
      <c r="W111" s="206">
        <f t="shared" si="51"/>
        <v>0</v>
      </c>
      <c r="X111" s="206">
        <f t="shared" si="51"/>
        <v>500</v>
      </c>
      <c r="Y111" s="206">
        <f t="shared" si="41"/>
        <v>500</v>
      </c>
      <c r="Z111" s="206">
        <f>SUM(Z112:Z121)</f>
        <v>0</v>
      </c>
      <c r="AA111" s="206">
        <f>SUM(AA112:AA121)</f>
        <v>0</v>
      </c>
      <c r="AB111" s="206">
        <f>SUM(AB112:AB121)</f>
        <v>0</v>
      </c>
      <c r="AC111" s="206">
        <f t="shared" si="42"/>
        <v>0</v>
      </c>
      <c r="AD111" s="206">
        <f>SUM(AD112:AD121)</f>
        <v>0</v>
      </c>
      <c r="AE111" s="206">
        <f>SUM(AE112:AE121)</f>
        <v>0</v>
      </c>
      <c r="AF111" s="206">
        <f>SUM(AF112:AF121)</f>
        <v>1500</v>
      </c>
      <c r="AG111" s="206">
        <f t="shared" si="43"/>
        <v>1500</v>
      </c>
      <c r="AH111" s="206">
        <f>SUM(AH112:AH121)</f>
        <v>0</v>
      </c>
      <c r="AI111" s="206">
        <f>SUM(AI112:AI121)</f>
        <v>1000</v>
      </c>
      <c r="AJ111" s="206">
        <f>SUM(AJ112:AJ121)</f>
        <v>0</v>
      </c>
      <c r="AK111" s="206">
        <f t="shared" si="44"/>
        <v>1000</v>
      </c>
      <c r="AL111" s="206">
        <f t="shared" si="45"/>
        <v>3000</v>
      </c>
    </row>
    <row r="112" spans="2:38" x14ac:dyDescent="0.25">
      <c r="B112" s="195" t="s">
        <v>869</v>
      </c>
      <c r="C112" s="196" t="s">
        <v>195</v>
      </c>
      <c r="D11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197">
        <f t="shared" si="37"/>
        <v>0</v>
      </c>
      <c r="G112" s="197"/>
      <c r="H112" s="197">
        <f t="shared" ref="H112:H119" si="52">F112-G112</f>
        <v>0</v>
      </c>
      <c r="I112" s="197"/>
      <c r="J112" s="197">
        <f t="shared" ref="J112:J119" si="53">F112-I112</f>
        <v>0</v>
      </c>
      <c r="K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197">
        <f t="shared" ref="Y112:Y119" si="54">V112+W112+X112</f>
        <v>0</v>
      </c>
      <c r="Z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197">
        <f t="shared" ref="AC112:AC119" si="55">Z112+AA112+AB112</f>
        <v>0</v>
      </c>
      <c r="AD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197">
        <f t="shared" ref="AG112:AG119" si="56">AD112+AE112+AF112</f>
        <v>0</v>
      </c>
      <c r="AH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197">
        <f t="shared" ref="AK112:AK119" si="57">AH112+AI112+AJ112</f>
        <v>0</v>
      </c>
      <c r="AL112" s="197">
        <f t="shared" ref="AL112:AL119" si="58">Y112+AC112+AG112+AK112</f>
        <v>0</v>
      </c>
    </row>
    <row r="113" spans="2:38" x14ac:dyDescent="0.25">
      <c r="B113" s="195" t="s">
        <v>870</v>
      </c>
      <c r="C113" s="196" t="s">
        <v>871</v>
      </c>
      <c r="D11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197">
        <f t="shared" si="37"/>
        <v>0</v>
      </c>
      <c r="G113" s="197"/>
      <c r="H113" s="197">
        <f t="shared" si="52"/>
        <v>0</v>
      </c>
      <c r="I113" s="197"/>
      <c r="J113" s="197">
        <f t="shared" si="53"/>
        <v>0</v>
      </c>
      <c r="K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197">
        <f t="shared" si="54"/>
        <v>0</v>
      </c>
      <c r="Z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197">
        <f t="shared" si="55"/>
        <v>0</v>
      </c>
      <c r="AD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197">
        <f t="shared" si="56"/>
        <v>0</v>
      </c>
      <c r="AH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197">
        <f t="shared" si="57"/>
        <v>0</v>
      </c>
      <c r="AL113" s="197">
        <f t="shared" si="58"/>
        <v>0</v>
      </c>
    </row>
    <row r="114" spans="2:38" x14ac:dyDescent="0.25">
      <c r="B114" s="195" t="s">
        <v>872</v>
      </c>
      <c r="C114" s="196" t="s">
        <v>873</v>
      </c>
      <c r="D1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197">
        <f t="shared" si="37"/>
        <v>0</v>
      </c>
      <c r="G114" s="197"/>
      <c r="H114" s="197">
        <f t="shared" si="52"/>
        <v>0</v>
      </c>
      <c r="I114" s="197"/>
      <c r="J114" s="197">
        <f t="shared" si="53"/>
        <v>0</v>
      </c>
      <c r="K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197">
        <f t="shared" si="54"/>
        <v>0</v>
      </c>
      <c r="Z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197">
        <f t="shared" si="55"/>
        <v>0</v>
      </c>
      <c r="AD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197">
        <f t="shared" si="56"/>
        <v>0</v>
      </c>
      <c r="AH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197">
        <f t="shared" si="57"/>
        <v>0</v>
      </c>
      <c r="AL114" s="197">
        <f t="shared" si="58"/>
        <v>0</v>
      </c>
    </row>
    <row r="115" spans="2:38" x14ac:dyDescent="0.25">
      <c r="B115" s="195" t="s">
        <v>357</v>
      </c>
      <c r="C115" s="196" t="s">
        <v>240</v>
      </c>
      <c r="D1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197">
        <f t="shared" si="37"/>
        <v>0</v>
      </c>
      <c r="G115" s="197"/>
      <c r="H115" s="197">
        <f>F115-G115</f>
        <v>0</v>
      </c>
      <c r="I115" s="197"/>
      <c r="J115" s="197">
        <f>F115-I115</f>
        <v>0</v>
      </c>
      <c r="K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197">
        <f>V115+W115+X115</f>
        <v>0</v>
      </c>
      <c r="Z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197">
        <f>Z115+AA115+AB115</f>
        <v>0</v>
      </c>
      <c r="AD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197">
        <f>AD115+AE115+AF115</f>
        <v>0</v>
      </c>
      <c r="AH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197">
        <f>AH115+AI115+AJ115</f>
        <v>0</v>
      </c>
      <c r="AL115" s="197">
        <f>Y115+AC115+AG115+AK115</f>
        <v>0</v>
      </c>
    </row>
    <row r="116" spans="2:38" x14ac:dyDescent="0.25">
      <c r="B116" s="195" t="s">
        <v>874</v>
      </c>
      <c r="C116" s="196" t="s">
        <v>875</v>
      </c>
      <c r="D1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v>
      </c>
      <c r="F116" s="197">
        <f t="shared" si="37"/>
        <v>3000</v>
      </c>
      <c r="G116" s="197"/>
      <c r="H116" s="197">
        <f>F116-G116</f>
        <v>3000</v>
      </c>
      <c r="I116" s="197"/>
      <c r="J116" s="197">
        <f>F116-I116</f>
        <v>3000</v>
      </c>
      <c r="K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v>
      </c>
      <c r="N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v>
      </c>
      <c r="Y116" s="197">
        <f>V116+W116+X116</f>
        <v>500</v>
      </c>
      <c r="Z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197">
        <f>Z116+AA116+AB116</f>
        <v>0</v>
      </c>
      <c r="AD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v>
      </c>
      <c r="AG116" s="197">
        <f>AD116+AE116+AF116</f>
        <v>1500</v>
      </c>
      <c r="AH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v>
      </c>
      <c r="AJ1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197">
        <f>AH116+AI116+AJ116</f>
        <v>1000</v>
      </c>
      <c r="AL116" s="197">
        <f>Y116+AC116+AG116+AK116</f>
        <v>3000</v>
      </c>
    </row>
    <row r="117" spans="2:38" x14ac:dyDescent="0.25">
      <c r="B117" s="195" t="s">
        <v>876</v>
      </c>
      <c r="C117" s="196" t="s">
        <v>877</v>
      </c>
      <c r="D1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197">
        <f t="shared" si="37"/>
        <v>0</v>
      </c>
      <c r="G117" s="197"/>
      <c r="H117" s="197">
        <f>F117-G117</f>
        <v>0</v>
      </c>
      <c r="I117" s="197"/>
      <c r="J117" s="197">
        <f>F117-I117</f>
        <v>0</v>
      </c>
      <c r="K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197">
        <f>V117+W117+X117</f>
        <v>0</v>
      </c>
      <c r="Z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197">
        <f>Z117+AA117+AB117</f>
        <v>0</v>
      </c>
      <c r="AD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197">
        <f>AD117+AE117+AF117</f>
        <v>0</v>
      </c>
      <c r="AH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197">
        <f>AH117+AI117+AJ117</f>
        <v>0</v>
      </c>
      <c r="AL117" s="197">
        <f>Y117+AC117+AG117+AK117</f>
        <v>0</v>
      </c>
    </row>
    <row r="118" spans="2:38" x14ac:dyDescent="0.25">
      <c r="B118" s="195" t="s">
        <v>878</v>
      </c>
      <c r="C118" s="196" t="s">
        <v>879</v>
      </c>
      <c r="D1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197">
        <f t="shared" si="37"/>
        <v>0</v>
      </c>
      <c r="G118" s="197"/>
      <c r="H118" s="197">
        <f>F118-G118</f>
        <v>0</v>
      </c>
      <c r="I118" s="197"/>
      <c r="J118" s="197">
        <f>F118-I118</f>
        <v>0</v>
      </c>
      <c r="K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197">
        <f>V118+W118+X118</f>
        <v>0</v>
      </c>
      <c r="Z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197">
        <f>Z118+AA118+AB118</f>
        <v>0</v>
      </c>
      <c r="AD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197">
        <f>AD118+AE118+AF118</f>
        <v>0</v>
      </c>
      <c r="AH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197">
        <f>AH118+AI118+AJ118</f>
        <v>0</v>
      </c>
      <c r="AL118" s="197">
        <f>Y118+AC118+AG118+AK118</f>
        <v>0</v>
      </c>
    </row>
    <row r="119" spans="2:38" x14ac:dyDescent="0.25">
      <c r="B119" s="195" t="s">
        <v>880</v>
      </c>
      <c r="C119" s="196" t="s">
        <v>881</v>
      </c>
      <c r="D1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197">
        <f t="shared" si="37"/>
        <v>0</v>
      </c>
      <c r="G119" s="197"/>
      <c r="H119" s="197">
        <f t="shared" si="52"/>
        <v>0</v>
      </c>
      <c r="I119" s="197"/>
      <c r="J119" s="197">
        <f t="shared" si="53"/>
        <v>0</v>
      </c>
      <c r="K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197">
        <f t="shared" si="54"/>
        <v>0</v>
      </c>
      <c r="Z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197">
        <f t="shared" si="55"/>
        <v>0</v>
      </c>
      <c r="AD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197">
        <f t="shared" si="56"/>
        <v>0</v>
      </c>
      <c r="AH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197">
        <f t="shared" si="57"/>
        <v>0</v>
      </c>
      <c r="AL119" s="197">
        <f t="shared" si="58"/>
        <v>0</v>
      </c>
    </row>
    <row r="120" spans="2:38" x14ac:dyDescent="0.25">
      <c r="B120" s="195" t="s">
        <v>882</v>
      </c>
      <c r="C120" s="196" t="s">
        <v>883</v>
      </c>
      <c r="D1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197">
        <f t="shared" si="37"/>
        <v>0</v>
      </c>
      <c r="G120" s="197"/>
      <c r="H120" s="197">
        <f>F120-G120</f>
        <v>0</v>
      </c>
      <c r="I120" s="197"/>
      <c r="J120" s="197">
        <f>F120-I120</f>
        <v>0</v>
      </c>
      <c r="K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197">
        <f>V120+W120+X120</f>
        <v>0</v>
      </c>
      <c r="Z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197">
        <f>Z120+AA120+AB120</f>
        <v>0</v>
      </c>
      <c r="AD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197">
        <f>AD120+AE120+AF120</f>
        <v>0</v>
      </c>
      <c r="AH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197">
        <f>AH120+AI120+AJ120</f>
        <v>0</v>
      </c>
      <c r="AL120" s="197">
        <f>Y120+AC120+AG120+AK120</f>
        <v>0</v>
      </c>
    </row>
    <row r="121" spans="2:38" x14ac:dyDescent="0.25">
      <c r="B121" s="195" t="s">
        <v>884</v>
      </c>
      <c r="C121" s="196" t="s">
        <v>885</v>
      </c>
      <c r="D1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197">
        <f t="shared" si="37"/>
        <v>0</v>
      </c>
      <c r="G121" s="197"/>
      <c r="H121" s="197">
        <f>F121-G121</f>
        <v>0</v>
      </c>
      <c r="I121" s="197"/>
      <c r="J121" s="197">
        <f>F121-I121</f>
        <v>0</v>
      </c>
      <c r="K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197">
        <f>V121+W121+X121</f>
        <v>0</v>
      </c>
      <c r="Z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197">
        <f>Z121+AA121+AB121</f>
        <v>0</v>
      </c>
      <c r="AD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197">
        <f>AD121+AE121+AF121</f>
        <v>0</v>
      </c>
      <c r="AH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197">
        <f>AH121+AI121+AJ121</f>
        <v>0</v>
      </c>
      <c r="AL121" s="197">
        <f>Y121+AC121+AG121+AK121</f>
        <v>0</v>
      </c>
    </row>
    <row r="122" spans="2:38" x14ac:dyDescent="0.25">
      <c r="B122" s="204" t="s">
        <v>358</v>
      </c>
      <c r="C122" s="205" t="s">
        <v>241</v>
      </c>
      <c r="D122" s="206">
        <f>SUM(D123:D136)</f>
        <v>0</v>
      </c>
      <c r="E122" s="206">
        <f>SUM(E123:E136)</f>
        <v>0</v>
      </c>
      <c r="F122" s="206">
        <f t="shared" si="37"/>
        <v>0</v>
      </c>
      <c r="G122" s="206">
        <f>SUM(G123:G136)</f>
        <v>0</v>
      </c>
      <c r="H122" s="206">
        <f>F122-G122</f>
        <v>0</v>
      </c>
      <c r="I122" s="206">
        <f>SUM(I123:I136)</f>
        <v>0</v>
      </c>
      <c r="J122" s="206">
        <f>F122-I122</f>
        <v>0</v>
      </c>
      <c r="K122" s="206">
        <f t="shared" ref="K122:AJ122" si="59">SUM(K123:K136)</f>
        <v>0</v>
      </c>
      <c r="L122" s="206">
        <f t="shared" si="59"/>
        <v>0</v>
      </c>
      <c r="M122" s="206">
        <f t="shared" si="59"/>
        <v>0</v>
      </c>
      <c r="N122" s="206">
        <f t="shared" si="59"/>
        <v>0</v>
      </c>
      <c r="O122" s="206">
        <f t="shared" si="59"/>
        <v>0</v>
      </c>
      <c r="P122" s="206">
        <f t="shared" si="59"/>
        <v>0</v>
      </c>
      <c r="Q122" s="206">
        <f t="shared" si="59"/>
        <v>0</v>
      </c>
      <c r="R122" s="206">
        <f t="shared" si="59"/>
        <v>0</v>
      </c>
      <c r="S122" s="206">
        <f t="shared" si="59"/>
        <v>0</v>
      </c>
      <c r="T122" s="206">
        <f t="shared" si="59"/>
        <v>0</v>
      </c>
      <c r="U122" s="206">
        <f t="shared" si="59"/>
        <v>0</v>
      </c>
      <c r="V122" s="206">
        <f t="shared" si="59"/>
        <v>0</v>
      </c>
      <c r="W122" s="206">
        <f t="shared" si="59"/>
        <v>0</v>
      </c>
      <c r="X122" s="206">
        <f t="shared" si="59"/>
        <v>0</v>
      </c>
      <c r="Y122" s="206">
        <f>V122+W122+X122</f>
        <v>0</v>
      </c>
      <c r="Z122" s="206">
        <f t="shared" si="59"/>
        <v>0</v>
      </c>
      <c r="AA122" s="206">
        <f t="shared" si="59"/>
        <v>0</v>
      </c>
      <c r="AB122" s="206">
        <f t="shared" si="59"/>
        <v>0</v>
      </c>
      <c r="AC122" s="206">
        <f>Z122+AA122+AB122</f>
        <v>0</v>
      </c>
      <c r="AD122" s="206">
        <f t="shared" si="59"/>
        <v>0</v>
      </c>
      <c r="AE122" s="206">
        <f t="shared" si="59"/>
        <v>0</v>
      </c>
      <c r="AF122" s="206">
        <f t="shared" si="59"/>
        <v>0</v>
      </c>
      <c r="AG122" s="206">
        <f>AD122+AE122+AF122</f>
        <v>0</v>
      </c>
      <c r="AH122" s="206">
        <f t="shared" si="59"/>
        <v>0</v>
      </c>
      <c r="AI122" s="206">
        <f t="shared" si="59"/>
        <v>0</v>
      </c>
      <c r="AJ122" s="206">
        <f t="shared" si="59"/>
        <v>0</v>
      </c>
      <c r="AK122" s="206">
        <f>AH122+AI122+AJ122</f>
        <v>0</v>
      </c>
      <c r="AL122" s="206">
        <f>Y122+AC122+AG122+AK122</f>
        <v>0</v>
      </c>
    </row>
    <row r="123" spans="2:38" x14ac:dyDescent="0.25">
      <c r="B123" s="195" t="s">
        <v>359</v>
      </c>
      <c r="C123" s="196" t="s">
        <v>242</v>
      </c>
      <c r="D1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197">
        <f t="shared" si="37"/>
        <v>0</v>
      </c>
      <c r="G123" s="197"/>
      <c r="H123" s="197">
        <f>F123-G123</f>
        <v>0</v>
      </c>
      <c r="I123" s="197"/>
      <c r="J123" s="197">
        <f>F123-I123</f>
        <v>0</v>
      </c>
      <c r="K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197">
        <f>V123+W123+X123</f>
        <v>0</v>
      </c>
      <c r="Z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197">
        <f>Z123+AA123+AB123</f>
        <v>0</v>
      </c>
      <c r="AD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197">
        <f>AD123+AE123+AF123</f>
        <v>0</v>
      </c>
      <c r="AH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197">
        <f>AH123+AI123+AJ123</f>
        <v>0</v>
      </c>
      <c r="AL123" s="197">
        <f>Y123+AC123+AG123+AK123</f>
        <v>0</v>
      </c>
    </row>
    <row r="124" spans="2:38" x14ac:dyDescent="0.25">
      <c r="B124" s="195" t="s">
        <v>886</v>
      </c>
      <c r="C124" s="196" t="s">
        <v>887</v>
      </c>
      <c r="D1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197">
        <f t="shared" ref="F124:F129" si="60">D124+E124</f>
        <v>0</v>
      </c>
      <c r="G124" s="197"/>
      <c r="H124" s="197">
        <f t="shared" ref="H124:H129" si="61">F124-G124</f>
        <v>0</v>
      </c>
      <c r="I124" s="197"/>
      <c r="J124" s="197">
        <f t="shared" ref="J124:J129" si="62">F124-I124</f>
        <v>0</v>
      </c>
      <c r="K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197">
        <f t="shared" ref="Y124:Y129" si="63">V124+W124+X124</f>
        <v>0</v>
      </c>
      <c r="Z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197">
        <f t="shared" ref="AC124:AC129" si="64">Z124+AA124+AB124</f>
        <v>0</v>
      </c>
      <c r="AD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197">
        <f t="shared" ref="AG124:AG129" si="65">AD124+AE124+AF124</f>
        <v>0</v>
      </c>
      <c r="AH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197">
        <f t="shared" ref="AK124:AK129" si="66">AH124+AI124+AJ124</f>
        <v>0</v>
      </c>
      <c r="AL124" s="197">
        <f t="shared" ref="AL124:AL129" si="67">Y124+AC124+AG124+AK124</f>
        <v>0</v>
      </c>
    </row>
    <row r="125" spans="2:38" x14ac:dyDescent="0.25">
      <c r="B125" s="195" t="s">
        <v>360</v>
      </c>
      <c r="C125" s="196" t="s">
        <v>243</v>
      </c>
      <c r="D1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197">
        <f t="shared" si="60"/>
        <v>0</v>
      </c>
      <c r="G125" s="197"/>
      <c r="H125" s="197">
        <f t="shared" si="61"/>
        <v>0</v>
      </c>
      <c r="I125" s="197"/>
      <c r="J125" s="197">
        <f t="shared" si="62"/>
        <v>0</v>
      </c>
      <c r="K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197">
        <f t="shared" si="63"/>
        <v>0</v>
      </c>
      <c r="Z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197">
        <f t="shared" si="64"/>
        <v>0</v>
      </c>
      <c r="AD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197">
        <f t="shared" si="65"/>
        <v>0</v>
      </c>
      <c r="AH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197">
        <f t="shared" si="66"/>
        <v>0</v>
      </c>
      <c r="AL125" s="197">
        <f t="shared" si="67"/>
        <v>0</v>
      </c>
    </row>
    <row r="126" spans="2:38" x14ac:dyDescent="0.25">
      <c r="B126" s="195" t="s">
        <v>888</v>
      </c>
      <c r="C126" s="196" t="s">
        <v>889</v>
      </c>
      <c r="D1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197">
        <f t="shared" si="60"/>
        <v>0</v>
      </c>
      <c r="G126" s="197"/>
      <c r="H126" s="197">
        <f t="shared" si="61"/>
        <v>0</v>
      </c>
      <c r="I126" s="197"/>
      <c r="J126" s="197">
        <f t="shared" si="62"/>
        <v>0</v>
      </c>
      <c r="K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197">
        <f t="shared" si="63"/>
        <v>0</v>
      </c>
      <c r="Z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197">
        <f t="shared" si="64"/>
        <v>0</v>
      </c>
      <c r="AD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197">
        <f t="shared" si="65"/>
        <v>0</v>
      </c>
      <c r="AH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197">
        <f t="shared" si="66"/>
        <v>0</v>
      </c>
      <c r="AL126" s="197">
        <f t="shared" si="67"/>
        <v>0</v>
      </c>
    </row>
    <row r="127" spans="2:38" x14ac:dyDescent="0.25">
      <c r="B127" s="195" t="s">
        <v>890</v>
      </c>
      <c r="C127" s="196" t="s">
        <v>891</v>
      </c>
      <c r="D1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197">
        <f t="shared" si="60"/>
        <v>0</v>
      </c>
      <c r="G127" s="197"/>
      <c r="H127" s="197">
        <f t="shared" si="61"/>
        <v>0</v>
      </c>
      <c r="I127" s="197"/>
      <c r="J127" s="197">
        <f t="shared" si="62"/>
        <v>0</v>
      </c>
      <c r="K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197">
        <f t="shared" si="63"/>
        <v>0</v>
      </c>
      <c r="Z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197">
        <f t="shared" si="64"/>
        <v>0</v>
      </c>
      <c r="AD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197">
        <f t="shared" si="65"/>
        <v>0</v>
      </c>
      <c r="AH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197">
        <f t="shared" si="66"/>
        <v>0</v>
      </c>
      <c r="AL127" s="197">
        <f t="shared" si="67"/>
        <v>0</v>
      </c>
    </row>
    <row r="128" spans="2:38" x14ac:dyDescent="0.25">
      <c r="B128" s="195" t="s">
        <v>892</v>
      </c>
      <c r="C128" s="196" t="s">
        <v>893</v>
      </c>
      <c r="D1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197">
        <f t="shared" si="60"/>
        <v>0</v>
      </c>
      <c r="G128" s="197"/>
      <c r="H128" s="197">
        <f t="shared" si="61"/>
        <v>0</v>
      </c>
      <c r="I128" s="197"/>
      <c r="J128" s="197">
        <f t="shared" si="62"/>
        <v>0</v>
      </c>
      <c r="K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197">
        <f t="shared" si="63"/>
        <v>0</v>
      </c>
      <c r="Z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197">
        <f t="shared" si="64"/>
        <v>0</v>
      </c>
      <c r="AD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197">
        <f t="shared" si="65"/>
        <v>0</v>
      </c>
      <c r="AH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197">
        <f t="shared" si="66"/>
        <v>0</v>
      </c>
      <c r="AL128" s="197">
        <f t="shared" si="67"/>
        <v>0</v>
      </c>
    </row>
    <row r="129" spans="2:38" x14ac:dyDescent="0.25">
      <c r="B129" s="195" t="s">
        <v>894</v>
      </c>
      <c r="C129" s="196" t="s">
        <v>895</v>
      </c>
      <c r="D1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197">
        <f t="shared" si="60"/>
        <v>0</v>
      </c>
      <c r="G129" s="197"/>
      <c r="H129" s="197">
        <f t="shared" si="61"/>
        <v>0</v>
      </c>
      <c r="I129" s="197"/>
      <c r="J129" s="197">
        <f t="shared" si="62"/>
        <v>0</v>
      </c>
      <c r="K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197">
        <f t="shared" si="63"/>
        <v>0</v>
      </c>
      <c r="Z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197">
        <f t="shared" si="64"/>
        <v>0</v>
      </c>
      <c r="AD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197">
        <f t="shared" si="65"/>
        <v>0</v>
      </c>
      <c r="AH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197">
        <f t="shared" si="66"/>
        <v>0</v>
      </c>
      <c r="AL129" s="197">
        <f t="shared" si="67"/>
        <v>0</v>
      </c>
    </row>
    <row r="130" spans="2:38" x14ac:dyDescent="0.25">
      <c r="B130" s="195" t="s">
        <v>896</v>
      </c>
      <c r="C130" s="196" t="s">
        <v>897</v>
      </c>
      <c r="D13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197">
        <f t="shared" ref="F130:F141" si="68">D130+E130</f>
        <v>0</v>
      </c>
      <c r="G130" s="197"/>
      <c r="H130" s="197">
        <f t="shared" ref="H130:H137" si="69">F130-G130</f>
        <v>0</v>
      </c>
      <c r="I130" s="197"/>
      <c r="J130" s="197">
        <f t="shared" ref="J130:J137" si="70">F130-I130</f>
        <v>0</v>
      </c>
      <c r="K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197">
        <f t="shared" ref="Y130:Y137" si="71">V130+W130+X130</f>
        <v>0</v>
      </c>
      <c r="Z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197">
        <f t="shared" ref="AC130:AC137" si="72">Z130+AA130+AB130</f>
        <v>0</v>
      </c>
      <c r="AD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197">
        <f t="shared" ref="AG130:AG137" si="73">AD130+AE130+AF130</f>
        <v>0</v>
      </c>
      <c r="AH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197">
        <f t="shared" ref="AK130:AK137" si="74">AH130+AI130+AJ130</f>
        <v>0</v>
      </c>
      <c r="AL130" s="197">
        <f t="shared" ref="AL130:AL137" si="75">Y130+AC130+AG130+AK130</f>
        <v>0</v>
      </c>
    </row>
    <row r="131" spans="2:38" x14ac:dyDescent="0.25">
      <c r="B131" s="195" t="s">
        <v>898</v>
      </c>
      <c r="C131" s="196" t="s">
        <v>899</v>
      </c>
      <c r="D1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197">
        <f t="shared" si="68"/>
        <v>0</v>
      </c>
      <c r="G131" s="197"/>
      <c r="H131" s="197">
        <f t="shared" si="69"/>
        <v>0</v>
      </c>
      <c r="I131" s="197"/>
      <c r="J131" s="197">
        <f t="shared" si="70"/>
        <v>0</v>
      </c>
      <c r="K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197">
        <f t="shared" si="71"/>
        <v>0</v>
      </c>
      <c r="Z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197">
        <f t="shared" si="72"/>
        <v>0</v>
      </c>
      <c r="AD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197">
        <f t="shared" si="73"/>
        <v>0</v>
      </c>
      <c r="AH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197">
        <f t="shared" si="74"/>
        <v>0</v>
      </c>
      <c r="AL131" s="197">
        <f t="shared" si="75"/>
        <v>0</v>
      </c>
    </row>
    <row r="132" spans="2:38" x14ac:dyDescent="0.25">
      <c r="B132" s="195" t="s">
        <v>900</v>
      </c>
      <c r="C132" s="196" t="s">
        <v>901</v>
      </c>
      <c r="D1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197">
        <f t="shared" si="68"/>
        <v>0</v>
      </c>
      <c r="G132" s="197"/>
      <c r="H132" s="197">
        <f t="shared" si="69"/>
        <v>0</v>
      </c>
      <c r="I132" s="197"/>
      <c r="J132" s="197">
        <f t="shared" si="70"/>
        <v>0</v>
      </c>
      <c r="K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197">
        <f t="shared" si="71"/>
        <v>0</v>
      </c>
      <c r="Z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197">
        <f t="shared" si="72"/>
        <v>0</v>
      </c>
      <c r="AD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197">
        <f t="shared" si="73"/>
        <v>0</v>
      </c>
      <c r="AH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197">
        <f t="shared" si="74"/>
        <v>0</v>
      </c>
      <c r="AL132" s="197">
        <f t="shared" si="75"/>
        <v>0</v>
      </c>
    </row>
    <row r="133" spans="2:38" x14ac:dyDescent="0.25">
      <c r="B133" s="195" t="s">
        <v>361</v>
      </c>
      <c r="C133" s="196" t="s">
        <v>244</v>
      </c>
      <c r="D1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197">
        <f t="shared" si="68"/>
        <v>0</v>
      </c>
      <c r="G133" s="197"/>
      <c r="H133" s="197">
        <f t="shared" si="69"/>
        <v>0</v>
      </c>
      <c r="I133" s="197"/>
      <c r="J133" s="197">
        <f t="shared" si="70"/>
        <v>0</v>
      </c>
      <c r="K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197">
        <f t="shared" si="71"/>
        <v>0</v>
      </c>
      <c r="Z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197">
        <f t="shared" si="72"/>
        <v>0</v>
      </c>
      <c r="AD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197">
        <f t="shared" si="73"/>
        <v>0</v>
      </c>
      <c r="AH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197">
        <f t="shared" si="74"/>
        <v>0</v>
      </c>
      <c r="AL133" s="197">
        <f t="shared" si="75"/>
        <v>0</v>
      </c>
    </row>
    <row r="134" spans="2:38" x14ac:dyDescent="0.25">
      <c r="B134" s="195" t="s">
        <v>902</v>
      </c>
      <c r="C134" s="196" t="s">
        <v>903</v>
      </c>
      <c r="D1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197">
        <f t="shared" si="68"/>
        <v>0</v>
      </c>
      <c r="G134" s="197"/>
      <c r="H134" s="197">
        <f t="shared" si="69"/>
        <v>0</v>
      </c>
      <c r="I134" s="197"/>
      <c r="J134" s="197">
        <f t="shared" si="70"/>
        <v>0</v>
      </c>
      <c r="K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197">
        <f t="shared" si="71"/>
        <v>0</v>
      </c>
      <c r="Z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197">
        <f t="shared" si="72"/>
        <v>0</v>
      </c>
      <c r="AD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197">
        <f t="shared" si="73"/>
        <v>0</v>
      </c>
      <c r="AH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197">
        <f t="shared" si="74"/>
        <v>0</v>
      </c>
      <c r="AL134" s="197">
        <f t="shared" si="75"/>
        <v>0</v>
      </c>
    </row>
    <row r="135" spans="2:38" x14ac:dyDescent="0.25">
      <c r="B135" s="195" t="s">
        <v>904</v>
      </c>
      <c r="C135" s="196" t="s">
        <v>905</v>
      </c>
      <c r="D1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197">
        <f t="shared" si="68"/>
        <v>0</v>
      </c>
      <c r="G135" s="197"/>
      <c r="H135" s="197">
        <f t="shared" si="69"/>
        <v>0</v>
      </c>
      <c r="I135" s="197"/>
      <c r="J135" s="197">
        <f t="shared" si="70"/>
        <v>0</v>
      </c>
      <c r="K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197">
        <f t="shared" si="71"/>
        <v>0</v>
      </c>
      <c r="Z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197">
        <f t="shared" si="72"/>
        <v>0</v>
      </c>
      <c r="AD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197">
        <f t="shared" si="73"/>
        <v>0</v>
      </c>
      <c r="AH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197">
        <f t="shared" si="74"/>
        <v>0</v>
      </c>
      <c r="AL135" s="197">
        <f t="shared" si="75"/>
        <v>0</v>
      </c>
    </row>
    <row r="136" spans="2:38" x14ac:dyDescent="0.25">
      <c r="B136" s="195" t="s">
        <v>906</v>
      </c>
      <c r="C136" s="196" t="s">
        <v>907</v>
      </c>
      <c r="D1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197">
        <f t="shared" si="68"/>
        <v>0</v>
      </c>
      <c r="G136" s="197"/>
      <c r="H136" s="197">
        <f t="shared" si="69"/>
        <v>0</v>
      </c>
      <c r="I136" s="197"/>
      <c r="J136" s="197">
        <f t="shared" si="70"/>
        <v>0</v>
      </c>
      <c r="K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197">
        <f t="shared" si="71"/>
        <v>0</v>
      </c>
      <c r="Z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197">
        <f t="shared" si="72"/>
        <v>0</v>
      </c>
      <c r="AD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197">
        <f t="shared" si="73"/>
        <v>0</v>
      </c>
      <c r="AH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197">
        <f t="shared" si="74"/>
        <v>0</v>
      </c>
      <c r="AL136" s="197">
        <f t="shared" si="75"/>
        <v>0</v>
      </c>
    </row>
    <row r="137" spans="2:38" x14ac:dyDescent="0.25">
      <c r="B137" s="204" t="s">
        <v>362</v>
      </c>
      <c r="C137" s="205" t="s">
        <v>245</v>
      </c>
      <c r="D137" s="206">
        <f>SUM(D138:D152)</f>
        <v>0</v>
      </c>
      <c r="E137" s="206">
        <f>SUM(E138:E152)</f>
        <v>250000</v>
      </c>
      <c r="F137" s="206">
        <f t="shared" si="68"/>
        <v>250000</v>
      </c>
      <c r="G137" s="206">
        <f>SUM(G138:G152)</f>
        <v>0</v>
      </c>
      <c r="H137" s="206">
        <f t="shared" si="69"/>
        <v>250000</v>
      </c>
      <c r="I137" s="206">
        <f>SUM(I138:I152)</f>
        <v>0</v>
      </c>
      <c r="J137" s="206">
        <f t="shared" si="70"/>
        <v>250000</v>
      </c>
      <c r="K137" s="206">
        <f t="shared" ref="K137:AJ137" si="76">SUM(K138:K152)</f>
        <v>0</v>
      </c>
      <c r="L137" s="206">
        <f t="shared" si="76"/>
        <v>0</v>
      </c>
      <c r="M137" s="206">
        <f t="shared" si="76"/>
        <v>0</v>
      </c>
      <c r="N137" s="206">
        <f t="shared" si="76"/>
        <v>0</v>
      </c>
      <c r="O137" s="206">
        <f t="shared" si="76"/>
        <v>250000</v>
      </c>
      <c r="P137" s="206">
        <f t="shared" si="76"/>
        <v>0</v>
      </c>
      <c r="Q137" s="206">
        <f t="shared" si="76"/>
        <v>0</v>
      </c>
      <c r="R137" s="206">
        <f t="shared" si="76"/>
        <v>0</v>
      </c>
      <c r="S137" s="206">
        <f t="shared" si="76"/>
        <v>0</v>
      </c>
      <c r="T137" s="206">
        <f t="shared" si="76"/>
        <v>0</v>
      </c>
      <c r="U137" s="206">
        <f t="shared" si="76"/>
        <v>0</v>
      </c>
      <c r="V137" s="206">
        <f t="shared" si="76"/>
        <v>0</v>
      </c>
      <c r="W137" s="206">
        <f t="shared" si="76"/>
        <v>0</v>
      </c>
      <c r="X137" s="206">
        <f t="shared" si="76"/>
        <v>0</v>
      </c>
      <c r="Y137" s="206">
        <f t="shared" si="71"/>
        <v>0</v>
      </c>
      <c r="Z137" s="206">
        <f t="shared" si="76"/>
        <v>0</v>
      </c>
      <c r="AA137" s="206">
        <f t="shared" si="76"/>
        <v>250000</v>
      </c>
      <c r="AB137" s="206">
        <f t="shared" si="76"/>
        <v>0</v>
      </c>
      <c r="AC137" s="206">
        <f t="shared" si="72"/>
        <v>250000</v>
      </c>
      <c r="AD137" s="206">
        <f t="shared" si="76"/>
        <v>0</v>
      </c>
      <c r="AE137" s="206">
        <f t="shared" si="76"/>
        <v>0</v>
      </c>
      <c r="AF137" s="206">
        <f t="shared" si="76"/>
        <v>0</v>
      </c>
      <c r="AG137" s="206">
        <f t="shared" si="73"/>
        <v>0</v>
      </c>
      <c r="AH137" s="206">
        <f t="shared" si="76"/>
        <v>0</v>
      </c>
      <c r="AI137" s="206">
        <f t="shared" si="76"/>
        <v>0</v>
      </c>
      <c r="AJ137" s="206">
        <f t="shared" si="76"/>
        <v>0</v>
      </c>
      <c r="AK137" s="206">
        <f t="shared" si="74"/>
        <v>0</v>
      </c>
      <c r="AL137" s="206">
        <f t="shared" si="75"/>
        <v>250000</v>
      </c>
    </row>
    <row r="138" spans="2:38" x14ac:dyDescent="0.25">
      <c r="B138" s="195" t="s">
        <v>908</v>
      </c>
      <c r="C138" s="196" t="s">
        <v>909</v>
      </c>
      <c r="D13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250000</v>
      </c>
      <c r="F138" s="197">
        <f t="shared" si="68"/>
        <v>250000</v>
      </c>
      <c r="G138" s="197"/>
      <c r="H138" s="197">
        <f t="shared" ref="H138:H152" si="77">F138-G138</f>
        <v>250000</v>
      </c>
      <c r="I138" s="197"/>
      <c r="J138" s="197">
        <f t="shared" ref="J138:J152" si="78">F138-I138</f>
        <v>250000</v>
      </c>
      <c r="K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250000</v>
      </c>
      <c r="P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197">
        <f t="shared" ref="Y138:Y152" si="79">V138+W138+X138</f>
        <v>0</v>
      </c>
      <c r="Z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250000</v>
      </c>
      <c r="AB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197">
        <f t="shared" ref="AC138:AC152" si="80">Z138+AA138+AB138</f>
        <v>250000</v>
      </c>
      <c r="AD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197">
        <f t="shared" ref="AG138:AG152" si="81">AD138+AE138+AF138</f>
        <v>0</v>
      </c>
      <c r="AH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197">
        <f t="shared" ref="AK138:AK152" si="82">AH138+AI138+AJ138</f>
        <v>0</v>
      </c>
      <c r="AL138" s="197">
        <f t="shared" ref="AL138:AL152" si="83">Y138+AC138+AG138+AK138</f>
        <v>250000</v>
      </c>
    </row>
    <row r="139" spans="2:38" x14ac:dyDescent="0.25">
      <c r="B139" s="195" t="s">
        <v>363</v>
      </c>
      <c r="C139" s="196" t="s">
        <v>246</v>
      </c>
      <c r="D1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197">
        <f t="shared" si="68"/>
        <v>0</v>
      </c>
      <c r="G139" s="197"/>
      <c r="H139" s="197">
        <f t="shared" si="77"/>
        <v>0</v>
      </c>
      <c r="I139" s="197"/>
      <c r="J139" s="197">
        <f t="shared" si="78"/>
        <v>0</v>
      </c>
      <c r="K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197">
        <f t="shared" si="79"/>
        <v>0</v>
      </c>
      <c r="Z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197">
        <f t="shared" si="80"/>
        <v>0</v>
      </c>
      <c r="AD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197">
        <f t="shared" si="81"/>
        <v>0</v>
      </c>
      <c r="AH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197">
        <f t="shared" si="82"/>
        <v>0</v>
      </c>
      <c r="AL139" s="197">
        <f t="shared" si="83"/>
        <v>0</v>
      </c>
    </row>
    <row r="140" spans="2:38" x14ac:dyDescent="0.25">
      <c r="B140" s="195" t="s">
        <v>910</v>
      </c>
      <c r="C140" s="196" t="s">
        <v>911</v>
      </c>
      <c r="D1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197">
        <f t="shared" si="68"/>
        <v>0</v>
      </c>
      <c r="G140" s="197"/>
      <c r="H140" s="197">
        <f t="shared" si="77"/>
        <v>0</v>
      </c>
      <c r="I140" s="197"/>
      <c r="J140" s="197">
        <f t="shared" si="78"/>
        <v>0</v>
      </c>
      <c r="K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197">
        <f t="shared" si="79"/>
        <v>0</v>
      </c>
      <c r="Z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197">
        <f t="shared" si="80"/>
        <v>0</v>
      </c>
      <c r="AD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197">
        <f t="shared" si="81"/>
        <v>0</v>
      </c>
      <c r="AH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197">
        <f t="shared" si="82"/>
        <v>0</v>
      </c>
      <c r="AL140" s="197">
        <f t="shared" si="83"/>
        <v>0</v>
      </c>
    </row>
    <row r="141" spans="2:38" x14ac:dyDescent="0.25">
      <c r="B141" s="195" t="s">
        <v>364</v>
      </c>
      <c r="C141" s="196" t="s">
        <v>247</v>
      </c>
      <c r="D1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197">
        <f t="shared" si="68"/>
        <v>0</v>
      </c>
      <c r="G141" s="197"/>
      <c r="H141" s="197">
        <f t="shared" si="77"/>
        <v>0</v>
      </c>
      <c r="I141" s="197"/>
      <c r="J141" s="197">
        <f t="shared" si="78"/>
        <v>0</v>
      </c>
      <c r="K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197">
        <f t="shared" si="79"/>
        <v>0</v>
      </c>
      <c r="Z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197">
        <f t="shared" si="80"/>
        <v>0</v>
      </c>
      <c r="AD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197">
        <f t="shared" si="81"/>
        <v>0</v>
      </c>
      <c r="AH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197">
        <f t="shared" si="82"/>
        <v>0</v>
      </c>
      <c r="AL141" s="197">
        <f t="shared" si="83"/>
        <v>0</v>
      </c>
    </row>
    <row r="142" spans="2:38" x14ac:dyDescent="0.25">
      <c r="B142" s="195" t="s">
        <v>912</v>
      </c>
      <c r="C142" s="196" t="s">
        <v>913</v>
      </c>
      <c r="D1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197">
        <f t="shared" ref="F142:F147" si="84">D142+E142</f>
        <v>0</v>
      </c>
      <c r="G142" s="197"/>
      <c r="H142" s="197">
        <f t="shared" ref="H142:H147" si="85">F142-G142</f>
        <v>0</v>
      </c>
      <c r="I142" s="197"/>
      <c r="J142" s="197">
        <f t="shared" ref="J142:J147" si="86">F142-I142</f>
        <v>0</v>
      </c>
      <c r="K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197">
        <f t="shared" ref="Y142:Y147" si="87">V142+W142+X142</f>
        <v>0</v>
      </c>
      <c r="Z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197">
        <f t="shared" ref="AC142:AC147" si="88">Z142+AA142+AB142</f>
        <v>0</v>
      </c>
      <c r="AD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197">
        <f t="shared" ref="AG142:AG147" si="89">AD142+AE142+AF142</f>
        <v>0</v>
      </c>
      <c r="AH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197">
        <f t="shared" ref="AK142:AK147" si="90">AH142+AI142+AJ142</f>
        <v>0</v>
      </c>
      <c r="AL142" s="197">
        <f t="shared" ref="AL142:AL147" si="91">Y142+AC142+AG142+AK142</f>
        <v>0</v>
      </c>
    </row>
    <row r="143" spans="2:38" x14ac:dyDescent="0.25">
      <c r="B143" s="195" t="s">
        <v>914</v>
      </c>
      <c r="C143" s="196" t="s">
        <v>915</v>
      </c>
      <c r="D1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197">
        <f>D143+E143</f>
        <v>0</v>
      </c>
      <c r="G143" s="197"/>
      <c r="H143" s="197">
        <f>F143-G143</f>
        <v>0</v>
      </c>
      <c r="I143" s="197"/>
      <c r="J143" s="197">
        <f>F143-I143</f>
        <v>0</v>
      </c>
      <c r="K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197">
        <f>V143+W143+X143</f>
        <v>0</v>
      </c>
      <c r="Z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197">
        <f>Z143+AA143+AB143</f>
        <v>0</v>
      </c>
      <c r="AD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197">
        <f>AD143+AE143+AF143</f>
        <v>0</v>
      </c>
      <c r="AH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197">
        <f>AH143+AI143+AJ143</f>
        <v>0</v>
      </c>
      <c r="AL143" s="197">
        <f>Y143+AC143+AG143+AK143</f>
        <v>0</v>
      </c>
    </row>
    <row r="144" spans="2:38" x14ac:dyDescent="0.25">
      <c r="B144" s="195" t="s">
        <v>916</v>
      </c>
      <c r="C144" s="196" t="s">
        <v>917</v>
      </c>
      <c r="D1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197">
        <f>D144+E144</f>
        <v>0</v>
      </c>
      <c r="G144" s="197"/>
      <c r="H144" s="197">
        <f>F144-G144</f>
        <v>0</v>
      </c>
      <c r="I144" s="197"/>
      <c r="J144" s="197">
        <f>F144-I144</f>
        <v>0</v>
      </c>
      <c r="K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197">
        <f>V144+W144+X144</f>
        <v>0</v>
      </c>
      <c r="Z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197">
        <f>Z144+AA144+AB144</f>
        <v>0</v>
      </c>
      <c r="AD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197">
        <f>AD144+AE144+AF144</f>
        <v>0</v>
      </c>
      <c r="AH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197">
        <f>AH144+AI144+AJ144</f>
        <v>0</v>
      </c>
      <c r="AL144" s="197">
        <f>Y144+AC144+AG144+AK144</f>
        <v>0</v>
      </c>
    </row>
    <row r="145" spans="2:38" x14ac:dyDescent="0.25">
      <c r="B145" s="195" t="s">
        <v>918</v>
      </c>
      <c r="C145" s="196" t="s">
        <v>919</v>
      </c>
      <c r="D1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197">
        <f t="shared" si="84"/>
        <v>0</v>
      </c>
      <c r="G145" s="197"/>
      <c r="H145" s="197">
        <f t="shared" si="85"/>
        <v>0</v>
      </c>
      <c r="I145" s="197"/>
      <c r="J145" s="197">
        <f t="shared" si="86"/>
        <v>0</v>
      </c>
      <c r="K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197">
        <f t="shared" si="87"/>
        <v>0</v>
      </c>
      <c r="Z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197">
        <f t="shared" si="88"/>
        <v>0</v>
      </c>
      <c r="AD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197">
        <f t="shared" si="89"/>
        <v>0</v>
      </c>
      <c r="AH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197">
        <f t="shared" si="90"/>
        <v>0</v>
      </c>
      <c r="AL145" s="197">
        <f t="shared" si="91"/>
        <v>0</v>
      </c>
    </row>
    <row r="146" spans="2:38" x14ac:dyDescent="0.25">
      <c r="B146" s="195" t="s">
        <v>920</v>
      </c>
      <c r="C146" s="196" t="s">
        <v>921</v>
      </c>
      <c r="D14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197">
        <f t="shared" si="84"/>
        <v>0</v>
      </c>
      <c r="G146" s="197"/>
      <c r="H146" s="197">
        <f t="shared" si="85"/>
        <v>0</v>
      </c>
      <c r="I146" s="197"/>
      <c r="J146" s="197">
        <f t="shared" si="86"/>
        <v>0</v>
      </c>
      <c r="K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197">
        <f t="shared" si="87"/>
        <v>0</v>
      </c>
      <c r="Z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197">
        <f t="shared" si="88"/>
        <v>0</v>
      </c>
      <c r="AD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197">
        <f t="shared" si="89"/>
        <v>0</v>
      </c>
      <c r="AH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197">
        <f t="shared" si="90"/>
        <v>0</v>
      </c>
      <c r="AL146" s="197">
        <f t="shared" si="91"/>
        <v>0</v>
      </c>
    </row>
    <row r="147" spans="2:38" x14ac:dyDescent="0.25">
      <c r="B147" s="195" t="s">
        <v>922</v>
      </c>
      <c r="C147" s="196" t="s">
        <v>923</v>
      </c>
      <c r="D1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197">
        <f t="shared" si="84"/>
        <v>0</v>
      </c>
      <c r="G147" s="197"/>
      <c r="H147" s="197">
        <f t="shared" si="85"/>
        <v>0</v>
      </c>
      <c r="I147" s="197"/>
      <c r="J147" s="197">
        <f t="shared" si="86"/>
        <v>0</v>
      </c>
      <c r="K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197">
        <f t="shared" si="87"/>
        <v>0</v>
      </c>
      <c r="Z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197">
        <f t="shared" si="88"/>
        <v>0</v>
      </c>
      <c r="AD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197">
        <f t="shared" si="89"/>
        <v>0</v>
      </c>
      <c r="AH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197">
        <f t="shared" si="90"/>
        <v>0</v>
      </c>
      <c r="AL147" s="197">
        <f t="shared" si="91"/>
        <v>0</v>
      </c>
    </row>
    <row r="148" spans="2:38" x14ac:dyDescent="0.25">
      <c r="B148" s="195" t="s">
        <v>924</v>
      </c>
      <c r="C148" s="196" t="s">
        <v>925</v>
      </c>
      <c r="D1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197">
        <f t="shared" ref="F148:F172" si="92">D148+E148</f>
        <v>0</v>
      </c>
      <c r="G148" s="197"/>
      <c r="H148" s="197">
        <f t="shared" si="77"/>
        <v>0</v>
      </c>
      <c r="I148" s="197"/>
      <c r="J148" s="197">
        <f t="shared" si="78"/>
        <v>0</v>
      </c>
      <c r="K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197">
        <f t="shared" si="79"/>
        <v>0</v>
      </c>
      <c r="Z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197">
        <f t="shared" si="80"/>
        <v>0</v>
      </c>
      <c r="AD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197">
        <f t="shared" si="81"/>
        <v>0</v>
      </c>
      <c r="AH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197">
        <f t="shared" si="82"/>
        <v>0</v>
      </c>
      <c r="AL148" s="197">
        <f t="shared" si="83"/>
        <v>0</v>
      </c>
    </row>
    <row r="149" spans="2:38" x14ac:dyDescent="0.25">
      <c r="B149" s="195" t="s">
        <v>926</v>
      </c>
      <c r="C149" s="196" t="s">
        <v>927</v>
      </c>
      <c r="D1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197">
        <f t="shared" si="92"/>
        <v>0</v>
      </c>
      <c r="G149" s="197"/>
      <c r="H149" s="197">
        <f t="shared" si="77"/>
        <v>0</v>
      </c>
      <c r="I149" s="197"/>
      <c r="J149" s="197">
        <f t="shared" si="78"/>
        <v>0</v>
      </c>
      <c r="K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197">
        <f t="shared" si="79"/>
        <v>0</v>
      </c>
      <c r="Z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197">
        <f t="shared" si="80"/>
        <v>0</v>
      </c>
      <c r="AD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197">
        <f t="shared" si="81"/>
        <v>0</v>
      </c>
      <c r="AH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197">
        <f t="shared" si="82"/>
        <v>0</v>
      </c>
      <c r="AL149" s="197">
        <f t="shared" si="83"/>
        <v>0</v>
      </c>
    </row>
    <row r="150" spans="2:38" x14ac:dyDescent="0.25">
      <c r="B150" s="195" t="s">
        <v>928</v>
      </c>
      <c r="C150" s="196" t="s">
        <v>929</v>
      </c>
      <c r="D1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197">
        <f t="shared" si="92"/>
        <v>0</v>
      </c>
      <c r="G150" s="197"/>
      <c r="H150" s="197">
        <f>F150-G150</f>
        <v>0</v>
      </c>
      <c r="I150" s="197"/>
      <c r="J150" s="197">
        <f>F150-I150</f>
        <v>0</v>
      </c>
      <c r="K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197">
        <f>V150+W150+X150</f>
        <v>0</v>
      </c>
      <c r="Z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197">
        <f>Z150+AA150+AB150</f>
        <v>0</v>
      </c>
      <c r="AD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197">
        <f>AD150+AE150+AF150</f>
        <v>0</v>
      </c>
      <c r="AH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197">
        <f>AH150+AI150+AJ150</f>
        <v>0</v>
      </c>
      <c r="AL150" s="197">
        <f>Y150+AC150+AG150+AK150</f>
        <v>0</v>
      </c>
    </row>
    <row r="151" spans="2:38" x14ac:dyDescent="0.25">
      <c r="B151" s="195" t="s">
        <v>930</v>
      </c>
      <c r="C151" s="196" t="s">
        <v>931</v>
      </c>
      <c r="D1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197">
        <f t="shared" si="92"/>
        <v>0</v>
      </c>
      <c r="G151" s="197"/>
      <c r="H151" s="197">
        <f>F151-G151</f>
        <v>0</v>
      </c>
      <c r="I151" s="197"/>
      <c r="J151" s="197">
        <f>F151-I151</f>
        <v>0</v>
      </c>
      <c r="K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197">
        <f>V151+W151+X151</f>
        <v>0</v>
      </c>
      <c r="Z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197">
        <f>Z151+AA151+AB151</f>
        <v>0</v>
      </c>
      <c r="AD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197">
        <f>AD151+AE151+AF151</f>
        <v>0</v>
      </c>
      <c r="AH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197">
        <f>AH151+AI151+AJ151</f>
        <v>0</v>
      </c>
      <c r="AL151" s="197">
        <f>Y151+AC151+AG151+AK151</f>
        <v>0</v>
      </c>
    </row>
    <row r="152" spans="2:38" x14ac:dyDescent="0.25">
      <c r="B152" s="195" t="s">
        <v>932</v>
      </c>
      <c r="C152" s="196" t="s">
        <v>933</v>
      </c>
      <c r="D1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197">
        <f t="shared" si="92"/>
        <v>0</v>
      </c>
      <c r="G152" s="197"/>
      <c r="H152" s="197">
        <f t="shared" si="77"/>
        <v>0</v>
      </c>
      <c r="I152" s="197"/>
      <c r="J152" s="197">
        <f t="shared" si="78"/>
        <v>0</v>
      </c>
      <c r="K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197">
        <f t="shared" si="79"/>
        <v>0</v>
      </c>
      <c r="Z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197">
        <f t="shared" si="80"/>
        <v>0</v>
      </c>
      <c r="AD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197">
        <f t="shared" si="81"/>
        <v>0</v>
      </c>
      <c r="AH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197">
        <f t="shared" si="82"/>
        <v>0</v>
      </c>
      <c r="AL152" s="197">
        <f t="shared" si="83"/>
        <v>0</v>
      </c>
    </row>
    <row r="153" spans="2:38" x14ac:dyDescent="0.25">
      <c r="B153" s="204" t="s">
        <v>365</v>
      </c>
      <c r="C153" s="205" t="s">
        <v>248</v>
      </c>
      <c r="D153" s="206">
        <f>SUM(D154:D167)</f>
        <v>0</v>
      </c>
      <c r="E153" s="206">
        <f>SUM(E154:E167)</f>
        <v>0</v>
      </c>
      <c r="F153" s="206">
        <f t="shared" si="92"/>
        <v>0</v>
      </c>
      <c r="G153" s="206">
        <f>SUM(G154:G167)</f>
        <v>0</v>
      </c>
      <c r="H153" s="206">
        <f t="shared" ref="H153:H172" si="93">F153-G153</f>
        <v>0</v>
      </c>
      <c r="I153" s="206">
        <f>SUM(I154:I167)</f>
        <v>0</v>
      </c>
      <c r="J153" s="206">
        <f t="shared" ref="J153:J172" si="94">F153-I153</f>
        <v>0</v>
      </c>
      <c r="K153" s="206">
        <f t="shared" ref="K153:X153" si="95">SUM(K154:K167)</f>
        <v>0</v>
      </c>
      <c r="L153" s="206">
        <f t="shared" si="95"/>
        <v>0</v>
      </c>
      <c r="M153" s="206">
        <f t="shared" si="95"/>
        <v>0</v>
      </c>
      <c r="N153" s="206">
        <f t="shared" si="95"/>
        <v>0</v>
      </c>
      <c r="O153" s="206">
        <f t="shared" si="95"/>
        <v>0</v>
      </c>
      <c r="P153" s="206">
        <f t="shared" si="95"/>
        <v>0</v>
      </c>
      <c r="Q153" s="206">
        <f t="shared" si="95"/>
        <v>0</v>
      </c>
      <c r="R153" s="206">
        <f t="shared" si="95"/>
        <v>0</v>
      </c>
      <c r="S153" s="206">
        <f t="shared" si="95"/>
        <v>0</v>
      </c>
      <c r="T153" s="206">
        <f t="shared" si="95"/>
        <v>0</v>
      </c>
      <c r="U153" s="206">
        <f t="shared" si="95"/>
        <v>0</v>
      </c>
      <c r="V153" s="206">
        <f t="shared" si="95"/>
        <v>0</v>
      </c>
      <c r="W153" s="206">
        <f t="shared" si="95"/>
        <v>0</v>
      </c>
      <c r="X153" s="206">
        <f t="shared" si="95"/>
        <v>0</v>
      </c>
      <c r="Y153" s="206">
        <f t="shared" ref="Y153:Y172" si="96">V153+W153+X153</f>
        <v>0</v>
      </c>
      <c r="Z153" s="206">
        <f>SUM(Z154:Z167)</f>
        <v>0</v>
      </c>
      <c r="AA153" s="206">
        <f>SUM(AA154:AA167)</f>
        <v>0</v>
      </c>
      <c r="AB153" s="206">
        <f>SUM(AB154:AB167)</f>
        <v>0</v>
      </c>
      <c r="AC153" s="206">
        <f t="shared" ref="AC153:AC172" si="97">Z153+AA153+AB153</f>
        <v>0</v>
      </c>
      <c r="AD153" s="206">
        <f>SUM(AD154:AD167)</f>
        <v>0</v>
      </c>
      <c r="AE153" s="206">
        <f>SUM(AE154:AE167)</f>
        <v>0</v>
      </c>
      <c r="AF153" s="206">
        <f>SUM(AF154:AF167)</f>
        <v>0</v>
      </c>
      <c r="AG153" s="206">
        <f t="shared" ref="AG153:AG172" si="98">AD153+AE153+AF153</f>
        <v>0</v>
      </c>
      <c r="AH153" s="206">
        <f>SUM(AH154:AH167)</f>
        <v>0</v>
      </c>
      <c r="AI153" s="206">
        <f>SUM(AI154:AI167)</f>
        <v>0</v>
      </c>
      <c r="AJ153" s="206">
        <f>SUM(AJ154:AJ167)</f>
        <v>0</v>
      </c>
      <c r="AK153" s="206">
        <f t="shared" ref="AK153:AK172" si="99">AH153+AI153+AJ153</f>
        <v>0</v>
      </c>
      <c r="AL153" s="206">
        <f t="shared" ref="AL153:AL172" si="100">Y153+AC153+AG153+AK153</f>
        <v>0</v>
      </c>
    </row>
    <row r="154" spans="2:38" x14ac:dyDescent="0.25">
      <c r="B154" s="195" t="s">
        <v>934</v>
      </c>
      <c r="C154" s="196" t="s">
        <v>935</v>
      </c>
      <c r="D1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197">
        <f t="shared" si="92"/>
        <v>0</v>
      </c>
      <c r="G154" s="197"/>
      <c r="H154" s="197">
        <f t="shared" si="93"/>
        <v>0</v>
      </c>
      <c r="I154" s="197"/>
      <c r="J154" s="197">
        <f t="shared" si="94"/>
        <v>0</v>
      </c>
      <c r="K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197">
        <f t="shared" si="96"/>
        <v>0</v>
      </c>
      <c r="Z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197">
        <f t="shared" si="97"/>
        <v>0</v>
      </c>
      <c r="AD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197">
        <f t="shared" si="98"/>
        <v>0</v>
      </c>
      <c r="AH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197">
        <f t="shared" si="99"/>
        <v>0</v>
      </c>
      <c r="AL154" s="197">
        <f t="shared" si="100"/>
        <v>0</v>
      </c>
    </row>
    <row r="155" spans="2:38" x14ac:dyDescent="0.25">
      <c r="B155" s="195" t="s">
        <v>366</v>
      </c>
      <c r="C155" s="196" t="s">
        <v>249</v>
      </c>
      <c r="D1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197">
        <f t="shared" si="92"/>
        <v>0</v>
      </c>
      <c r="G155" s="197"/>
      <c r="H155" s="197">
        <f t="shared" si="93"/>
        <v>0</v>
      </c>
      <c r="I155" s="197"/>
      <c r="J155" s="197">
        <f t="shared" si="94"/>
        <v>0</v>
      </c>
      <c r="K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197">
        <f t="shared" si="96"/>
        <v>0</v>
      </c>
      <c r="Z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197">
        <f t="shared" si="97"/>
        <v>0</v>
      </c>
      <c r="AD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197">
        <f t="shared" si="98"/>
        <v>0</v>
      </c>
      <c r="AH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197">
        <f t="shared" si="99"/>
        <v>0</v>
      </c>
      <c r="AL155" s="197">
        <f t="shared" si="100"/>
        <v>0</v>
      </c>
    </row>
    <row r="156" spans="2:38" x14ac:dyDescent="0.25">
      <c r="B156" s="195" t="s">
        <v>936</v>
      </c>
      <c r="C156" s="196" t="s">
        <v>937</v>
      </c>
      <c r="D1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197">
        <f t="shared" si="92"/>
        <v>0</v>
      </c>
      <c r="G156" s="197"/>
      <c r="H156" s="197">
        <f t="shared" si="93"/>
        <v>0</v>
      </c>
      <c r="I156" s="197"/>
      <c r="J156" s="197">
        <f t="shared" si="94"/>
        <v>0</v>
      </c>
      <c r="K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197">
        <f t="shared" si="96"/>
        <v>0</v>
      </c>
      <c r="Z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197">
        <f t="shared" si="97"/>
        <v>0</v>
      </c>
      <c r="AD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197">
        <f t="shared" si="98"/>
        <v>0</v>
      </c>
      <c r="AH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197">
        <f t="shared" si="99"/>
        <v>0</v>
      </c>
      <c r="AL156" s="197">
        <f t="shared" si="100"/>
        <v>0</v>
      </c>
    </row>
    <row r="157" spans="2:38" x14ac:dyDescent="0.25">
      <c r="B157" s="195" t="s">
        <v>938</v>
      </c>
      <c r="C157" s="196" t="s">
        <v>939</v>
      </c>
      <c r="D1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197">
        <f t="shared" si="92"/>
        <v>0</v>
      </c>
      <c r="G157" s="197"/>
      <c r="H157" s="197">
        <f t="shared" si="93"/>
        <v>0</v>
      </c>
      <c r="I157" s="197"/>
      <c r="J157" s="197">
        <f t="shared" si="94"/>
        <v>0</v>
      </c>
      <c r="K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197">
        <f t="shared" si="96"/>
        <v>0</v>
      </c>
      <c r="Z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197">
        <f t="shared" si="97"/>
        <v>0</v>
      </c>
      <c r="AD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197">
        <f t="shared" si="98"/>
        <v>0</v>
      </c>
      <c r="AH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197">
        <f t="shared" si="99"/>
        <v>0</v>
      </c>
      <c r="AL157" s="197">
        <f t="shared" si="100"/>
        <v>0</v>
      </c>
    </row>
    <row r="158" spans="2:38" x14ac:dyDescent="0.25">
      <c r="B158" s="195" t="s">
        <v>367</v>
      </c>
      <c r="C158" s="196" t="s">
        <v>250</v>
      </c>
      <c r="D1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197">
        <f t="shared" si="92"/>
        <v>0</v>
      </c>
      <c r="G158" s="197"/>
      <c r="H158" s="197">
        <f t="shared" si="93"/>
        <v>0</v>
      </c>
      <c r="I158" s="197"/>
      <c r="J158" s="197">
        <f t="shared" si="94"/>
        <v>0</v>
      </c>
      <c r="K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197">
        <f t="shared" si="96"/>
        <v>0</v>
      </c>
      <c r="Z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197">
        <f t="shared" si="97"/>
        <v>0</v>
      </c>
      <c r="AD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197">
        <f t="shared" si="98"/>
        <v>0</v>
      </c>
      <c r="AH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197">
        <f t="shared" si="99"/>
        <v>0</v>
      </c>
      <c r="AL158" s="197">
        <f t="shared" si="100"/>
        <v>0</v>
      </c>
    </row>
    <row r="159" spans="2:38" x14ac:dyDescent="0.25">
      <c r="B159" s="195" t="s">
        <v>940</v>
      </c>
      <c r="C159" s="196" t="s">
        <v>941</v>
      </c>
      <c r="D1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197">
        <f t="shared" si="92"/>
        <v>0</v>
      </c>
      <c r="G159" s="197"/>
      <c r="H159" s="197">
        <f t="shared" si="93"/>
        <v>0</v>
      </c>
      <c r="I159" s="197"/>
      <c r="J159" s="197">
        <f t="shared" si="94"/>
        <v>0</v>
      </c>
      <c r="K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197">
        <f t="shared" si="96"/>
        <v>0</v>
      </c>
      <c r="Z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197">
        <f t="shared" si="97"/>
        <v>0</v>
      </c>
      <c r="AD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197">
        <f t="shared" si="98"/>
        <v>0</v>
      </c>
      <c r="AH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197">
        <f t="shared" si="99"/>
        <v>0</v>
      </c>
      <c r="AL159" s="197">
        <f t="shared" si="100"/>
        <v>0</v>
      </c>
    </row>
    <row r="160" spans="2:38" x14ac:dyDescent="0.25">
      <c r="B160" s="195" t="s">
        <v>942</v>
      </c>
      <c r="C160" s="196" t="s">
        <v>943</v>
      </c>
      <c r="D1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197">
        <f t="shared" si="92"/>
        <v>0</v>
      </c>
      <c r="G160" s="197"/>
      <c r="H160" s="197">
        <f t="shared" si="93"/>
        <v>0</v>
      </c>
      <c r="I160" s="197"/>
      <c r="J160" s="197">
        <f t="shared" si="94"/>
        <v>0</v>
      </c>
      <c r="K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197">
        <f t="shared" si="96"/>
        <v>0</v>
      </c>
      <c r="Z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197">
        <f t="shared" si="97"/>
        <v>0</v>
      </c>
      <c r="AD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197">
        <f t="shared" si="98"/>
        <v>0</v>
      </c>
      <c r="AH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197">
        <f t="shared" si="99"/>
        <v>0</v>
      </c>
      <c r="AL160" s="197">
        <f t="shared" si="100"/>
        <v>0</v>
      </c>
    </row>
    <row r="161" spans="2:38" x14ac:dyDescent="0.25">
      <c r="B161" s="195" t="s">
        <v>368</v>
      </c>
      <c r="C161" s="196" t="s">
        <v>251</v>
      </c>
      <c r="D1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197">
        <f t="shared" si="92"/>
        <v>0</v>
      </c>
      <c r="G161" s="197"/>
      <c r="H161" s="197">
        <f t="shared" si="93"/>
        <v>0</v>
      </c>
      <c r="I161" s="197"/>
      <c r="J161" s="197">
        <f t="shared" si="94"/>
        <v>0</v>
      </c>
      <c r="K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197">
        <f t="shared" si="96"/>
        <v>0</v>
      </c>
      <c r="Z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197">
        <f t="shared" si="97"/>
        <v>0</v>
      </c>
      <c r="AD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197">
        <f t="shared" si="98"/>
        <v>0</v>
      </c>
      <c r="AH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197">
        <f t="shared" si="99"/>
        <v>0</v>
      </c>
      <c r="AL161" s="197">
        <f t="shared" si="100"/>
        <v>0</v>
      </c>
    </row>
    <row r="162" spans="2:38" x14ac:dyDescent="0.25">
      <c r="B162" s="195" t="s">
        <v>944</v>
      </c>
      <c r="C162" s="196" t="s">
        <v>945</v>
      </c>
      <c r="D1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197">
        <f t="shared" si="92"/>
        <v>0</v>
      </c>
      <c r="G162" s="197"/>
      <c r="H162" s="197">
        <f t="shared" si="93"/>
        <v>0</v>
      </c>
      <c r="I162" s="197"/>
      <c r="J162" s="197">
        <f t="shared" si="94"/>
        <v>0</v>
      </c>
      <c r="K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197">
        <f t="shared" si="96"/>
        <v>0</v>
      </c>
      <c r="Z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197">
        <f t="shared" si="97"/>
        <v>0</v>
      </c>
      <c r="AD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197">
        <f t="shared" si="98"/>
        <v>0</v>
      </c>
      <c r="AH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197">
        <f t="shared" si="99"/>
        <v>0</v>
      </c>
      <c r="AL162" s="197">
        <f t="shared" si="100"/>
        <v>0</v>
      </c>
    </row>
    <row r="163" spans="2:38" x14ac:dyDescent="0.25">
      <c r="B163" s="195" t="s">
        <v>946</v>
      </c>
      <c r="C163" s="196" t="s">
        <v>947</v>
      </c>
      <c r="D16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197">
        <f t="shared" si="92"/>
        <v>0</v>
      </c>
      <c r="G163" s="197"/>
      <c r="H163" s="197">
        <f t="shared" si="93"/>
        <v>0</v>
      </c>
      <c r="I163" s="197"/>
      <c r="J163" s="197">
        <f t="shared" si="94"/>
        <v>0</v>
      </c>
      <c r="K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197">
        <f t="shared" si="96"/>
        <v>0</v>
      </c>
      <c r="Z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197">
        <f t="shared" si="97"/>
        <v>0</v>
      </c>
      <c r="AD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197">
        <f t="shared" si="98"/>
        <v>0</v>
      </c>
      <c r="AH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197">
        <f t="shared" si="99"/>
        <v>0</v>
      </c>
      <c r="AL163" s="197">
        <f t="shared" si="100"/>
        <v>0</v>
      </c>
    </row>
    <row r="164" spans="2:38" x14ac:dyDescent="0.25">
      <c r="B164" s="195" t="s">
        <v>948</v>
      </c>
      <c r="C164" s="196" t="s">
        <v>949</v>
      </c>
      <c r="D1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197">
        <f t="shared" si="92"/>
        <v>0</v>
      </c>
      <c r="G164" s="197"/>
      <c r="H164" s="197">
        <f t="shared" si="93"/>
        <v>0</v>
      </c>
      <c r="I164" s="197"/>
      <c r="J164" s="197">
        <f t="shared" si="94"/>
        <v>0</v>
      </c>
      <c r="K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197">
        <f t="shared" si="96"/>
        <v>0</v>
      </c>
      <c r="Z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197">
        <f t="shared" si="97"/>
        <v>0</v>
      </c>
      <c r="AD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197">
        <f t="shared" si="98"/>
        <v>0</v>
      </c>
      <c r="AH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197">
        <f t="shared" si="99"/>
        <v>0</v>
      </c>
      <c r="AL164" s="197">
        <f t="shared" si="100"/>
        <v>0</v>
      </c>
    </row>
    <row r="165" spans="2:38" x14ac:dyDescent="0.25">
      <c r="B165" s="195" t="s">
        <v>369</v>
      </c>
      <c r="C165" s="196" t="s">
        <v>252</v>
      </c>
      <c r="D1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197">
        <f t="shared" si="92"/>
        <v>0</v>
      </c>
      <c r="G165" s="197"/>
      <c r="H165" s="197">
        <f t="shared" si="93"/>
        <v>0</v>
      </c>
      <c r="I165" s="197"/>
      <c r="J165" s="197">
        <f t="shared" si="94"/>
        <v>0</v>
      </c>
      <c r="K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197">
        <f t="shared" si="96"/>
        <v>0</v>
      </c>
      <c r="Z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197">
        <f t="shared" si="97"/>
        <v>0</v>
      </c>
      <c r="AD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197">
        <f t="shared" si="98"/>
        <v>0</v>
      </c>
      <c r="AH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197">
        <f t="shared" si="99"/>
        <v>0</v>
      </c>
      <c r="AL165" s="197">
        <f t="shared" si="100"/>
        <v>0</v>
      </c>
    </row>
    <row r="166" spans="2:38" x14ac:dyDescent="0.25">
      <c r="B166" s="195" t="s">
        <v>950</v>
      </c>
      <c r="C166" s="196" t="s">
        <v>951</v>
      </c>
      <c r="D1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197">
        <f t="shared" si="92"/>
        <v>0</v>
      </c>
      <c r="G166" s="197"/>
      <c r="H166" s="197">
        <f t="shared" si="93"/>
        <v>0</v>
      </c>
      <c r="I166" s="197"/>
      <c r="J166" s="197">
        <f t="shared" si="94"/>
        <v>0</v>
      </c>
      <c r="K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197">
        <f t="shared" si="96"/>
        <v>0</v>
      </c>
      <c r="Z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197">
        <f t="shared" si="97"/>
        <v>0</v>
      </c>
      <c r="AD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197">
        <f t="shared" si="98"/>
        <v>0</v>
      </c>
      <c r="AH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197">
        <f t="shared" si="99"/>
        <v>0</v>
      </c>
      <c r="AL166" s="197">
        <f t="shared" si="100"/>
        <v>0</v>
      </c>
    </row>
    <row r="167" spans="2:38" x14ac:dyDescent="0.25">
      <c r="B167" s="195" t="s">
        <v>952</v>
      </c>
      <c r="C167" s="196" t="s">
        <v>953</v>
      </c>
      <c r="D1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197">
        <f t="shared" si="92"/>
        <v>0</v>
      </c>
      <c r="G167" s="197"/>
      <c r="H167" s="197">
        <f t="shared" si="93"/>
        <v>0</v>
      </c>
      <c r="I167" s="197"/>
      <c r="J167" s="197">
        <f t="shared" si="94"/>
        <v>0</v>
      </c>
      <c r="K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197">
        <f t="shared" si="96"/>
        <v>0</v>
      </c>
      <c r="Z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197">
        <f t="shared" si="97"/>
        <v>0</v>
      </c>
      <c r="AD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197">
        <f t="shared" si="98"/>
        <v>0</v>
      </c>
      <c r="AH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197">
        <f t="shared" si="99"/>
        <v>0</v>
      </c>
      <c r="AL167" s="197">
        <f t="shared" si="100"/>
        <v>0</v>
      </c>
    </row>
    <row r="168" spans="2:38" x14ac:dyDescent="0.25">
      <c r="B168" s="204" t="s">
        <v>370</v>
      </c>
      <c r="C168" s="205" t="s">
        <v>253</v>
      </c>
      <c r="D168" s="206">
        <f>SUM(D169:D193)</f>
        <v>0</v>
      </c>
      <c r="E168" s="206">
        <f>SUM(E169:E193)</f>
        <v>2942400</v>
      </c>
      <c r="F168" s="206">
        <f t="shared" si="92"/>
        <v>2942400</v>
      </c>
      <c r="G168" s="206">
        <f>SUM(G169:G193)</f>
        <v>0</v>
      </c>
      <c r="H168" s="206">
        <f t="shared" si="93"/>
        <v>2942400</v>
      </c>
      <c r="I168" s="206">
        <f>SUM(I169:I193)</f>
        <v>0</v>
      </c>
      <c r="J168" s="206">
        <f t="shared" si="94"/>
        <v>2942400</v>
      </c>
      <c r="K168" s="206">
        <f t="shared" ref="K168:X168" si="101">SUM(K169:K193)</f>
        <v>0</v>
      </c>
      <c r="L168" s="206">
        <f t="shared" si="101"/>
        <v>0</v>
      </c>
      <c r="M168" s="206">
        <f t="shared" si="101"/>
        <v>12000</v>
      </c>
      <c r="N168" s="206">
        <f t="shared" si="101"/>
        <v>0</v>
      </c>
      <c r="O168" s="206">
        <f t="shared" si="101"/>
        <v>0</v>
      </c>
      <c r="P168" s="206">
        <f t="shared" si="101"/>
        <v>0</v>
      </c>
      <c r="Q168" s="206">
        <f t="shared" si="101"/>
        <v>0</v>
      </c>
      <c r="R168" s="206">
        <f t="shared" si="101"/>
        <v>0</v>
      </c>
      <c r="S168" s="206">
        <f t="shared" si="101"/>
        <v>0</v>
      </c>
      <c r="T168" s="206">
        <f t="shared" si="101"/>
        <v>0</v>
      </c>
      <c r="U168" s="206">
        <f t="shared" si="101"/>
        <v>2930400</v>
      </c>
      <c r="V168" s="206">
        <f t="shared" si="101"/>
        <v>0</v>
      </c>
      <c r="W168" s="206">
        <f t="shared" si="101"/>
        <v>0</v>
      </c>
      <c r="X168" s="206">
        <f t="shared" si="101"/>
        <v>8000</v>
      </c>
      <c r="Y168" s="206">
        <f t="shared" si="96"/>
        <v>8000</v>
      </c>
      <c r="Z168" s="206">
        <f>SUM(Z169:Z193)</f>
        <v>700</v>
      </c>
      <c r="AA168" s="206">
        <f>SUM(AA169:AA193)</f>
        <v>2700000</v>
      </c>
      <c r="AB168" s="206">
        <f>SUM(AB169:AB193)</f>
        <v>0</v>
      </c>
      <c r="AC168" s="206">
        <f t="shared" si="97"/>
        <v>2700700</v>
      </c>
      <c r="AD168" s="206">
        <f>SUM(AD169:AD193)</f>
        <v>0</v>
      </c>
      <c r="AE168" s="206">
        <f>SUM(AE169:AE193)</f>
        <v>0</v>
      </c>
      <c r="AF168" s="206">
        <f>SUM(AF169:AF193)</f>
        <v>0</v>
      </c>
      <c r="AG168" s="206">
        <f t="shared" si="98"/>
        <v>0</v>
      </c>
      <c r="AH168" s="206">
        <f>SUM(AH169:AH193)</f>
        <v>225000</v>
      </c>
      <c r="AI168" s="206">
        <f>SUM(AI169:AI193)</f>
        <v>8000</v>
      </c>
      <c r="AJ168" s="206">
        <f>SUM(AJ169:AJ193)</f>
        <v>700</v>
      </c>
      <c r="AK168" s="206">
        <f t="shared" si="99"/>
        <v>233700</v>
      </c>
      <c r="AL168" s="206">
        <f t="shared" si="100"/>
        <v>2942400</v>
      </c>
    </row>
    <row r="169" spans="2:38" x14ac:dyDescent="0.25">
      <c r="B169" s="195" t="s">
        <v>371</v>
      </c>
      <c r="C169" s="196" t="s">
        <v>254</v>
      </c>
      <c r="D1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17400</v>
      </c>
      <c r="F169" s="197">
        <f t="shared" si="92"/>
        <v>17400</v>
      </c>
      <c r="G169" s="197"/>
      <c r="H169" s="197">
        <f t="shared" si="93"/>
        <v>17400</v>
      </c>
      <c r="I169" s="197"/>
      <c r="J169" s="197">
        <f t="shared" si="94"/>
        <v>17400</v>
      </c>
      <c r="K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v>
      </c>
      <c r="N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5400</v>
      </c>
      <c r="V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8000</v>
      </c>
      <c r="Y169" s="197">
        <f t="shared" si="96"/>
        <v>8000</v>
      </c>
      <c r="Z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700</v>
      </c>
      <c r="AA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197">
        <f t="shared" si="97"/>
        <v>700</v>
      </c>
      <c r="AD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197">
        <f t="shared" si="98"/>
        <v>0</v>
      </c>
      <c r="AH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8000</v>
      </c>
      <c r="AJ1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700</v>
      </c>
      <c r="AK169" s="197">
        <f t="shared" si="99"/>
        <v>8700</v>
      </c>
      <c r="AL169" s="197">
        <f t="shared" si="100"/>
        <v>17400</v>
      </c>
    </row>
    <row r="170" spans="2:38" x14ac:dyDescent="0.25">
      <c r="B170" s="195" t="s">
        <v>954</v>
      </c>
      <c r="C170" s="196" t="s">
        <v>955</v>
      </c>
      <c r="D1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197">
        <f t="shared" si="92"/>
        <v>0</v>
      </c>
      <c r="G170" s="197"/>
      <c r="H170" s="197">
        <f t="shared" si="93"/>
        <v>0</v>
      </c>
      <c r="I170" s="197"/>
      <c r="J170" s="197">
        <f t="shared" si="94"/>
        <v>0</v>
      </c>
      <c r="K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197">
        <f t="shared" si="96"/>
        <v>0</v>
      </c>
      <c r="Z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197">
        <f t="shared" si="97"/>
        <v>0</v>
      </c>
      <c r="AD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197">
        <f t="shared" si="98"/>
        <v>0</v>
      </c>
      <c r="AH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197">
        <f t="shared" si="99"/>
        <v>0</v>
      </c>
      <c r="AL170" s="197">
        <f t="shared" si="100"/>
        <v>0</v>
      </c>
    </row>
    <row r="171" spans="2:38" x14ac:dyDescent="0.25">
      <c r="B171" s="195" t="s">
        <v>956</v>
      </c>
      <c r="C171" s="196" t="s">
        <v>957</v>
      </c>
      <c r="D1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197">
        <f t="shared" si="92"/>
        <v>0</v>
      </c>
      <c r="G171" s="197"/>
      <c r="H171" s="197">
        <f t="shared" si="93"/>
        <v>0</v>
      </c>
      <c r="I171" s="197"/>
      <c r="J171" s="197">
        <f t="shared" si="94"/>
        <v>0</v>
      </c>
      <c r="K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197">
        <f t="shared" si="96"/>
        <v>0</v>
      </c>
      <c r="Z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197">
        <f t="shared" si="97"/>
        <v>0</v>
      </c>
      <c r="AD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197">
        <f t="shared" si="98"/>
        <v>0</v>
      </c>
      <c r="AH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197">
        <f t="shared" si="99"/>
        <v>0</v>
      </c>
      <c r="AL171" s="197">
        <f t="shared" si="100"/>
        <v>0</v>
      </c>
    </row>
    <row r="172" spans="2:38" x14ac:dyDescent="0.25">
      <c r="B172" s="195" t="s">
        <v>958</v>
      </c>
      <c r="C172" s="196" t="s">
        <v>959</v>
      </c>
      <c r="D1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197">
        <f t="shared" si="92"/>
        <v>0</v>
      </c>
      <c r="G172" s="197"/>
      <c r="H172" s="197">
        <f t="shared" si="93"/>
        <v>0</v>
      </c>
      <c r="I172" s="197"/>
      <c r="J172" s="197">
        <f t="shared" si="94"/>
        <v>0</v>
      </c>
      <c r="K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197">
        <f t="shared" si="96"/>
        <v>0</v>
      </c>
      <c r="Z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197">
        <f t="shared" si="97"/>
        <v>0</v>
      </c>
      <c r="AD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197">
        <f t="shared" si="98"/>
        <v>0</v>
      </c>
      <c r="AH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197">
        <f t="shared" si="99"/>
        <v>0</v>
      </c>
      <c r="AL172" s="197">
        <f t="shared" si="100"/>
        <v>0</v>
      </c>
    </row>
    <row r="173" spans="2:38" x14ac:dyDescent="0.25">
      <c r="B173" s="195" t="s">
        <v>960</v>
      </c>
      <c r="C173" s="196" t="s">
        <v>961</v>
      </c>
      <c r="D1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197">
        <f t="shared" ref="F173:F181" si="102">D173+E173</f>
        <v>0</v>
      </c>
      <c r="G173" s="197"/>
      <c r="H173" s="197">
        <f t="shared" ref="H173:H181" si="103">F173-G173</f>
        <v>0</v>
      </c>
      <c r="I173" s="197"/>
      <c r="J173" s="197">
        <f t="shared" ref="J173:J181" si="104">F173-I173</f>
        <v>0</v>
      </c>
      <c r="K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197">
        <f t="shared" ref="Y173:Y181" si="105">V173+W173+X173</f>
        <v>0</v>
      </c>
      <c r="Z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197">
        <f t="shared" ref="AC173:AC181" si="106">Z173+AA173+AB173</f>
        <v>0</v>
      </c>
      <c r="AD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197">
        <f t="shared" ref="AG173:AG181" si="107">AD173+AE173+AF173</f>
        <v>0</v>
      </c>
      <c r="AH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197">
        <f t="shared" ref="AK173:AK181" si="108">AH173+AI173+AJ173</f>
        <v>0</v>
      </c>
      <c r="AL173" s="197">
        <f t="shared" ref="AL173:AL181" si="109">Y173+AC173+AG173+AK173</f>
        <v>0</v>
      </c>
    </row>
    <row r="174" spans="2:38" x14ac:dyDescent="0.25">
      <c r="B174" s="195" t="s">
        <v>372</v>
      </c>
      <c r="C174" s="196" t="s">
        <v>255</v>
      </c>
      <c r="D1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2925000</v>
      </c>
      <c r="F174" s="197">
        <f t="shared" si="102"/>
        <v>2925000</v>
      </c>
      <c r="G174" s="197"/>
      <c r="H174" s="197">
        <f t="shared" si="103"/>
        <v>2925000</v>
      </c>
      <c r="I174" s="197"/>
      <c r="J174" s="197">
        <f t="shared" si="104"/>
        <v>2925000</v>
      </c>
      <c r="K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2925000</v>
      </c>
      <c r="V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197">
        <f t="shared" si="105"/>
        <v>0</v>
      </c>
      <c r="Z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2700000</v>
      </c>
      <c r="AB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197">
        <f t="shared" si="106"/>
        <v>2700000</v>
      </c>
      <c r="AD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197">
        <f t="shared" si="107"/>
        <v>0</v>
      </c>
      <c r="AH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225000</v>
      </c>
      <c r="AI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197">
        <f t="shared" si="108"/>
        <v>225000</v>
      </c>
      <c r="AL174" s="197">
        <f t="shared" si="109"/>
        <v>2925000</v>
      </c>
    </row>
    <row r="175" spans="2:38" x14ac:dyDescent="0.25">
      <c r="B175" s="195" t="s">
        <v>962</v>
      </c>
      <c r="C175" s="196" t="s">
        <v>963</v>
      </c>
      <c r="D1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197">
        <f t="shared" si="102"/>
        <v>0</v>
      </c>
      <c r="G175" s="197"/>
      <c r="H175" s="197">
        <f t="shared" si="103"/>
        <v>0</v>
      </c>
      <c r="I175" s="197"/>
      <c r="J175" s="197">
        <f t="shared" si="104"/>
        <v>0</v>
      </c>
      <c r="K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197">
        <f t="shared" si="105"/>
        <v>0</v>
      </c>
      <c r="Z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197">
        <f t="shared" si="106"/>
        <v>0</v>
      </c>
      <c r="AD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197">
        <f t="shared" si="107"/>
        <v>0</v>
      </c>
      <c r="AH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197">
        <f t="shared" si="108"/>
        <v>0</v>
      </c>
      <c r="AL175" s="197">
        <f t="shared" si="109"/>
        <v>0</v>
      </c>
    </row>
    <row r="176" spans="2:38" x14ac:dyDescent="0.25">
      <c r="B176" s="195" t="s">
        <v>964</v>
      </c>
      <c r="C176" s="196" t="s">
        <v>965</v>
      </c>
      <c r="D1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197">
        <f t="shared" si="102"/>
        <v>0</v>
      </c>
      <c r="G176" s="197"/>
      <c r="H176" s="197">
        <f t="shared" si="103"/>
        <v>0</v>
      </c>
      <c r="I176" s="197"/>
      <c r="J176" s="197">
        <f t="shared" si="104"/>
        <v>0</v>
      </c>
      <c r="K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197">
        <f t="shared" si="105"/>
        <v>0</v>
      </c>
      <c r="Z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197">
        <f t="shared" si="106"/>
        <v>0</v>
      </c>
      <c r="AD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197">
        <f t="shared" si="107"/>
        <v>0</v>
      </c>
      <c r="AH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197">
        <f t="shared" si="108"/>
        <v>0</v>
      </c>
      <c r="AL176" s="197">
        <f t="shared" si="109"/>
        <v>0</v>
      </c>
    </row>
    <row r="177" spans="2:38" x14ac:dyDescent="0.25">
      <c r="B177" s="195" t="s">
        <v>966</v>
      </c>
      <c r="C177" s="196" t="s">
        <v>967</v>
      </c>
      <c r="D1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197">
        <f t="shared" si="102"/>
        <v>0</v>
      </c>
      <c r="G177" s="197"/>
      <c r="H177" s="197">
        <f t="shared" si="103"/>
        <v>0</v>
      </c>
      <c r="I177" s="197"/>
      <c r="J177" s="197">
        <f t="shared" si="104"/>
        <v>0</v>
      </c>
      <c r="K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197">
        <f t="shared" si="105"/>
        <v>0</v>
      </c>
      <c r="Z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197">
        <f t="shared" si="106"/>
        <v>0</v>
      </c>
      <c r="AD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197">
        <f t="shared" si="107"/>
        <v>0</v>
      </c>
      <c r="AH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197">
        <f t="shared" si="108"/>
        <v>0</v>
      </c>
      <c r="AL177" s="197">
        <f t="shared" si="109"/>
        <v>0</v>
      </c>
    </row>
    <row r="178" spans="2:38" x14ac:dyDescent="0.25">
      <c r="B178" s="195" t="s">
        <v>968</v>
      </c>
      <c r="C178" s="196" t="s">
        <v>969</v>
      </c>
      <c r="D1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197">
        <f t="shared" si="102"/>
        <v>0</v>
      </c>
      <c r="G178" s="197"/>
      <c r="H178" s="197">
        <f t="shared" si="103"/>
        <v>0</v>
      </c>
      <c r="I178" s="197"/>
      <c r="J178" s="197">
        <f t="shared" si="104"/>
        <v>0</v>
      </c>
      <c r="K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197">
        <f t="shared" si="105"/>
        <v>0</v>
      </c>
      <c r="Z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197">
        <f t="shared" si="106"/>
        <v>0</v>
      </c>
      <c r="AD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197">
        <f t="shared" si="107"/>
        <v>0</v>
      </c>
      <c r="AH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197">
        <f t="shared" si="108"/>
        <v>0</v>
      </c>
      <c r="AL178" s="197">
        <f t="shared" si="109"/>
        <v>0</v>
      </c>
    </row>
    <row r="179" spans="2:38" x14ac:dyDescent="0.25">
      <c r="B179" s="195" t="s">
        <v>970</v>
      </c>
      <c r="C179" s="196" t="s">
        <v>971</v>
      </c>
      <c r="D1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197">
        <f t="shared" si="102"/>
        <v>0</v>
      </c>
      <c r="G179" s="197"/>
      <c r="H179" s="197">
        <f t="shared" si="103"/>
        <v>0</v>
      </c>
      <c r="I179" s="197"/>
      <c r="J179" s="197">
        <f t="shared" si="104"/>
        <v>0</v>
      </c>
      <c r="K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197">
        <f t="shared" si="105"/>
        <v>0</v>
      </c>
      <c r="Z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197">
        <f t="shared" si="106"/>
        <v>0</v>
      </c>
      <c r="AD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197">
        <f t="shared" si="107"/>
        <v>0</v>
      </c>
      <c r="AH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197">
        <f t="shared" si="108"/>
        <v>0</v>
      </c>
      <c r="AL179" s="197">
        <f t="shared" si="109"/>
        <v>0</v>
      </c>
    </row>
    <row r="180" spans="2:38" x14ac:dyDescent="0.25">
      <c r="B180" s="195" t="s">
        <v>373</v>
      </c>
      <c r="C180" s="196" t="s">
        <v>972</v>
      </c>
      <c r="D1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197">
        <f t="shared" si="102"/>
        <v>0</v>
      </c>
      <c r="G180" s="197"/>
      <c r="H180" s="197">
        <f t="shared" si="103"/>
        <v>0</v>
      </c>
      <c r="I180" s="197"/>
      <c r="J180" s="197">
        <f t="shared" si="104"/>
        <v>0</v>
      </c>
      <c r="K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197">
        <f t="shared" si="105"/>
        <v>0</v>
      </c>
      <c r="Z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197">
        <f t="shared" si="106"/>
        <v>0</v>
      </c>
      <c r="AD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197">
        <f t="shared" si="107"/>
        <v>0</v>
      </c>
      <c r="AH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197">
        <f t="shared" si="108"/>
        <v>0</v>
      </c>
      <c r="AL180" s="197">
        <f t="shared" si="109"/>
        <v>0</v>
      </c>
    </row>
    <row r="181" spans="2:38" x14ac:dyDescent="0.25">
      <c r="B181" s="195" t="s">
        <v>973</v>
      </c>
      <c r="C181" s="196" t="s">
        <v>974</v>
      </c>
      <c r="D1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197">
        <f t="shared" si="102"/>
        <v>0</v>
      </c>
      <c r="G181" s="197"/>
      <c r="H181" s="197">
        <f t="shared" si="103"/>
        <v>0</v>
      </c>
      <c r="I181" s="197"/>
      <c r="J181" s="197">
        <f t="shared" si="104"/>
        <v>0</v>
      </c>
      <c r="K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197">
        <f t="shared" si="105"/>
        <v>0</v>
      </c>
      <c r="Z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197">
        <f t="shared" si="106"/>
        <v>0</v>
      </c>
      <c r="AD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197">
        <f t="shared" si="107"/>
        <v>0</v>
      </c>
      <c r="AH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197">
        <f t="shared" si="108"/>
        <v>0</v>
      </c>
      <c r="AL181" s="197">
        <f t="shared" si="109"/>
        <v>0</v>
      </c>
    </row>
    <row r="182" spans="2:38" x14ac:dyDescent="0.25">
      <c r="B182" s="195" t="s">
        <v>374</v>
      </c>
      <c r="C182" s="196" t="s">
        <v>975</v>
      </c>
      <c r="D1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197">
        <f t="shared" ref="F182:F189" si="110">D182+E182</f>
        <v>0</v>
      </c>
      <c r="G182" s="197"/>
      <c r="H182" s="197">
        <f t="shared" ref="H182:H189" si="111">F182-G182</f>
        <v>0</v>
      </c>
      <c r="I182" s="197"/>
      <c r="J182" s="197">
        <f t="shared" ref="J182:J189" si="112">F182-I182</f>
        <v>0</v>
      </c>
      <c r="K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197">
        <f t="shared" ref="Y182:Y189" si="113">V182+W182+X182</f>
        <v>0</v>
      </c>
      <c r="Z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197">
        <f t="shared" ref="AC182:AC189" si="114">Z182+AA182+AB182</f>
        <v>0</v>
      </c>
      <c r="AD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197">
        <f t="shared" ref="AG182:AG189" si="115">AD182+AE182+AF182</f>
        <v>0</v>
      </c>
      <c r="AH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197">
        <f t="shared" ref="AK182:AK189" si="116">AH182+AI182+AJ182</f>
        <v>0</v>
      </c>
      <c r="AL182" s="197">
        <f t="shared" ref="AL182:AL189" si="117">Y182+AC182+AG182+AK182</f>
        <v>0</v>
      </c>
    </row>
    <row r="183" spans="2:38" x14ac:dyDescent="0.25">
      <c r="B183" s="195" t="s">
        <v>976</v>
      </c>
      <c r="C183" s="196" t="s">
        <v>975</v>
      </c>
      <c r="D1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197">
        <f t="shared" si="110"/>
        <v>0</v>
      </c>
      <c r="G183" s="197"/>
      <c r="H183" s="197">
        <f t="shared" si="111"/>
        <v>0</v>
      </c>
      <c r="I183" s="197"/>
      <c r="J183" s="197">
        <f t="shared" si="112"/>
        <v>0</v>
      </c>
      <c r="K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197">
        <f t="shared" si="113"/>
        <v>0</v>
      </c>
      <c r="Z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197">
        <f t="shared" si="114"/>
        <v>0</v>
      </c>
      <c r="AD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197">
        <f t="shared" si="115"/>
        <v>0</v>
      </c>
      <c r="AH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197">
        <f t="shared" si="116"/>
        <v>0</v>
      </c>
      <c r="AL183" s="197">
        <f t="shared" si="117"/>
        <v>0</v>
      </c>
    </row>
    <row r="184" spans="2:38" x14ac:dyDescent="0.25">
      <c r="B184" s="195" t="s">
        <v>977</v>
      </c>
      <c r="C184" s="196" t="s">
        <v>978</v>
      </c>
      <c r="D1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197">
        <f t="shared" si="110"/>
        <v>0</v>
      </c>
      <c r="G184" s="197"/>
      <c r="H184" s="197">
        <f t="shared" si="111"/>
        <v>0</v>
      </c>
      <c r="I184" s="197"/>
      <c r="J184" s="197">
        <f t="shared" si="112"/>
        <v>0</v>
      </c>
      <c r="K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197">
        <f t="shared" si="113"/>
        <v>0</v>
      </c>
      <c r="Z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197">
        <f t="shared" si="114"/>
        <v>0</v>
      </c>
      <c r="AD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197">
        <f t="shared" si="115"/>
        <v>0</v>
      </c>
      <c r="AH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197">
        <f t="shared" si="116"/>
        <v>0</v>
      </c>
      <c r="AL184" s="197">
        <f t="shared" si="117"/>
        <v>0</v>
      </c>
    </row>
    <row r="185" spans="2:38" x14ac:dyDescent="0.25">
      <c r="B185" s="195" t="s">
        <v>979</v>
      </c>
      <c r="C185" s="196" t="s">
        <v>980</v>
      </c>
      <c r="D1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197">
        <f t="shared" si="110"/>
        <v>0</v>
      </c>
      <c r="G185" s="197"/>
      <c r="H185" s="197">
        <f t="shared" si="111"/>
        <v>0</v>
      </c>
      <c r="I185" s="197"/>
      <c r="J185" s="197">
        <f t="shared" si="112"/>
        <v>0</v>
      </c>
      <c r="K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197">
        <f t="shared" si="113"/>
        <v>0</v>
      </c>
      <c r="Z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197">
        <f t="shared" si="114"/>
        <v>0</v>
      </c>
      <c r="AD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197">
        <f t="shared" si="115"/>
        <v>0</v>
      </c>
      <c r="AH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197">
        <f t="shared" si="116"/>
        <v>0</v>
      </c>
      <c r="AL185" s="197">
        <f t="shared" si="117"/>
        <v>0</v>
      </c>
    </row>
    <row r="186" spans="2:38" x14ac:dyDescent="0.25">
      <c r="B186" s="195" t="s">
        <v>375</v>
      </c>
      <c r="C186" s="196" t="s">
        <v>981</v>
      </c>
      <c r="D1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197">
        <f t="shared" si="110"/>
        <v>0</v>
      </c>
      <c r="G186" s="197"/>
      <c r="H186" s="197">
        <f t="shared" si="111"/>
        <v>0</v>
      </c>
      <c r="I186" s="197"/>
      <c r="J186" s="197">
        <f t="shared" si="112"/>
        <v>0</v>
      </c>
      <c r="K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197">
        <f t="shared" si="113"/>
        <v>0</v>
      </c>
      <c r="Z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197">
        <f t="shared" si="114"/>
        <v>0</v>
      </c>
      <c r="AD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197">
        <f t="shared" si="115"/>
        <v>0</v>
      </c>
      <c r="AH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197">
        <f t="shared" si="116"/>
        <v>0</v>
      </c>
      <c r="AL186" s="197">
        <f t="shared" si="117"/>
        <v>0</v>
      </c>
    </row>
    <row r="187" spans="2:38" x14ac:dyDescent="0.25">
      <c r="B187" s="195" t="s">
        <v>982</v>
      </c>
      <c r="C187" s="196" t="s">
        <v>981</v>
      </c>
      <c r="D18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197">
        <f t="shared" si="110"/>
        <v>0</v>
      </c>
      <c r="G187" s="197"/>
      <c r="H187" s="197">
        <f t="shared" si="111"/>
        <v>0</v>
      </c>
      <c r="I187" s="197"/>
      <c r="J187" s="197">
        <f t="shared" si="112"/>
        <v>0</v>
      </c>
      <c r="K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197">
        <f t="shared" si="113"/>
        <v>0</v>
      </c>
      <c r="Z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197">
        <f t="shared" si="114"/>
        <v>0</v>
      </c>
      <c r="AD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197">
        <f t="shared" si="115"/>
        <v>0</v>
      </c>
      <c r="AH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197">
        <f t="shared" si="116"/>
        <v>0</v>
      </c>
      <c r="AL187" s="197">
        <f t="shared" si="117"/>
        <v>0</v>
      </c>
    </row>
    <row r="188" spans="2:38" x14ac:dyDescent="0.25">
      <c r="B188" s="195" t="s">
        <v>983</v>
      </c>
      <c r="C188" s="196" t="s">
        <v>984</v>
      </c>
      <c r="D1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197">
        <f t="shared" si="110"/>
        <v>0</v>
      </c>
      <c r="G188" s="197"/>
      <c r="H188" s="197">
        <f t="shared" si="111"/>
        <v>0</v>
      </c>
      <c r="I188" s="197"/>
      <c r="J188" s="197">
        <f t="shared" si="112"/>
        <v>0</v>
      </c>
      <c r="K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197">
        <f t="shared" si="113"/>
        <v>0</v>
      </c>
      <c r="Z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197">
        <f t="shared" si="114"/>
        <v>0</v>
      </c>
      <c r="AD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197">
        <f t="shared" si="115"/>
        <v>0</v>
      </c>
      <c r="AH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197">
        <f t="shared" si="116"/>
        <v>0</v>
      </c>
      <c r="AL188" s="197">
        <f t="shared" si="117"/>
        <v>0</v>
      </c>
    </row>
    <row r="189" spans="2:38" x14ac:dyDescent="0.25">
      <c r="B189" s="195" t="s">
        <v>985</v>
      </c>
      <c r="C189" s="196" t="s">
        <v>986</v>
      </c>
      <c r="D1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197">
        <f t="shared" si="110"/>
        <v>0</v>
      </c>
      <c r="G189" s="197"/>
      <c r="H189" s="197">
        <f t="shared" si="111"/>
        <v>0</v>
      </c>
      <c r="I189" s="197"/>
      <c r="J189" s="197">
        <f t="shared" si="112"/>
        <v>0</v>
      </c>
      <c r="K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197">
        <f t="shared" si="113"/>
        <v>0</v>
      </c>
      <c r="Z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197">
        <f t="shared" si="114"/>
        <v>0</v>
      </c>
      <c r="AD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197">
        <f t="shared" si="115"/>
        <v>0</v>
      </c>
      <c r="AH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197">
        <f t="shared" si="116"/>
        <v>0</v>
      </c>
      <c r="AL189" s="197">
        <f t="shared" si="117"/>
        <v>0</v>
      </c>
    </row>
    <row r="190" spans="2:38" x14ac:dyDescent="0.25">
      <c r="B190" s="195" t="s">
        <v>376</v>
      </c>
      <c r="C190" s="196" t="s">
        <v>987</v>
      </c>
      <c r="D1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197">
        <f t="shared" ref="F190:F221" si="118">D190+E190</f>
        <v>0</v>
      </c>
      <c r="G190" s="197"/>
      <c r="H190" s="197">
        <f t="shared" ref="H190:H221" si="119">F190-G190</f>
        <v>0</v>
      </c>
      <c r="I190" s="197"/>
      <c r="J190" s="197">
        <f t="shared" ref="J190:J221" si="120">F190-I190</f>
        <v>0</v>
      </c>
      <c r="K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197">
        <f t="shared" ref="Y190:Y221" si="121">V190+W190+X190</f>
        <v>0</v>
      </c>
      <c r="Z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197">
        <f t="shared" ref="AC190:AC221" si="122">Z190+AA190+AB190</f>
        <v>0</v>
      </c>
      <c r="AD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197">
        <f t="shared" ref="AG190:AG221" si="123">AD190+AE190+AF190</f>
        <v>0</v>
      </c>
      <c r="AH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197">
        <f t="shared" ref="AK190:AK221" si="124">AH190+AI190+AJ190</f>
        <v>0</v>
      </c>
      <c r="AL190" s="197">
        <f t="shared" ref="AL190:AL221" si="125">Y190+AC190+AG190+AK190</f>
        <v>0</v>
      </c>
    </row>
    <row r="191" spans="2:38" x14ac:dyDescent="0.25">
      <c r="B191" s="195" t="s">
        <v>988</v>
      </c>
      <c r="C191" s="196" t="s">
        <v>989</v>
      </c>
      <c r="D1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197">
        <f t="shared" si="118"/>
        <v>0</v>
      </c>
      <c r="G191" s="197"/>
      <c r="H191" s="197">
        <f t="shared" si="119"/>
        <v>0</v>
      </c>
      <c r="I191" s="197"/>
      <c r="J191" s="197">
        <f t="shared" si="120"/>
        <v>0</v>
      </c>
      <c r="K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197">
        <f t="shared" si="121"/>
        <v>0</v>
      </c>
      <c r="Z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197">
        <f t="shared" si="122"/>
        <v>0</v>
      </c>
      <c r="AD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197">
        <f t="shared" si="123"/>
        <v>0</v>
      </c>
      <c r="AH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197">
        <f t="shared" si="124"/>
        <v>0</v>
      </c>
      <c r="AL191" s="197">
        <f t="shared" si="125"/>
        <v>0</v>
      </c>
    </row>
    <row r="192" spans="2:38" x14ac:dyDescent="0.25">
      <c r="B192" s="195" t="s">
        <v>990</v>
      </c>
      <c r="C192" s="196" t="s">
        <v>991</v>
      </c>
      <c r="D1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197">
        <f t="shared" si="118"/>
        <v>0</v>
      </c>
      <c r="G192" s="197"/>
      <c r="H192" s="197">
        <f t="shared" si="119"/>
        <v>0</v>
      </c>
      <c r="I192" s="197"/>
      <c r="J192" s="197">
        <f t="shared" si="120"/>
        <v>0</v>
      </c>
      <c r="K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197">
        <f t="shared" si="121"/>
        <v>0</v>
      </c>
      <c r="Z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197">
        <f t="shared" si="122"/>
        <v>0</v>
      </c>
      <c r="AD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197">
        <f t="shared" si="123"/>
        <v>0</v>
      </c>
      <c r="AH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197">
        <f t="shared" si="124"/>
        <v>0</v>
      </c>
      <c r="AL192" s="197">
        <f t="shared" si="125"/>
        <v>0</v>
      </c>
    </row>
    <row r="193" spans="2:38" x14ac:dyDescent="0.25">
      <c r="B193" s="195" t="s">
        <v>992</v>
      </c>
      <c r="C193" s="196" t="s">
        <v>993</v>
      </c>
      <c r="D19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197">
        <f t="shared" si="118"/>
        <v>0</v>
      </c>
      <c r="G193" s="197"/>
      <c r="H193" s="197">
        <f t="shared" si="119"/>
        <v>0</v>
      </c>
      <c r="I193" s="197"/>
      <c r="J193" s="197">
        <f t="shared" si="120"/>
        <v>0</v>
      </c>
      <c r="K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197">
        <f t="shared" si="121"/>
        <v>0</v>
      </c>
      <c r="Z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197">
        <f t="shared" si="122"/>
        <v>0</v>
      </c>
      <c r="AD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197">
        <f t="shared" si="123"/>
        <v>0</v>
      </c>
      <c r="AH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197">
        <f t="shared" si="124"/>
        <v>0</v>
      </c>
      <c r="AL193" s="197">
        <f t="shared" si="125"/>
        <v>0</v>
      </c>
    </row>
    <row r="194" spans="2:38" x14ac:dyDescent="0.25">
      <c r="B194" s="204" t="s">
        <v>377</v>
      </c>
      <c r="C194" s="205" t="s">
        <v>256</v>
      </c>
      <c r="D194" s="206">
        <f>SUM(D195:D196)</f>
        <v>0</v>
      </c>
      <c r="E194" s="206">
        <f>SUM(E195:E196)</f>
        <v>4000</v>
      </c>
      <c r="F194" s="206">
        <f t="shared" si="118"/>
        <v>4000</v>
      </c>
      <c r="G194" s="206">
        <f>SUM(G195:G196)</f>
        <v>0</v>
      </c>
      <c r="H194" s="206">
        <f t="shared" si="119"/>
        <v>4000</v>
      </c>
      <c r="I194" s="206">
        <f>SUM(I195:I196)</f>
        <v>0</v>
      </c>
      <c r="J194" s="206">
        <f t="shared" si="120"/>
        <v>4000</v>
      </c>
      <c r="K194" s="206">
        <f t="shared" ref="K194:AJ194" si="126">SUM(K195:K196)</f>
        <v>0</v>
      </c>
      <c r="L194" s="206">
        <f t="shared" si="126"/>
        <v>0</v>
      </c>
      <c r="M194" s="206">
        <f t="shared" si="126"/>
        <v>4000</v>
      </c>
      <c r="N194" s="206">
        <f t="shared" si="126"/>
        <v>0</v>
      </c>
      <c r="O194" s="206">
        <f t="shared" si="126"/>
        <v>0</v>
      </c>
      <c r="P194" s="206">
        <f t="shared" si="126"/>
        <v>0</v>
      </c>
      <c r="Q194" s="206">
        <f t="shared" si="126"/>
        <v>0</v>
      </c>
      <c r="R194" s="206">
        <f t="shared" si="126"/>
        <v>0</v>
      </c>
      <c r="S194" s="206">
        <f t="shared" si="126"/>
        <v>0</v>
      </c>
      <c r="T194" s="206">
        <f t="shared" si="126"/>
        <v>0</v>
      </c>
      <c r="U194" s="206">
        <f t="shared" si="126"/>
        <v>0</v>
      </c>
      <c r="V194" s="206">
        <f t="shared" si="126"/>
        <v>0</v>
      </c>
      <c r="W194" s="206">
        <f t="shared" si="126"/>
        <v>4000</v>
      </c>
      <c r="X194" s="206">
        <f t="shared" si="126"/>
        <v>0</v>
      </c>
      <c r="Y194" s="206">
        <f t="shared" si="121"/>
        <v>4000</v>
      </c>
      <c r="Z194" s="206">
        <f t="shared" si="126"/>
        <v>0</v>
      </c>
      <c r="AA194" s="206">
        <f t="shared" si="126"/>
        <v>0</v>
      </c>
      <c r="AB194" s="206">
        <f t="shared" si="126"/>
        <v>0</v>
      </c>
      <c r="AC194" s="206">
        <f t="shared" si="122"/>
        <v>0</v>
      </c>
      <c r="AD194" s="206">
        <f t="shared" si="126"/>
        <v>0</v>
      </c>
      <c r="AE194" s="206">
        <f t="shared" si="126"/>
        <v>0</v>
      </c>
      <c r="AF194" s="206">
        <f t="shared" si="126"/>
        <v>0</v>
      </c>
      <c r="AG194" s="206">
        <f t="shared" si="123"/>
        <v>0</v>
      </c>
      <c r="AH194" s="206">
        <f t="shared" si="126"/>
        <v>0</v>
      </c>
      <c r="AI194" s="206">
        <f t="shared" si="126"/>
        <v>0</v>
      </c>
      <c r="AJ194" s="206">
        <f t="shared" si="126"/>
        <v>0</v>
      </c>
      <c r="AK194" s="206">
        <f t="shared" si="124"/>
        <v>0</v>
      </c>
      <c r="AL194" s="206">
        <f t="shared" si="125"/>
        <v>4000</v>
      </c>
    </row>
    <row r="195" spans="2:38" x14ac:dyDescent="0.25">
      <c r="B195" s="195" t="s">
        <v>378</v>
      </c>
      <c r="C195" s="196" t="s">
        <v>257</v>
      </c>
      <c r="D1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v>
      </c>
      <c r="F195" s="197">
        <f t="shared" si="118"/>
        <v>4000</v>
      </c>
      <c r="G195" s="197"/>
      <c r="H195" s="197">
        <f t="shared" si="119"/>
        <v>4000</v>
      </c>
      <c r="I195" s="197"/>
      <c r="J195" s="197">
        <f t="shared" si="120"/>
        <v>4000</v>
      </c>
      <c r="K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v>
      </c>
      <c r="N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v>
      </c>
      <c r="X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197">
        <f t="shared" si="121"/>
        <v>4000</v>
      </c>
      <c r="Z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197">
        <f t="shared" si="122"/>
        <v>0</v>
      </c>
      <c r="AD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197">
        <f t="shared" si="123"/>
        <v>0</v>
      </c>
      <c r="AH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197">
        <f t="shared" si="124"/>
        <v>0</v>
      </c>
      <c r="AL195" s="197">
        <f t="shared" si="125"/>
        <v>4000</v>
      </c>
    </row>
    <row r="196" spans="2:38" x14ac:dyDescent="0.25">
      <c r="B196" s="195" t="s">
        <v>379</v>
      </c>
      <c r="C196" s="196" t="s">
        <v>258</v>
      </c>
      <c r="D1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197">
        <f t="shared" si="118"/>
        <v>0</v>
      </c>
      <c r="G196" s="197"/>
      <c r="H196" s="197">
        <f t="shared" si="119"/>
        <v>0</v>
      </c>
      <c r="I196" s="197"/>
      <c r="J196" s="197">
        <f t="shared" si="120"/>
        <v>0</v>
      </c>
      <c r="K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197">
        <f t="shared" si="121"/>
        <v>0</v>
      </c>
      <c r="Z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197">
        <f t="shared" si="122"/>
        <v>0</v>
      </c>
      <c r="AD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197">
        <f t="shared" si="123"/>
        <v>0</v>
      </c>
      <c r="AH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197">
        <f t="shared" si="124"/>
        <v>0</v>
      </c>
      <c r="AL196" s="197">
        <f t="shared" si="125"/>
        <v>0</v>
      </c>
    </row>
    <row r="197" spans="2:38" x14ac:dyDescent="0.25">
      <c r="B197" s="204" t="s">
        <v>380</v>
      </c>
      <c r="C197" s="205" t="s">
        <v>259</v>
      </c>
      <c r="D197" s="206">
        <f>SUM(D198:D203)</f>
        <v>0</v>
      </c>
      <c r="E197" s="206">
        <f>SUM(E198:E203)</f>
        <v>0</v>
      </c>
      <c r="F197" s="206">
        <f t="shared" si="118"/>
        <v>0</v>
      </c>
      <c r="G197" s="206">
        <f>SUM(G198:G203)</f>
        <v>0</v>
      </c>
      <c r="H197" s="206">
        <f t="shared" si="119"/>
        <v>0</v>
      </c>
      <c r="I197" s="206">
        <f>SUM(I198:I203)</f>
        <v>0</v>
      </c>
      <c r="J197" s="206">
        <f t="shared" si="120"/>
        <v>0</v>
      </c>
      <c r="K197" s="206">
        <f t="shared" ref="K197:X197" si="127">SUM(K198:K203)</f>
        <v>0</v>
      </c>
      <c r="L197" s="206">
        <f t="shared" si="127"/>
        <v>0</v>
      </c>
      <c r="M197" s="206">
        <f t="shared" si="127"/>
        <v>0</v>
      </c>
      <c r="N197" s="206">
        <f t="shared" si="127"/>
        <v>0</v>
      </c>
      <c r="O197" s="206">
        <f t="shared" si="127"/>
        <v>0</v>
      </c>
      <c r="P197" s="206">
        <f t="shared" si="127"/>
        <v>0</v>
      </c>
      <c r="Q197" s="206">
        <f t="shared" si="127"/>
        <v>0</v>
      </c>
      <c r="R197" s="206">
        <f t="shared" si="127"/>
        <v>0</v>
      </c>
      <c r="S197" s="206">
        <f t="shared" si="127"/>
        <v>0</v>
      </c>
      <c r="T197" s="206">
        <f t="shared" si="127"/>
        <v>0</v>
      </c>
      <c r="U197" s="206">
        <f t="shared" si="127"/>
        <v>0</v>
      </c>
      <c r="V197" s="206">
        <f t="shared" si="127"/>
        <v>0</v>
      </c>
      <c r="W197" s="206">
        <f t="shared" si="127"/>
        <v>0</v>
      </c>
      <c r="X197" s="206">
        <f t="shared" si="127"/>
        <v>0</v>
      </c>
      <c r="Y197" s="206">
        <f t="shared" si="121"/>
        <v>0</v>
      </c>
      <c r="Z197" s="206">
        <f>SUM(Z198:Z203)</f>
        <v>0</v>
      </c>
      <c r="AA197" s="206">
        <f>SUM(AA198:AA203)</f>
        <v>0</v>
      </c>
      <c r="AB197" s="206">
        <f>SUM(AB198:AB203)</f>
        <v>0</v>
      </c>
      <c r="AC197" s="206">
        <f t="shared" si="122"/>
        <v>0</v>
      </c>
      <c r="AD197" s="206">
        <f>SUM(AD198:AD203)</f>
        <v>0</v>
      </c>
      <c r="AE197" s="206">
        <f>SUM(AE198:AE203)</f>
        <v>0</v>
      </c>
      <c r="AF197" s="206">
        <f>SUM(AF198:AF203)</f>
        <v>0</v>
      </c>
      <c r="AG197" s="206">
        <f t="shared" si="123"/>
        <v>0</v>
      </c>
      <c r="AH197" s="206">
        <f>SUM(AH198:AH203)</f>
        <v>0</v>
      </c>
      <c r="AI197" s="206">
        <f>SUM(AI198:AI203)</f>
        <v>0</v>
      </c>
      <c r="AJ197" s="206">
        <f>SUM(AJ198:AJ203)</f>
        <v>0</v>
      </c>
      <c r="AK197" s="206">
        <f t="shared" si="124"/>
        <v>0</v>
      </c>
      <c r="AL197" s="206">
        <f t="shared" si="125"/>
        <v>0</v>
      </c>
    </row>
    <row r="198" spans="2:38" x14ac:dyDescent="0.25">
      <c r="B198" s="195" t="s">
        <v>381</v>
      </c>
      <c r="C198" s="196" t="s">
        <v>260</v>
      </c>
      <c r="D19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197">
        <f t="shared" si="118"/>
        <v>0</v>
      </c>
      <c r="G198" s="197"/>
      <c r="H198" s="197">
        <f t="shared" si="119"/>
        <v>0</v>
      </c>
      <c r="I198" s="197"/>
      <c r="J198" s="197">
        <f t="shared" si="120"/>
        <v>0</v>
      </c>
      <c r="K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197">
        <f t="shared" si="121"/>
        <v>0</v>
      </c>
      <c r="Z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197">
        <f t="shared" si="122"/>
        <v>0</v>
      </c>
      <c r="AD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197">
        <f t="shared" si="123"/>
        <v>0</v>
      </c>
      <c r="AH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197">
        <f t="shared" si="124"/>
        <v>0</v>
      </c>
      <c r="AL198" s="197">
        <f t="shared" si="125"/>
        <v>0</v>
      </c>
    </row>
    <row r="199" spans="2:38" x14ac:dyDescent="0.25">
      <c r="B199" s="195" t="s">
        <v>1015</v>
      </c>
      <c r="C199" s="196" t="s">
        <v>1016</v>
      </c>
      <c r="D1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197">
        <f t="shared" si="118"/>
        <v>0</v>
      </c>
      <c r="G199" s="197"/>
      <c r="H199" s="197">
        <f t="shared" si="119"/>
        <v>0</v>
      </c>
      <c r="I199" s="197"/>
      <c r="J199" s="197">
        <f t="shared" si="120"/>
        <v>0</v>
      </c>
      <c r="K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197">
        <f t="shared" si="121"/>
        <v>0</v>
      </c>
      <c r="Z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197">
        <f t="shared" si="122"/>
        <v>0</v>
      </c>
      <c r="AD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197">
        <f t="shared" si="123"/>
        <v>0</v>
      </c>
      <c r="AH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197">
        <f t="shared" si="124"/>
        <v>0</v>
      </c>
      <c r="AL199" s="197">
        <f t="shared" si="125"/>
        <v>0</v>
      </c>
    </row>
    <row r="200" spans="2:38" x14ac:dyDescent="0.25">
      <c r="B200" s="195" t="s">
        <v>1017</v>
      </c>
      <c r="C200" s="196" t="s">
        <v>1018</v>
      </c>
      <c r="D2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197">
        <f t="shared" si="118"/>
        <v>0</v>
      </c>
      <c r="G200" s="197"/>
      <c r="H200" s="197">
        <f t="shared" si="119"/>
        <v>0</v>
      </c>
      <c r="I200" s="197"/>
      <c r="J200" s="197">
        <f t="shared" si="120"/>
        <v>0</v>
      </c>
      <c r="K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197">
        <f t="shared" si="121"/>
        <v>0</v>
      </c>
      <c r="Z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197">
        <f t="shared" si="122"/>
        <v>0</v>
      </c>
      <c r="AD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197">
        <f t="shared" si="123"/>
        <v>0</v>
      </c>
      <c r="AH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197">
        <f t="shared" si="124"/>
        <v>0</v>
      </c>
      <c r="AL200" s="197">
        <f t="shared" si="125"/>
        <v>0</v>
      </c>
    </row>
    <row r="201" spans="2:38" x14ac:dyDescent="0.25">
      <c r="B201" s="195" t="s">
        <v>1019</v>
      </c>
      <c r="C201" s="196" t="s">
        <v>1020</v>
      </c>
      <c r="D20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197">
        <f t="shared" si="118"/>
        <v>0</v>
      </c>
      <c r="G201" s="197"/>
      <c r="H201" s="197">
        <f t="shared" si="119"/>
        <v>0</v>
      </c>
      <c r="I201" s="197"/>
      <c r="J201" s="197">
        <f t="shared" si="120"/>
        <v>0</v>
      </c>
      <c r="K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197">
        <f t="shared" si="121"/>
        <v>0</v>
      </c>
      <c r="Z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197">
        <f t="shared" si="122"/>
        <v>0</v>
      </c>
      <c r="AD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197">
        <f t="shared" si="123"/>
        <v>0</v>
      </c>
      <c r="AH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197">
        <f t="shared" si="124"/>
        <v>0</v>
      </c>
      <c r="AL201" s="197">
        <f t="shared" si="125"/>
        <v>0</v>
      </c>
    </row>
    <row r="202" spans="2:38" x14ac:dyDescent="0.25">
      <c r="B202" s="195" t="s">
        <v>1021</v>
      </c>
      <c r="C202" s="196" t="s">
        <v>1022</v>
      </c>
      <c r="D20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197">
        <f t="shared" si="118"/>
        <v>0</v>
      </c>
      <c r="G202" s="197"/>
      <c r="H202" s="197">
        <f t="shared" si="119"/>
        <v>0</v>
      </c>
      <c r="I202" s="197"/>
      <c r="J202" s="197">
        <f t="shared" si="120"/>
        <v>0</v>
      </c>
      <c r="K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197">
        <f t="shared" si="121"/>
        <v>0</v>
      </c>
      <c r="Z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197">
        <f t="shared" si="122"/>
        <v>0</v>
      </c>
      <c r="AD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197">
        <f t="shared" si="123"/>
        <v>0</v>
      </c>
      <c r="AH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197">
        <f t="shared" si="124"/>
        <v>0</v>
      </c>
      <c r="AL202" s="197">
        <f t="shared" si="125"/>
        <v>0</v>
      </c>
    </row>
    <row r="203" spans="2:38" x14ac:dyDescent="0.25">
      <c r="B203" s="195" t="s">
        <v>1023</v>
      </c>
      <c r="C203" s="196" t="s">
        <v>1024</v>
      </c>
      <c r="D2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197">
        <f t="shared" si="118"/>
        <v>0</v>
      </c>
      <c r="G203" s="197"/>
      <c r="H203" s="197">
        <f t="shared" si="119"/>
        <v>0</v>
      </c>
      <c r="I203" s="197"/>
      <c r="J203" s="197">
        <f t="shared" si="120"/>
        <v>0</v>
      </c>
      <c r="K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197">
        <f t="shared" si="121"/>
        <v>0</v>
      </c>
      <c r="Z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197">
        <f t="shared" si="122"/>
        <v>0</v>
      </c>
      <c r="AD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197">
        <f t="shared" si="123"/>
        <v>0</v>
      </c>
      <c r="AH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197">
        <f t="shared" si="124"/>
        <v>0</v>
      </c>
      <c r="AL203" s="197">
        <f t="shared" si="125"/>
        <v>0</v>
      </c>
    </row>
    <row r="204" spans="2:38" x14ac:dyDescent="0.25">
      <c r="B204" s="204" t="s">
        <v>382</v>
      </c>
      <c r="C204" s="205" t="s">
        <v>261</v>
      </c>
      <c r="D204" s="206">
        <f>SUM(D205:D211)</f>
        <v>0</v>
      </c>
      <c r="E204" s="206">
        <f>SUM(E205:E211)</f>
        <v>32500</v>
      </c>
      <c r="F204" s="206">
        <f t="shared" si="118"/>
        <v>32500</v>
      </c>
      <c r="G204" s="206">
        <f>SUM(G205:G211)</f>
        <v>0</v>
      </c>
      <c r="H204" s="206">
        <f t="shared" si="119"/>
        <v>32500</v>
      </c>
      <c r="I204" s="206">
        <f>SUM(I205:I211)</f>
        <v>0</v>
      </c>
      <c r="J204" s="206">
        <f t="shared" si="120"/>
        <v>32500</v>
      </c>
      <c r="K204" s="206">
        <f t="shared" ref="K204:X204" si="128">SUM(K205:K211)</f>
        <v>0</v>
      </c>
      <c r="L204" s="206">
        <f t="shared" si="128"/>
        <v>0</v>
      </c>
      <c r="M204" s="206">
        <f t="shared" si="128"/>
        <v>32500</v>
      </c>
      <c r="N204" s="206">
        <f t="shared" si="128"/>
        <v>0</v>
      </c>
      <c r="O204" s="206">
        <f t="shared" si="128"/>
        <v>0</v>
      </c>
      <c r="P204" s="206">
        <f t="shared" si="128"/>
        <v>0</v>
      </c>
      <c r="Q204" s="206">
        <f t="shared" si="128"/>
        <v>0</v>
      </c>
      <c r="R204" s="206">
        <f t="shared" si="128"/>
        <v>0</v>
      </c>
      <c r="S204" s="206">
        <f t="shared" si="128"/>
        <v>0</v>
      </c>
      <c r="T204" s="206">
        <f t="shared" si="128"/>
        <v>0</v>
      </c>
      <c r="U204" s="206">
        <f t="shared" si="128"/>
        <v>0</v>
      </c>
      <c r="V204" s="206">
        <f t="shared" si="128"/>
        <v>0</v>
      </c>
      <c r="W204" s="206">
        <f t="shared" si="128"/>
        <v>0</v>
      </c>
      <c r="X204" s="206">
        <f t="shared" si="128"/>
        <v>20500</v>
      </c>
      <c r="Y204" s="206">
        <f t="shared" si="121"/>
        <v>20500</v>
      </c>
      <c r="Z204" s="206">
        <f>SUM(Z205:Z211)</f>
        <v>0</v>
      </c>
      <c r="AA204" s="206">
        <f>SUM(AA205:AA211)</f>
        <v>0</v>
      </c>
      <c r="AB204" s="206">
        <f>SUM(AB205:AB211)</f>
        <v>4500</v>
      </c>
      <c r="AC204" s="206">
        <f t="shared" si="122"/>
        <v>4500</v>
      </c>
      <c r="AD204" s="206">
        <f>SUM(AD205:AD211)</f>
        <v>0</v>
      </c>
      <c r="AE204" s="206">
        <f>SUM(AE205:AE211)</f>
        <v>3000</v>
      </c>
      <c r="AF204" s="206">
        <f>SUM(AF205:AF211)</f>
        <v>0</v>
      </c>
      <c r="AG204" s="206">
        <f t="shared" si="123"/>
        <v>3000</v>
      </c>
      <c r="AH204" s="206">
        <f>SUM(AH205:AH211)</f>
        <v>4500</v>
      </c>
      <c r="AI204" s="206">
        <f>SUM(AI205:AI211)</f>
        <v>0</v>
      </c>
      <c r="AJ204" s="206">
        <f>SUM(AJ205:AJ211)</f>
        <v>0</v>
      </c>
      <c r="AK204" s="206">
        <f t="shared" si="124"/>
        <v>4500</v>
      </c>
      <c r="AL204" s="206">
        <f t="shared" si="125"/>
        <v>32500</v>
      </c>
    </row>
    <row r="205" spans="2:38" x14ac:dyDescent="0.25">
      <c r="B205" s="195" t="s">
        <v>383</v>
      </c>
      <c r="C205" s="196" t="s">
        <v>262</v>
      </c>
      <c r="D2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32500</v>
      </c>
      <c r="F205" s="197">
        <f t="shared" si="118"/>
        <v>32500</v>
      </c>
      <c r="G205" s="197"/>
      <c r="H205" s="197">
        <f t="shared" si="119"/>
        <v>32500</v>
      </c>
      <c r="I205" s="197"/>
      <c r="J205" s="197">
        <f t="shared" si="120"/>
        <v>32500</v>
      </c>
      <c r="K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32500</v>
      </c>
      <c r="N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20500</v>
      </c>
      <c r="Y205" s="197">
        <f t="shared" si="121"/>
        <v>20500</v>
      </c>
      <c r="Z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4500</v>
      </c>
      <c r="AC205" s="197">
        <f t="shared" si="122"/>
        <v>4500</v>
      </c>
      <c r="AD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v>
      </c>
      <c r="AF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197">
        <f t="shared" si="123"/>
        <v>3000</v>
      </c>
      <c r="AH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4500</v>
      </c>
      <c r="AI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197">
        <f t="shared" si="124"/>
        <v>4500</v>
      </c>
      <c r="AL205" s="197">
        <f t="shared" si="125"/>
        <v>32500</v>
      </c>
    </row>
    <row r="206" spans="2:38" x14ac:dyDescent="0.25">
      <c r="B206" s="195" t="s">
        <v>1025</v>
      </c>
      <c r="C206" s="196" t="s">
        <v>1026</v>
      </c>
      <c r="D2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197">
        <f t="shared" si="118"/>
        <v>0</v>
      </c>
      <c r="G206" s="197"/>
      <c r="H206" s="197">
        <f t="shared" si="119"/>
        <v>0</v>
      </c>
      <c r="I206" s="197"/>
      <c r="J206" s="197">
        <f t="shared" si="120"/>
        <v>0</v>
      </c>
      <c r="K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197">
        <f t="shared" si="121"/>
        <v>0</v>
      </c>
      <c r="Z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197">
        <f t="shared" si="122"/>
        <v>0</v>
      </c>
      <c r="AD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197">
        <f t="shared" si="123"/>
        <v>0</v>
      </c>
      <c r="AH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197">
        <f t="shared" si="124"/>
        <v>0</v>
      </c>
      <c r="AL206" s="197">
        <f t="shared" si="125"/>
        <v>0</v>
      </c>
    </row>
    <row r="207" spans="2:38" x14ac:dyDescent="0.25">
      <c r="B207" s="195" t="s">
        <v>1027</v>
      </c>
      <c r="C207" s="196" t="s">
        <v>1028</v>
      </c>
      <c r="D20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197">
        <f t="shared" si="118"/>
        <v>0</v>
      </c>
      <c r="G207" s="197"/>
      <c r="H207" s="197">
        <f t="shared" si="119"/>
        <v>0</v>
      </c>
      <c r="I207" s="197"/>
      <c r="J207" s="197">
        <f t="shared" si="120"/>
        <v>0</v>
      </c>
      <c r="K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197">
        <f t="shared" si="121"/>
        <v>0</v>
      </c>
      <c r="Z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197">
        <f t="shared" si="122"/>
        <v>0</v>
      </c>
      <c r="AD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197">
        <f t="shared" si="123"/>
        <v>0</v>
      </c>
      <c r="AH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197">
        <f t="shared" si="124"/>
        <v>0</v>
      </c>
      <c r="AL207" s="197">
        <f t="shared" si="125"/>
        <v>0</v>
      </c>
    </row>
    <row r="208" spans="2:38" x14ac:dyDescent="0.25">
      <c r="B208" s="195" t="s">
        <v>1029</v>
      </c>
      <c r="C208" s="196" t="s">
        <v>1030</v>
      </c>
      <c r="D20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197">
        <f t="shared" si="118"/>
        <v>0</v>
      </c>
      <c r="G208" s="197"/>
      <c r="H208" s="197">
        <f t="shared" si="119"/>
        <v>0</v>
      </c>
      <c r="I208" s="197"/>
      <c r="J208" s="197">
        <f t="shared" si="120"/>
        <v>0</v>
      </c>
      <c r="K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197">
        <f t="shared" si="121"/>
        <v>0</v>
      </c>
      <c r="Z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197">
        <f t="shared" si="122"/>
        <v>0</v>
      </c>
      <c r="AD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197">
        <f t="shared" si="123"/>
        <v>0</v>
      </c>
      <c r="AH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197">
        <f t="shared" si="124"/>
        <v>0</v>
      </c>
      <c r="AL208" s="197">
        <f t="shared" si="125"/>
        <v>0</v>
      </c>
    </row>
    <row r="209" spans="2:38" x14ac:dyDescent="0.25">
      <c r="B209" s="195" t="s">
        <v>1031</v>
      </c>
      <c r="C209" s="196" t="s">
        <v>1032</v>
      </c>
      <c r="D2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197">
        <f t="shared" si="118"/>
        <v>0</v>
      </c>
      <c r="G209" s="197"/>
      <c r="H209" s="197">
        <f t="shared" si="119"/>
        <v>0</v>
      </c>
      <c r="I209" s="197"/>
      <c r="J209" s="197">
        <f t="shared" si="120"/>
        <v>0</v>
      </c>
      <c r="K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197">
        <f t="shared" si="121"/>
        <v>0</v>
      </c>
      <c r="Z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197">
        <f t="shared" si="122"/>
        <v>0</v>
      </c>
      <c r="AD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197">
        <f t="shared" si="123"/>
        <v>0</v>
      </c>
      <c r="AH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197">
        <f t="shared" si="124"/>
        <v>0</v>
      </c>
      <c r="AL209" s="197">
        <f t="shared" si="125"/>
        <v>0</v>
      </c>
    </row>
    <row r="210" spans="2:38" x14ac:dyDescent="0.25">
      <c r="B210" s="195" t="s">
        <v>1033</v>
      </c>
      <c r="C210" s="196" t="s">
        <v>1034</v>
      </c>
      <c r="D21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197">
        <f t="shared" si="118"/>
        <v>0</v>
      </c>
      <c r="G210" s="197"/>
      <c r="H210" s="197">
        <f t="shared" si="119"/>
        <v>0</v>
      </c>
      <c r="I210" s="197"/>
      <c r="J210" s="197">
        <f t="shared" si="120"/>
        <v>0</v>
      </c>
      <c r="K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197">
        <f t="shared" si="121"/>
        <v>0</v>
      </c>
      <c r="Z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197">
        <f t="shared" si="122"/>
        <v>0</v>
      </c>
      <c r="AD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197">
        <f t="shared" si="123"/>
        <v>0</v>
      </c>
      <c r="AH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197">
        <f t="shared" si="124"/>
        <v>0</v>
      </c>
      <c r="AL210" s="197">
        <f t="shared" si="125"/>
        <v>0</v>
      </c>
    </row>
    <row r="211" spans="2:38" x14ac:dyDescent="0.25">
      <c r="B211" s="195" t="s">
        <v>1035</v>
      </c>
      <c r="C211" s="196" t="s">
        <v>1036</v>
      </c>
      <c r="D21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197">
        <f t="shared" si="118"/>
        <v>0</v>
      </c>
      <c r="G211" s="197"/>
      <c r="H211" s="197">
        <f t="shared" si="119"/>
        <v>0</v>
      </c>
      <c r="I211" s="197"/>
      <c r="J211" s="197">
        <f t="shared" si="120"/>
        <v>0</v>
      </c>
      <c r="K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197">
        <f t="shared" si="121"/>
        <v>0</v>
      </c>
      <c r="Z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197">
        <f t="shared" si="122"/>
        <v>0</v>
      </c>
      <c r="AD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197">
        <f t="shared" si="123"/>
        <v>0</v>
      </c>
      <c r="AH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197">
        <f t="shared" si="124"/>
        <v>0</v>
      </c>
      <c r="AL211" s="197">
        <f t="shared" si="125"/>
        <v>0</v>
      </c>
    </row>
    <row r="212" spans="2:38" x14ac:dyDescent="0.25">
      <c r="B212" s="192" t="s">
        <v>377</v>
      </c>
      <c r="C212" s="193" t="s">
        <v>256</v>
      </c>
      <c r="D212" s="194">
        <f>D213+D221</f>
        <v>47250</v>
      </c>
      <c r="E212" s="194">
        <f>E213+E221</f>
        <v>727075</v>
      </c>
      <c r="F212" s="194">
        <f t="shared" si="118"/>
        <v>774325</v>
      </c>
      <c r="G212" s="194">
        <f>G213+G221</f>
        <v>0</v>
      </c>
      <c r="H212" s="194">
        <f t="shared" si="119"/>
        <v>774325</v>
      </c>
      <c r="I212" s="194">
        <f>I213+I221</f>
        <v>0</v>
      </c>
      <c r="J212" s="194">
        <f t="shared" si="120"/>
        <v>774325</v>
      </c>
      <c r="K212" s="194">
        <f t="shared" ref="K212:X212" si="129">K213+K221</f>
        <v>0</v>
      </c>
      <c r="L212" s="194">
        <f t="shared" si="129"/>
        <v>501705</v>
      </c>
      <c r="M212" s="194">
        <f t="shared" si="129"/>
        <v>234720</v>
      </c>
      <c r="N212" s="194">
        <f t="shared" si="129"/>
        <v>0</v>
      </c>
      <c r="O212" s="194">
        <f t="shared" si="129"/>
        <v>0</v>
      </c>
      <c r="P212" s="194">
        <f t="shared" si="129"/>
        <v>0</v>
      </c>
      <c r="Q212" s="194">
        <f t="shared" si="129"/>
        <v>0</v>
      </c>
      <c r="R212" s="194">
        <f t="shared" si="129"/>
        <v>0</v>
      </c>
      <c r="S212" s="194">
        <f t="shared" si="129"/>
        <v>0</v>
      </c>
      <c r="T212" s="194">
        <f t="shared" si="129"/>
        <v>0</v>
      </c>
      <c r="U212" s="194">
        <f t="shared" si="129"/>
        <v>37900</v>
      </c>
      <c r="V212" s="194">
        <f t="shared" si="129"/>
        <v>0</v>
      </c>
      <c r="W212" s="194">
        <f t="shared" si="129"/>
        <v>168490</v>
      </c>
      <c r="X212" s="194">
        <f t="shared" si="129"/>
        <v>553775</v>
      </c>
      <c r="Y212" s="194">
        <f t="shared" si="121"/>
        <v>722265</v>
      </c>
      <c r="Z212" s="194">
        <f>Z213+Z221</f>
        <v>0</v>
      </c>
      <c r="AA212" s="194">
        <f>AA213+AA221</f>
        <v>33660</v>
      </c>
      <c r="AB212" s="194">
        <f>AB213+AB221</f>
        <v>5600</v>
      </c>
      <c r="AC212" s="194">
        <f t="shared" si="122"/>
        <v>39260</v>
      </c>
      <c r="AD212" s="194">
        <f>AD213+AD221</f>
        <v>0</v>
      </c>
      <c r="AE212" s="194">
        <f>AE213+AE221</f>
        <v>0</v>
      </c>
      <c r="AF212" s="194">
        <f>AF213+AF221</f>
        <v>12800</v>
      </c>
      <c r="AG212" s="194">
        <f t="shared" si="123"/>
        <v>12800</v>
      </c>
      <c r="AH212" s="194">
        <f>AH213+AH221</f>
        <v>0</v>
      </c>
      <c r="AI212" s="194">
        <f>AI213+AI221</f>
        <v>0</v>
      </c>
      <c r="AJ212" s="194">
        <f>AJ213+AJ221</f>
        <v>0</v>
      </c>
      <c r="AK212" s="194">
        <f t="shared" si="124"/>
        <v>0</v>
      </c>
      <c r="AL212" s="194">
        <f t="shared" si="125"/>
        <v>774325</v>
      </c>
    </row>
    <row r="213" spans="2:38" x14ac:dyDescent="0.25">
      <c r="B213" s="204" t="s">
        <v>378</v>
      </c>
      <c r="C213" s="205" t="s">
        <v>257</v>
      </c>
      <c r="D213" s="206">
        <f>SUM(D214:D220)</f>
        <v>0</v>
      </c>
      <c r="E213" s="206">
        <f>SUM(E214:E220)</f>
        <v>256000</v>
      </c>
      <c r="F213" s="206">
        <f t="shared" si="118"/>
        <v>256000</v>
      </c>
      <c r="G213" s="206">
        <f>SUM(G214:G220)</f>
        <v>0</v>
      </c>
      <c r="H213" s="206">
        <f t="shared" si="119"/>
        <v>256000</v>
      </c>
      <c r="I213" s="206">
        <f>SUM(I214:I220)</f>
        <v>0</v>
      </c>
      <c r="J213" s="206">
        <f t="shared" si="120"/>
        <v>256000</v>
      </c>
      <c r="K213" s="206">
        <f t="shared" ref="K213:X213" si="130">SUM(K214:K220)</f>
        <v>0</v>
      </c>
      <c r="L213" s="206">
        <f t="shared" si="130"/>
        <v>216000</v>
      </c>
      <c r="M213" s="206">
        <f t="shared" si="130"/>
        <v>40000</v>
      </c>
      <c r="N213" s="206">
        <f t="shared" si="130"/>
        <v>0</v>
      </c>
      <c r="O213" s="206">
        <f t="shared" si="130"/>
        <v>0</v>
      </c>
      <c r="P213" s="206">
        <f t="shared" si="130"/>
        <v>0</v>
      </c>
      <c r="Q213" s="206">
        <f t="shared" si="130"/>
        <v>0</v>
      </c>
      <c r="R213" s="206">
        <f t="shared" si="130"/>
        <v>0</v>
      </c>
      <c r="S213" s="206">
        <f t="shared" si="130"/>
        <v>0</v>
      </c>
      <c r="T213" s="206">
        <f t="shared" si="130"/>
        <v>0</v>
      </c>
      <c r="U213" s="206">
        <f t="shared" si="130"/>
        <v>0</v>
      </c>
      <c r="V213" s="206">
        <f t="shared" si="130"/>
        <v>0</v>
      </c>
      <c r="W213" s="206">
        <f t="shared" si="130"/>
        <v>38000</v>
      </c>
      <c r="X213" s="206">
        <f t="shared" si="130"/>
        <v>218000</v>
      </c>
      <c r="Y213" s="206">
        <f t="shared" si="121"/>
        <v>256000</v>
      </c>
      <c r="Z213" s="206">
        <f>SUM(Z214:Z220)</f>
        <v>0</v>
      </c>
      <c r="AA213" s="206">
        <f>SUM(AA214:AA220)</f>
        <v>0</v>
      </c>
      <c r="AB213" s="206">
        <f>SUM(AB214:AB220)</f>
        <v>0</v>
      </c>
      <c r="AC213" s="206">
        <f t="shared" si="122"/>
        <v>0</v>
      </c>
      <c r="AD213" s="206">
        <f>SUM(AD214:AD220)</f>
        <v>0</v>
      </c>
      <c r="AE213" s="206">
        <f>SUM(AE214:AE220)</f>
        <v>0</v>
      </c>
      <c r="AF213" s="206">
        <f>SUM(AF214:AF220)</f>
        <v>0</v>
      </c>
      <c r="AG213" s="206">
        <f t="shared" si="123"/>
        <v>0</v>
      </c>
      <c r="AH213" s="206">
        <f>SUM(AH214:AH220)</f>
        <v>0</v>
      </c>
      <c r="AI213" s="206">
        <f>SUM(AI214:AI220)</f>
        <v>0</v>
      </c>
      <c r="AJ213" s="206">
        <f>SUM(AJ214:AJ220)</f>
        <v>0</v>
      </c>
      <c r="AK213" s="206">
        <f t="shared" si="124"/>
        <v>0</v>
      </c>
      <c r="AL213" s="206">
        <f t="shared" si="125"/>
        <v>256000</v>
      </c>
    </row>
    <row r="214" spans="2:38" x14ac:dyDescent="0.25">
      <c r="B214" s="195" t="s">
        <v>384</v>
      </c>
      <c r="C214" s="196" t="s">
        <v>263</v>
      </c>
      <c r="D2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34000</v>
      </c>
      <c r="F214" s="197">
        <f t="shared" si="118"/>
        <v>34000</v>
      </c>
      <c r="G214" s="197"/>
      <c r="H214" s="197">
        <f t="shared" si="119"/>
        <v>34000</v>
      </c>
      <c r="I214" s="197"/>
      <c r="J214" s="197">
        <f t="shared" si="120"/>
        <v>34000</v>
      </c>
      <c r="K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34000</v>
      </c>
      <c r="N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34000</v>
      </c>
      <c r="X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197">
        <f t="shared" si="121"/>
        <v>34000</v>
      </c>
      <c r="Z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197">
        <f t="shared" si="122"/>
        <v>0</v>
      </c>
      <c r="AD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197">
        <f t="shared" si="123"/>
        <v>0</v>
      </c>
      <c r="AH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197">
        <f t="shared" si="124"/>
        <v>0</v>
      </c>
      <c r="AL214" s="197">
        <f t="shared" si="125"/>
        <v>34000</v>
      </c>
    </row>
    <row r="215" spans="2:38" x14ac:dyDescent="0.25">
      <c r="B215" s="195" t="s">
        <v>994</v>
      </c>
      <c r="C215" s="196" t="s">
        <v>995</v>
      </c>
      <c r="D2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v>
      </c>
      <c r="F215" s="197">
        <f t="shared" si="118"/>
        <v>4000</v>
      </c>
      <c r="G215" s="197"/>
      <c r="H215" s="197">
        <f t="shared" si="119"/>
        <v>4000</v>
      </c>
      <c r="I215" s="197"/>
      <c r="J215" s="197">
        <f t="shared" si="120"/>
        <v>4000</v>
      </c>
      <c r="K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v>
      </c>
      <c r="N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v>
      </c>
      <c r="X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197">
        <f t="shared" si="121"/>
        <v>4000</v>
      </c>
      <c r="Z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197">
        <f t="shared" si="122"/>
        <v>0</v>
      </c>
      <c r="AD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197">
        <f t="shared" si="123"/>
        <v>0</v>
      </c>
      <c r="AH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197">
        <f t="shared" si="124"/>
        <v>0</v>
      </c>
      <c r="AL215" s="197">
        <f t="shared" si="125"/>
        <v>4000</v>
      </c>
    </row>
    <row r="216" spans="2:38" x14ac:dyDescent="0.25">
      <c r="B216" s="195" t="s">
        <v>996</v>
      </c>
      <c r="C216" s="196" t="s">
        <v>997</v>
      </c>
      <c r="D2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197">
        <f t="shared" si="118"/>
        <v>0</v>
      </c>
      <c r="G216" s="197"/>
      <c r="H216" s="197">
        <f t="shared" si="119"/>
        <v>0</v>
      </c>
      <c r="I216" s="197"/>
      <c r="J216" s="197">
        <f t="shared" si="120"/>
        <v>0</v>
      </c>
      <c r="K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197">
        <f t="shared" si="121"/>
        <v>0</v>
      </c>
      <c r="Z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197">
        <f t="shared" si="122"/>
        <v>0</v>
      </c>
      <c r="AD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197">
        <f t="shared" si="123"/>
        <v>0</v>
      </c>
      <c r="AH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197">
        <f t="shared" si="124"/>
        <v>0</v>
      </c>
      <c r="AL216" s="197">
        <f t="shared" si="125"/>
        <v>0</v>
      </c>
    </row>
    <row r="217" spans="2:38" x14ac:dyDescent="0.25">
      <c r="B217" s="195" t="s">
        <v>998</v>
      </c>
      <c r="C217" s="196" t="s">
        <v>999</v>
      </c>
      <c r="D2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197">
        <f t="shared" si="118"/>
        <v>0</v>
      </c>
      <c r="G217" s="197"/>
      <c r="H217" s="197">
        <f t="shared" si="119"/>
        <v>0</v>
      </c>
      <c r="I217" s="197"/>
      <c r="J217" s="197">
        <f t="shared" si="120"/>
        <v>0</v>
      </c>
      <c r="K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197">
        <f t="shared" si="121"/>
        <v>0</v>
      </c>
      <c r="Z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197">
        <f t="shared" si="122"/>
        <v>0</v>
      </c>
      <c r="AD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197">
        <f t="shared" si="123"/>
        <v>0</v>
      </c>
      <c r="AH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197">
        <f t="shared" si="124"/>
        <v>0</v>
      </c>
      <c r="AL217" s="197">
        <f t="shared" si="125"/>
        <v>0</v>
      </c>
    </row>
    <row r="218" spans="2:38" x14ac:dyDescent="0.25">
      <c r="B218" s="195" t="s">
        <v>1000</v>
      </c>
      <c r="C218" s="196" t="s">
        <v>1001</v>
      </c>
      <c r="D2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218000</v>
      </c>
      <c r="F218" s="197">
        <f t="shared" si="118"/>
        <v>218000</v>
      </c>
      <c r="G218" s="197"/>
      <c r="H218" s="197">
        <f t="shared" si="119"/>
        <v>218000</v>
      </c>
      <c r="I218" s="197"/>
      <c r="J218" s="197">
        <f t="shared" si="120"/>
        <v>218000</v>
      </c>
      <c r="K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216000</v>
      </c>
      <c r="M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v>
      </c>
      <c r="N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218000</v>
      </c>
      <c r="Y218" s="197">
        <f t="shared" si="121"/>
        <v>218000</v>
      </c>
      <c r="Z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197">
        <f t="shared" si="122"/>
        <v>0</v>
      </c>
      <c r="AD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197">
        <f t="shared" si="123"/>
        <v>0</v>
      </c>
      <c r="AH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197">
        <f t="shared" si="124"/>
        <v>0</v>
      </c>
      <c r="AL218" s="197">
        <f t="shared" si="125"/>
        <v>218000</v>
      </c>
    </row>
    <row r="219" spans="2:38" x14ac:dyDescent="0.25">
      <c r="B219" s="195" t="s">
        <v>1002</v>
      </c>
      <c r="C219" s="196" t="s">
        <v>1003</v>
      </c>
      <c r="D2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197">
        <f t="shared" si="118"/>
        <v>0</v>
      </c>
      <c r="G219" s="197"/>
      <c r="H219" s="197">
        <f t="shared" si="119"/>
        <v>0</v>
      </c>
      <c r="I219" s="197"/>
      <c r="J219" s="197">
        <f t="shared" si="120"/>
        <v>0</v>
      </c>
      <c r="K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197">
        <f t="shared" si="121"/>
        <v>0</v>
      </c>
      <c r="Z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197">
        <f t="shared" si="122"/>
        <v>0</v>
      </c>
      <c r="AD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197">
        <f t="shared" si="123"/>
        <v>0</v>
      </c>
      <c r="AH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197">
        <f t="shared" si="124"/>
        <v>0</v>
      </c>
      <c r="AL219" s="197">
        <f t="shared" si="125"/>
        <v>0</v>
      </c>
    </row>
    <row r="220" spans="2:38" x14ac:dyDescent="0.25">
      <c r="B220" s="195" t="s">
        <v>1004</v>
      </c>
      <c r="C220" s="196" t="s">
        <v>1005</v>
      </c>
      <c r="D2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197">
        <f t="shared" si="118"/>
        <v>0</v>
      </c>
      <c r="G220" s="197"/>
      <c r="H220" s="197">
        <f t="shared" si="119"/>
        <v>0</v>
      </c>
      <c r="I220" s="197"/>
      <c r="J220" s="197">
        <f t="shared" si="120"/>
        <v>0</v>
      </c>
      <c r="K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197">
        <f t="shared" si="121"/>
        <v>0</v>
      </c>
      <c r="Z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197">
        <f t="shared" si="122"/>
        <v>0</v>
      </c>
      <c r="AD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197">
        <f t="shared" si="123"/>
        <v>0</v>
      </c>
      <c r="AH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197">
        <f t="shared" si="124"/>
        <v>0</v>
      </c>
      <c r="AL220" s="197">
        <f t="shared" si="125"/>
        <v>0</v>
      </c>
    </row>
    <row r="221" spans="2:38" x14ac:dyDescent="0.25">
      <c r="B221" s="204" t="s">
        <v>379</v>
      </c>
      <c r="C221" s="205" t="s">
        <v>258</v>
      </c>
      <c r="D221" s="206">
        <f>SUM(D222:D228)</f>
        <v>47250</v>
      </c>
      <c r="E221" s="206">
        <f>SUM(E222:E228)</f>
        <v>471075</v>
      </c>
      <c r="F221" s="206">
        <f t="shared" si="118"/>
        <v>518325</v>
      </c>
      <c r="G221" s="206">
        <f>SUM(G222:G228)</f>
        <v>0</v>
      </c>
      <c r="H221" s="206">
        <f t="shared" si="119"/>
        <v>518325</v>
      </c>
      <c r="I221" s="206">
        <f>SUM(I222:I228)</f>
        <v>0</v>
      </c>
      <c r="J221" s="206">
        <f t="shared" si="120"/>
        <v>518325</v>
      </c>
      <c r="K221" s="206">
        <f t="shared" ref="K221:AJ221" si="131">SUM(K222:K228)</f>
        <v>0</v>
      </c>
      <c r="L221" s="206">
        <f t="shared" si="131"/>
        <v>285705</v>
      </c>
      <c r="M221" s="206">
        <f t="shared" si="131"/>
        <v>194720</v>
      </c>
      <c r="N221" s="206">
        <f t="shared" si="131"/>
        <v>0</v>
      </c>
      <c r="O221" s="206">
        <f t="shared" si="131"/>
        <v>0</v>
      </c>
      <c r="P221" s="206">
        <f t="shared" si="131"/>
        <v>0</v>
      </c>
      <c r="Q221" s="206">
        <f t="shared" si="131"/>
        <v>0</v>
      </c>
      <c r="R221" s="206">
        <f t="shared" si="131"/>
        <v>0</v>
      </c>
      <c r="S221" s="206">
        <f t="shared" si="131"/>
        <v>0</v>
      </c>
      <c r="T221" s="206">
        <f t="shared" si="131"/>
        <v>0</v>
      </c>
      <c r="U221" s="206">
        <f t="shared" si="131"/>
        <v>37900</v>
      </c>
      <c r="V221" s="206">
        <f t="shared" si="131"/>
        <v>0</v>
      </c>
      <c r="W221" s="206">
        <f t="shared" si="131"/>
        <v>130490</v>
      </c>
      <c r="X221" s="206">
        <f t="shared" si="131"/>
        <v>335775</v>
      </c>
      <c r="Y221" s="206">
        <f t="shared" si="121"/>
        <v>466265</v>
      </c>
      <c r="Z221" s="206">
        <f t="shared" si="131"/>
        <v>0</v>
      </c>
      <c r="AA221" s="206">
        <f t="shared" si="131"/>
        <v>33660</v>
      </c>
      <c r="AB221" s="206">
        <f t="shared" si="131"/>
        <v>5600</v>
      </c>
      <c r="AC221" s="206">
        <f t="shared" si="122"/>
        <v>39260</v>
      </c>
      <c r="AD221" s="206">
        <f t="shared" si="131"/>
        <v>0</v>
      </c>
      <c r="AE221" s="206">
        <f t="shared" si="131"/>
        <v>0</v>
      </c>
      <c r="AF221" s="206">
        <f t="shared" si="131"/>
        <v>12800</v>
      </c>
      <c r="AG221" s="206">
        <f t="shared" si="123"/>
        <v>12800</v>
      </c>
      <c r="AH221" s="206">
        <f t="shared" si="131"/>
        <v>0</v>
      </c>
      <c r="AI221" s="206">
        <f t="shared" si="131"/>
        <v>0</v>
      </c>
      <c r="AJ221" s="206">
        <f t="shared" si="131"/>
        <v>0</v>
      </c>
      <c r="AK221" s="206">
        <f t="shared" si="124"/>
        <v>0</v>
      </c>
      <c r="AL221" s="206">
        <f t="shared" si="125"/>
        <v>518325</v>
      </c>
    </row>
    <row r="222" spans="2:38" x14ac:dyDescent="0.25">
      <c r="B222" s="195" t="s">
        <v>385</v>
      </c>
      <c r="C222" s="196" t="s">
        <v>264</v>
      </c>
      <c r="D2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197">
        <f t="shared" ref="F222:F247" si="132">D222+E222</f>
        <v>0</v>
      </c>
      <c r="G222" s="197"/>
      <c r="H222" s="197">
        <f t="shared" ref="H222:H228" si="133">F222-G222</f>
        <v>0</v>
      </c>
      <c r="I222" s="197"/>
      <c r="J222" s="197">
        <f t="shared" ref="J222:J228" si="134">F222-I222</f>
        <v>0</v>
      </c>
      <c r="K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197">
        <f t="shared" ref="Y222:Y228" si="135">V222+W222+X222</f>
        <v>0</v>
      </c>
      <c r="Z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197">
        <f t="shared" ref="AC222:AC228" si="136">Z222+AA222+AB222</f>
        <v>0</v>
      </c>
      <c r="AD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197">
        <f t="shared" ref="AG222:AG228" si="137">AD222+AE222+AF222</f>
        <v>0</v>
      </c>
      <c r="AH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197">
        <f t="shared" ref="AK222:AK228" si="138">AH222+AI222+AJ222</f>
        <v>0</v>
      </c>
      <c r="AL222" s="197">
        <f t="shared" ref="AL222:AL228" si="139">Y222+AC222+AG222+AK222</f>
        <v>0</v>
      </c>
    </row>
    <row r="223" spans="2:38" x14ac:dyDescent="0.25">
      <c r="B223" s="195" t="s">
        <v>1006</v>
      </c>
      <c r="C223" s="196" t="s">
        <v>1007</v>
      </c>
      <c r="D2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142200</v>
      </c>
      <c r="F223" s="197">
        <f t="shared" si="132"/>
        <v>142200</v>
      </c>
      <c r="G223" s="197"/>
      <c r="H223" s="197">
        <f t="shared" si="133"/>
        <v>142200</v>
      </c>
      <c r="I223" s="197"/>
      <c r="J223" s="197">
        <f t="shared" si="134"/>
        <v>142200</v>
      </c>
      <c r="K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129200</v>
      </c>
      <c r="N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13000</v>
      </c>
      <c r="V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90800</v>
      </c>
      <c r="X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25800</v>
      </c>
      <c r="Y223" s="197">
        <f t="shared" si="135"/>
        <v>116600</v>
      </c>
      <c r="Z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7200</v>
      </c>
      <c r="AB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5600</v>
      </c>
      <c r="AC223" s="197">
        <f t="shared" si="136"/>
        <v>12800</v>
      </c>
      <c r="AD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12800</v>
      </c>
      <c r="AG223" s="197">
        <f t="shared" si="137"/>
        <v>12800</v>
      </c>
      <c r="AH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197">
        <f t="shared" si="138"/>
        <v>0</v>
      </c>
      <c r="AL223" s="197">
        <f t="shared" si="139"/>
        <v>142200</v>
      </c>
    </row>
    <row r="224" spans="2:38" x14ac:dyDescent="0.25">
      <c r="B224" s="195" t="s">
        <v>1008</v>
      </c>
      <c r="C224" s="196" t="s">
        <v>1007</v>
      </c>
      <c r="D2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197">
        <f t="shared" si="132"/>
        <v>0</v>
      </c>
      <c r="G224" s="197"/>
      <c r="H224" s="197">
        <f>F224-G224</f>
        <v>0</v>
      </c>
      <c r="I224" s="197"/>
      <c r="J224" s="197">
        <f>F224-I224</f>
        <v>0</v>
      </c>
      <c r="K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197">
        <f>V224+W224+X224</f>
        <v>0</v>
      </c>
      <c r="Z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197">
        <f>Z224+AA224+AB224</f>
        <v>0</v>
      </c>
      <c r="AD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197">
        <f>AD224+AE224+AF224</f>
        <v>0</v>
      </c>
      <c r="AH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197">
        <f>AH224+AI224+AJ224</f>
        <v>0</v>
      </c>
      <c r="AL224" s="197">
        <f>Y224+AC224+AG224+AK224</f>
        <v>0</v>
      </c>
    </row>
    <row r="225" spans="2:38" x14ac:dyDescent="0.25">
      <c r="B225" s="195" t="s">
        <v>1009</v>
      </c>
      <c r="C225" s="196" t="s">
        <v>1010</v>
      </c>
      <c r="D2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197">
        <f t="shared" si="132"/>
        <v>0</v>
      </c>
      <c r="G225" s="197"/>
      <c r="H225" s="197">
        <f>F225-G225</f>
        <v>0</v>
      </c>
      <c r="I225" s="197"/>
      <c r="J225" s="197">
        <f>F225-I225</f>
        <v>0</v>
      </c>
      <c r="K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197">
        <f>V225+W225+X225</f>
        <v>0</v>
      </c>
      <c r="Z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197">
        <f>Z225+AA225+AB225</f>
        <v>0</v>
      </c>
      <c r="AD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197">
        <f>AD225+AE225+AF225</f>
        <v>0</v>
      </c>
      <c r="AH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197">
        <f>AH225+AI225+AJ225</f>
        <v>0</v>
      </c>
      <c r="AL225" s="197">
        <f>Y225+AC225+AG225+AK225</f>
        <v>0</v>
      </c>
    </row>
    <row r="226" spans="2:38" x14ac:dyDescent="0.25">
      <c r="B226" s="195" t="s">
        <v>386</v>
      </c>
      <c r="C226" s="196" t="s">
        <v>1011</v>
      </c>
      <c r="D2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313335</v>
      </c>
      <c r="F226" s="197">
        <f t="shared" si="132"/>
        <v>313335</v>
      </c>
      <c r="G226" s="197"/>
      <c r="H226" s="197">
        <f>F226-G226</f>
        <v>313335</v>
      </c>
      <c r="I226" s="197"/>
      <c r="J226" s="197">
        <f>F226-I226</f>
        <v>313335</v>
      </c>
      <c r="K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238455</v>
      </c>
      <c r="M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49980</v>
      </c>
      <c r="N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24900</v>
      </c>
      <c r="V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18900</v>
      </c>
      <c r="X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294435</v>
      </c>
      <c r="Y226" s="197">
        <f>V226+W226+X226</f>
        <v>313335</v>
      </c>
      <c r="Z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197">
        <f>Z226+AA226+AB226</f>
        <v>0</v>
      </c>
      <c r="AD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197">
        <f>AD226+AE226+AF226</f>
        <v>0</v>
      </c>
      <c r="AH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197">
        <f>AH226+AI226+AJ226</f>
        <v>0</v>
      </c>
      <c r="AL226" s="197">
        <f>Y226+AC226+AG226+AK226</f>
        <v>313335</v>
      </c>
    </row>
    <row r="227" spans="2:38" x14ac:dyDescent="0.25">
      <c r="B227" s="195" t="s">
        <v>1012</v>
      </c>
      <c r="C227" s="196" t="s">
        <v>1011</v>
      </c>
      <c r="D2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47250</v>
      </c>
      <c r="E2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15540</v>
      </c>
      <c r="F227" s="197">
        <f t="shared" si="132"/>
        <v>62790</v>
      </c>
      <c r="G227" s="197"/>
      <c r="H227" s="197">
        <f>F227-G227</f>
        <v>62790</v>
      </c>
      <c r="I227" s="197"/>
      <c r="J227" s="197">
        <f>F227-I227</f>
        <v>62790</v>
      </c>
      <c r="K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47250</v>
      </c>
      <c r="M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15540</v>
      </c>
      <c r="N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20790</v>
      </c>
      <c r="X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15540</v>
      </c>
      <c r="Y227" s="197">
        <f>V227+W227+X227</f>
        <v>36330</v>
      </c>
      <c r="Z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26460</v>
      </c>
      <c r="AB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197">
        <f>Z227+AA227+AB227</f>
        <v>26460</v>
      </c>
      <c r="AD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197">
        <f>AD227+AE227+AF227</f>
        <v>0</v>
      </c>
      <c r="AH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197">
        <f>AH227+AI227+AJ227</f>
        <v>0</v>
      </c>
      <c r="AL227" s="197">
        <f>Y227+AC227+AG227+AK227</f>
        <v>62790</v>
      </c>
    </row>
    <row r="228" spans="2:38" x14ac:dyDescent="0.25">
      <c r="B228" s="195" t="s">
        <v>1013</v>
      </c>
      <c r="C228" s="196" t="s">
        <v>1014</v>
      </c>
      <c r="D2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197">
        <f t="shared" si="132"/>
        <v>0</v>
      </c>
      <c r="G228" s="197"/>
      <c r="H228" s="197">
        <f t="shared" si="133"/>
        <v>0</v>
      </c>
      <c r="I228" s="197"/>
      <c r="J228" s="197">
        <f t="shared" si="134"/>
        <v>0</v>
      </c>
      <c r="K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197">
        <f t="shared" si="135"/>
        <v>0</v>
      </c>
      <c r="Z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197">
        <f t="shared" si="136"/>
        <v>0</v>
      </c>
      <c r="AD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197">
        <f t="shared" si="137"/>
        <v>0</v>
      </c>
      <c r="AH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197">
        <f t="shared" si="138"/>
        <v>0</v>
      </c>
      <c r="AL228" s="197">
        <f t="shared" si="139"/>
        <v>0</v>
      </c>
    </row>
    <row r="229" spans="2:38" x14ac:dyDescent="0.25">
      <c r="B229" s="192" t="s">
        <v>387</v>
      </c>
      <c r="C229" s="193" t="s">
        <v>265</v>
      </c>
      <c r="D229" s="194">
        <f>D230+D238+D246+D263+D270+D315</f>
        <v>34000</v>
      </c>
      <c r="E229" s="194">
        <f>E230+E238+E246+E263+E270+E315</f>
        <v>424130</v>
      </c>
      <c r="F229" s="194">
        <f t="shared" si="132"/>
        <v>458130</v>
      </c>
      <c r="G229" s="194">
        <f>G230+G238+G246+G263+G270+G315</f>
        <v>0</v>
      </c>
      <c r="H229" s="194">
        <f t="shared" ref="H229:H247" si="140">F229-G229</f>
        <v>458130</v>
      </c>
      <c r="I229" s="194">
        <f>I230+I238+I246+I263+I270+I315</f>
        <v>0</v>
      </c>
      <c r="J229" s="194">
        <f t="shared" ref="J229:J247" si="141">F229-I229</f>
        <v>458130</v>
      </c>
      <c r="K229" s="194">
        <f t="shared" ref="K229:X229" si="142">K230+K238+K246+K263+K270+K315</f>
        <v>25300</v>
      </c>
      <c r="L229" s="194">
        <f t="shared" si="142"/>
        <v>20000</v>
      </c>
      <c r="M229" s="194">
        <f t="shared" si="142"/>
        <v>238480</v>
      </c>
      <c r="N229" s="194">
        <f t="shared" si="142"/>
        <v>0</v>
      </c>
      <c r="O229" s="194">
        <f t="shared" si="142"/>
        <v>0</v>
      </c>
      <c r="P229" s="194">
        <f t="shared" si="142"/>
        <v>2300</v>
      </c>
      <c r="Q229" s="194">
        <f t="shared" si="142"/>
        <v>0</v>
      </c>
      <c r="R229" s="194">
        <f t="shared" si="142"/>
        <v>0</v>
      </c>
      <c r="S229" s="194">
        <f t="shared" si="142"/>
        <v>0</v>
      </c>
      <c r="T229" s="194">
        <f t="shared" si="142"/>
        <v>0</v>
      </c>
      <c r="U229" s="194">
        <f t="shared" si="142"/>
        <v>172050</v>
      </c>
      <c r="V229" s="194">
        <f t="shared" si="142"/>
        <v>0</v>
      </c>
      <c r="W229" s="194">
        <f t="shared" si="142"/>
        <v>133100</v>
      </c>
      <c r="X229" s="194">
        <f t="shared" si="142"/>
        <v>61460</v>
      </c>
      <c r="Y229" s="194">
        <f t="shared" ref="Y229:Y247" si="143">V229+W229+X229</f>
        <v>194560</v>
      </c>
      <c r="Z229" s="194">
        <f>Z230+Z238+Z246+Z263+Z270+Z315</f>
        <v>145650</v>
      </c>
      <c r="AA229" s="194">
        <f>AA230+AA238+AA246+AA263+AA270+AA315</f>
        <v>2220</v>
      </c>
      <c r="AB229" s="194">
        <f>AB230+AB238+AB246+AB263+AB270+AB315</f>
        <v>51200</v>
      </c>
      <c r="AC229" s="194">
        <f t="shared" ref="AC229:AC247" si="144">Z229+AA229+AB229</f>
        <v>199070</v>
      </c>
      <c r="AD229" s="194">
        <f>AD230+AD238+AD246+AD263+AD270+AD315</f>
        <v>5000</v>
      </c>
      <c r="AE229" s="194">
        <f>AE230+AE238+AE246+AE263+AE270+AE315</f>
        <v>4000</v>
      </c>
      <c r="AF229" s="194">
        <f>AF230+AF238+AF246+AF263+AF270+AF315</f>
        <v>31500</v>
      </c>
      <c r="AG229" s="194">
        <f t="shared" ref="AG229:AG247" si="145">AD229+AE229+AF229</f>
        <v>40500</v>
      </c>
      <c r="AH229" s="194">
        <f>AH230+AH238+AH246+AH263+AH270+AH315</f>
        <v>15000</v>
      </c>
      <c r="AI229" s="194">
        <f>AI230+AI238+AI246+AI263+AI270+AI315</f>
        <v>9000</v>
      </c>
      <c r="AJ229" s="194">
        <f>AJ230+AJ238+AJ246+AJ263+AJ270+AJ315</f>
        <v>0</v>
      </c>
      <c r="AK229" s="194">
        <f t="shared" ref="AK229:AK247" si="146">AH229+AI229+AJ229</f>
        <v>24000</v>
      </c>
      <c r="AL229" s="194">
        <f t="shared" ref="AL229:AL247" si="147">Y229+AC229+AG229+AK229</f>
        <v>458130</v>
      </c>
    </row>
    <row r="230" spans="2:38" x14ac:dyDescent="0.25">
      <c r="B230" s="204" t="s">
        <v>388</v>
      </c>
      <c r="C230" s="205" t="s">
        <v>266</v>
      </c>
      <c r="D230" s="206">
        <f>SUM(D231:D237)</f>
        <v>0</v>
      </c>
      <c r="E230" s="206">
        <f>SUM(E231:E237)</f>
        <v>159700</v>
      </c>
      <c r="F230" s="206">
        <f t="shared" si="132"/>
        <v>159700</v>
      </c>
      <c r="G230" s="206">
        <f>SUM(G231:G237)</f>
        <v>0</v>
      </c>
      <c r="H230" s="206">
        <f t="shared" si="140"/>
        <v>159700</v>
      </c>
      <c r="I230" s="206">
        <f>SUM(I231:I237)</f>
        <v>0</v>
      </c>
      <c r="J230" s="206">
        <f t="shared" si="141"/>
        <v>159700</v>
      </c>
      <c r="K230" s="206">
        <f t="shared" ref="K230:X230" si="148">SUM(K231:K237)</f>
        <v>7000</v>
      </c>
      <c r="L230" s="206">
        <f t="shared" si="148"/>
        <v>0</v>
      </c>
      <c r="M230" s="206">
        <f t="shared" si="148"/>
        <v>150000</v>
      </c>
      <c r="N230" s="206">
        <f t="shared" si="148"/>
        <v>0</v>
      </c>
      <c r="O230" s="206">
        <f t="shared" si="148"/>
        <v>0</v>
      </c>
      <c r="P230" s="206">
        <f t="shared" si="148"/>
        <v>1500</v>
      </c>
      <c r="Q230" s="206">
        <f t="shared" si="148"/>
        <v>0</v>
      </c>
      <c r="R230" s="206">
        <f t="shared" si="148"/>
        <v>0</v>
      </c>
      <c r="S230" s="206">
        <f t="shared" si="148"/>
        <v>0</v>
      </c>
      <c r="T230" s="206">
        <f t="shared" si="148"/>
        <v>0</v>
      </c>
      <c r="U230" s="206">
        <f t="shared" si="148"/>
        <v>1200</v>
      </c>
      <c r="V230" s="206">
        <f t="shared" si="148"/>
        <v>0</v>
      </c>
      <c r="W230" s="206">
        <f t="shared" si="148"/>
        <v>60000</v>
      </c>
      <c r="X230" s="206">
        <f t="shared" si="148"/>
        <v>27500</v>
      </c>
      <c r="Y230" s="206">
        <f t="shared" si="143"/>
        <v>87500</v>
      </c>
      <c r="Z230" s="206">
        <f>SUM(Z231:Z237)</f>
        <v>8500</v>
      </c>
      <c r="AA230" s="206">
        <f>SUM(AA231:AA237)</f>
        <v>1500</v>
      </c>
      <c r="AB230" s="206">
        <f>SUM(AB231:AB237)</f>
        <v>31200</v>
      </c>
      <c r="AC230" s="206">
        <f t="shared" si="144"/>
        <v>41200</v>
      </c>
      <c r="AD230" s="206">
        <f>SUM(AD231:AD237)</f>
        <v>1500</v>
      </c>
      <c r="AE230" s="206">
        <f>SUM(AE231:AE237)</f>
        <v>4000</v>
      </c>
      <c r="AF230" s="206">
        <f>SUM(AF231:AF237)</f>
        <v>1500</v>
      </c>
      <c r="AG230" s="206">
        <f t="shared" si="145"/>
        <v>7000</v>
      </c>
      <c r="AH230" s="206">
        <f>SUM(AH231:AH237)</f>
        <v>15000</v>
      </c>
      <c r="AI230" s="206">
        <f>SUM(AI231:AI237)</f>
        <v>9000</v>
      </c>
      <c r="AJ230" s="206">
        <f>SUM(AJ231:AJ237)</f>
        <v>0</v>
      </c>
      <c r="AK230" s="206">
        <f t="shared" si="146"/>
        <v>24000</v>
      </c>
      <c r="AL230" s="206">
        <f t="shared" si="147"/>
        <v>159700</v>
      </c>
    </row>
    <row r="231" spans="2:38" x14ac:dyDescent="0.25">
      <c r="B231" s="195" t="s">
        <v>389</v>
      </c>
      <c r="C231" s="196" t="s">
        <v>267</v>
      </c>
      <c r="D2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159700</v>
      </c>
      <c r="F231" s="197">
        <f t="shared" si="132"/>
        <v>159700</v>
      </c>
      <c r="G231" s="197"/>
      <c r="H231" s="197">
        <f t="shared" si="140"/>
        <v>159700</v>
      </c>
      <c r="I231" s="197"/>
      <c r="J231" s="197">
        <f t="shared" si="141"/>
        <v>159700</v>
      </c>
      <c r="K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7000</v>
      </c>
      <c r="L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v>
      </c>
      <c r="N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v>
      </c>
      <c r="Q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v>
      </c>
      <c r="V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60000</v>
      </c>
      <c r="X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27500</v>
      </c>
      <c r="Y231" s="197">
        <f t="shared" si="143"/>
        <v>87500</v>
      </c>
      <c r="Z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8500</v>
      </c>
      <c r="AA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v>
      </c>
      <c r="AB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31200</v>
      </c>
      <c r="AC231" s="197">
        <f t="shared" si="144"/>
        <v>41200</v>
      </c>
      <c r="AD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v>
      </c>
      <c r="AE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v>
      </c>
      <c r="AF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v>
      </c>
      <c r="AG231" s="197">
        <f t="shared" si="145"/>
        <v>7000</v>
      </c>
      <c r="AH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v>
      </c>
      <c r="AI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9000</v>
      </c>
      <c r="AJ2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197">
        <f t="shared" si="146"/>
        <v>24000</v>
      </c>
      <c r="AL231" s="197">
        <f t="shared" si="147"/>
        <v>159700</v>
      </c>
    </row>
    <row r="232" spans="2:38" x14ac:dyDescent="0.25">
      <c r="B232" s="195" t="s">
        <v>1037</v>
      </c>
      <c r="C232" s="196" t="s">
        <v>1038</v>
      </c>
      <c r="D2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197">
        <f t="shared" si="132"/>
        <v>0</v>
      </c>
      <c r="G232" s="197"/>
      <c r="H232" s="197">
        <f t="shared" si="140"/>
        <v>0</v>
      </c>
      <c r="I232" s="197"/>
      <c r="J232" s="197">
        <f t="shared" si="141"/>
        <v>0</v>
      </c>
      <c r="K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197">
        <f t="shared" si="143"/>
        <v>0</v>
      </c>
      <c r="Z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197">
        <f t="shared" si="144"/>
        <v>0</v>
      </c>
      <c r="AD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197">
        <f t="shared" si="145"/>
        <v>0</v>
      </c>
      <c r="AH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197">
        <f t="shared" si="146"/>
        <v>0</v>
      </c>
      <c r="AL232" s="197">
        <f t="shared" si="147"/>
        <v>0</v>
      </c>
    </row>
    <row r="233" spans="2:38" x14ac:dyDescent="0.25">
      <c r="B233" s="195" t="s">
        <v>1039</v>
      </c>
      <c r="C233" s="196" t="s">
        <v>1040</v>
      </c>
      <c r="D2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197">
        <f t="shared" si="132"/>
        <v>0</v>
      </c>
      <c r="G233" s="197"/>
      <c r="H233" s="197">
        <f t="shared" si="140"/>
        <v>0</v>
      </c>
      <c r="I233" s="197"/>
      <c r="J233" s="197">
        <f t="shared" si="141"/>
        <v>0</v>
      </c>
      <c r="K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197">
        <f t="shared" si="143"/>
        <v>0</v>
      </c>
      <c r="Z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197">
        <f t="shared" si="144"/>
        <v>0</v>
      </c>
      <c r="AD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197">
        <f t="shared" si="145"/>
        <v>0</v>
      </c>
      <c r="AH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197">
        <f t="shared" si="146"/>
        <v>0</v>
      </c>
      <c r="AL233" s="197">
        <f t="shared" si="147"/>
        <v>0</v>
      </c>
    </row>
    <row r="234" spans="2:38" x14ac:dyDescent="0.25">
      <c r="B234" s="195" t="s">
        <v>1041</v>
      </c>
      <c r="C234" s="196" t="s">
        <v>1042</v>
      </c>
      <c r="D2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197">
        <f t="shared" si="132"/>
        <v>0</v>
      </c>
      <c r="G234" s="197"/>
      <c r="H234" s="197">
        <f t="shared" si="140"/>
        <v>0</v>
      </c>
      <c r="I234" s="197"/>
      <c r="J234" s="197">
        <f t="shared" si="141"/>
        <v>0</v>
      </c>
      <c r="K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197">
        <f t="shared" si="143"/>
        <v>0</v>
      </c>
      <c r="Z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197">
        <f t="shared" si="144"/>
        <v>0</v>
      </c>
      <c r="AD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197">
        <f t="shared" si="145"/>
        <v>0</v>
      </c>
      <c r="AH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197">
        <f t="shared" si="146"/>
        <v>0</v>
      </c>
      <c r="AL234" s="197">
        <f t="shared" si="147"/>
        <v>0</v>
      </c>
    </row>
    <row r="235" spans="2:38" x14ac:dyDescent="0.25">
      <c r="B235" s="195" t="s">
        <v>1043</v>
      </c>
      <c r="C235" s="196" t="s">
        <v>1044</v>
      </c>
      <c r="D2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197">
        <f t="shared" si="132"/>
        <v>0</v>
      </c>
      <c r="G235" s="197"/>
      <c r="H235" s="197">
        <f t="shared" si="140"/>
        <v>0</v>
      </c>
      <c r="I235" s="197"/>
      <c r="J235" s="197">
        <f t="shared" si="141"/>
        <v>0</v>
      </c>
      <c r="K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197">
        <f t="shared" si="143"/>
        <v>0</v>
      </c>
      <c r="Z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197">
        <f t="shared" si="144"/>
        <v>0</v>
      </c>
      <c r="AD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197">
        <f t="shared" si="145"/>
        <v>0</v>
      </c>
      <c r="AH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197">
        <f t="shared" si="146"/>
        <v>0</v>
      </c>
      <c r="AL235" s="197">
        <f t="shared" si="147"/>
        <v>0</v>
      </c>
    </row>
    <row r="236" spans="2:38" x14ac:dyDescent="0.25">
      <c r="B236" s="195" t="s">
        <v>390</v>
      </c>
      <c r="C236" s="196" t="s">
        <v>1045</v>
      </c>
      <c r="D2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197">
        <f t="shared" si="132"/>
        <v>0</v>
      </c>
      <c r="G236" s="197"/>
      <c r="H236" s="197">
        <f t="shared" si="140"/>
        <v>0</v>
      </c>
      <c r="I236" s="197"/>
      <c r="J236" s="197">
        <f t="shared" si="141"/>
        <v>0</v>
      </c>
      <c r="K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197">
        <f t="shared" si="143"/>
        <v>0</v>
      </c>
      <c r="Z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197">
        <f t="shared" si="144"/>
        <v>0</v>
      </c>
      <c r="AD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197">
        <f t="shared" si="145"/>
        <v>0</v>
      </c>
      <c r="AH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197">
        <f t="shared" si="146"/>
        <v>0</v>
      </c>
      <c r="AL236" s="197">
        <f t="shared" si="147"/>
        <v>0</v>
      </c>
    </row>
    <row r="237" spans="2:38" x14ac:dyDescent="0.25">
      <c r="B237" s="195" t="s">
        <v>1046</v>
      </c>
      <c r="C237" s="196" t="s">
        <v>1047</v>
      </c>
      <c r="D23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197">
        <f t="shared" si="132"/>
        <v>0</v>
      </c>
      <c r="G237" s="197"/>
      <c r="H237" s="197">
        <f t="shared" si="140"/>
        <v>0</v>
      </c>
      <c r="I237" s="197"/>
      <c r="J237" s="197">
        <f t="shared" si="141"/>
        <v>0</v>
      </c>
      <c r="K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197">
        <f t="shared" si="143"/>
        <v>0</v>
      </c>
      <c r="Z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197">
        <f t="shared" si="144"/>
        <v>0</v>
      </c>
      <c r="AD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197">
        <f t="shared" si="145"/>
        <v>0</v>
      </c>
      <c r="AH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197">
        <f t="shared" si="146"/>
        <v>0</v>
      </c>
      <c r="AL237" s="197">
        <f t="shared" si="147"/>
        <v>0</v>
      </c>
    </row>
    <row r="238" spans="2:38" x14ac:dyDescent="0.25">
      <c r="B238" s="204" t="s">
        <v>391</v>
      </c>
      <c r="C238" s="205" t="s">
        <v>269</v>
      </c>
      <c r="D238" s="206">
        <f>SUM(D239:D245)</f>
        <v>0</v>
      </c>
      <c r="E238" s="206">
        <f>SUM(E239:E245)</f>
        <v>5850</v>
      </c>
      <c r="F238" s="206">
        <f t="shared" si="132"/>
        <v>5850</v>
      </c>
      <c r="G238" s="206">
        <f>SUM(G239:G245)</f>
        <v>0</v>
      </c>
      <c r="H238" s="206">
        <f t="shared" si="140"/>
        <v>5850</v>
      </c>
      <c r="I238" s="206">
        <f>SUM(I239:I245)</f>
        <v>0</v>
      </c>
      <c r="J238" s="206">
        <f t="shared" si="141"/>
        <v>5850</v>
      </c>
      <c r="K238" s="206">
        <f t="shared" ref="K238:X238" si="149">SUM(K239:K245)</f>
        <v>0</v>
      </c>
      <c r="L238" s="206">
        <f t="shared" si="149"/>
        <v>0</v>
      </c>
      <c r="M238" s="206">
        <f t="shared" si="149"/>
        <v>3600</v>
      </c>
      <c r="N238" s="206">
        <f t="shared" si="149"/>
        <v>0</v>
      </c>
      <c r="O238" s="206">
        <f t="shared" si="149"/>
        <v>0</v>
      </c>
      <c r="P238" s="206">
        <f t="shared" si="149"/>
        <v>0</v>
      </c>
      <c r="Q238" s="206">
        <f t="shared" si="149"/>
        <v>0</v>
      </c>
      <c r="R238" s="206">
        <f t="shared" si="149"/>
        <v>0</v>
      </c>
      <c r="S238" s="206">
        <f t="shared" si="149"/>
        <v>0</v>
      </c>
      <c r="T238" s="206">
        <f t="shared" si="149"/>
        <v>0</v>
      </c>
      <c r="U238" s="206">
        <f t="shared" si="149"/>
        <v>2250</v>
      </c>
      <c r="V238" s="206">
        <f t="shared" si="149"/>
        <v>0</v>
      </c>
      <c r="W238" s="206">
        <f t="shared" si="149"/>
        <v>1920</v>
      </c>
      <c r="X238" s="206">
        <f t="shared" si="149"/>
        <v>960</v>
      </c>
      <c r="Y238" s="206">
        <f t="shared" si="143"/>
        <v>2880</v>
      </c>
      <c r="Z238" s="206">
        <f>SUM(Z239:Z245)</f>
        <v>2250</v>
      </c>
      <c r="AA238" s="206">
        <f>SUM(AA239:AA245)</f>
        <v>720</v>
      </c>
      <c r="AB238" s="206">
        <f>SUM(AB239:AB245)</f>
        <v>0</v>
      </c>
      <c r="AC238" s="206">
        <f t="shared" si="144"/>
        <v>2970</v>
      </c>
      <c r="AD238" s="206">
        <f>SUM(AD239:AD245)</f>
        <v>0</v>
      </c>
      <c r="AE238" s="206">
        <f>SUM(AE239:AE245)</f>
        <v>0</v>
      </c>
      <c r="AF238" s="206">
        <f>SUM(AF239:AF245)</f>
        <v>0</v>
      </c>
      <c r="AG238" s="206">
        <f t="shared" si="145"/>
        <v>0</v>
      </c>
      <c r="AH238" s="206">
        <f>SUM(AH239:AH245)</f>
        <v>0</v>
      </c>
      <c r="AI238" s="206">
        <f>SUM(AI239:AI245)</f>
        <v>0</v>
      </c>
      <c r="AJ238" s="206">
        <f>SUM(AJ239:AJ245)</f>
        <v>0</v>
      </c>
      <c r="AK238" s="206">
        <f t="shared" si="146"/>
        <v>0</v>
      </c>
      <c r="AL238" s="206">
        <f t="shared" si="147"/>
        <v>5850</v>
      </c>
    </row>
    <row r="239" spans="2:38" x14ac:dyDescent="0.25">
      <c r="B239" s="195" t="s">
        <v>1048</v>
      </c>
      <c r="C239" s="196" t="s">
        <v>1049</v>
      </c>
      <c r="D2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197">
        <f t="shared" si="132"/>
        <v>0</v>
      </c>
      <c r="G239" s="197"/>
      <c r="H239" s="197">
        <f t="shared" si="140"/>
        <v>0</v>
      </c>
      <c r="I239" s="197"/>
      <c r="J239" s="197">
        <f t="shared" si="141"/>
        <v>0</v>
      </c>
      <c r="K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197">
        <f t="shared" si="143"/>
        <v>0</v>
      </c>
      <c r="Z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197">
        <f t="shared" si="144"/>
        <v>0</v>
      </c>
      <c r="AD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197">
        <f t="shared" si="145"/>
        <v>0</v>
      </c>
      <c r="AH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197">
        <f t="shared" si="146"/>
        <v>0</v>
      </c>
      <c r="AL239" s="197">
        <f t="shared" si="147"/>
        <v>0</v>
      </c>
    </row>
    <row r="240" spans="2:38" x14ac:dyDescent="0.25">
      <c r="B240" s="195" t="s">
        <v>1050</v>
      </c>
      <c r="C240" s="196" t="s">
        <v>1051</v>
      </c>
      <c r="D2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197">
        <f t="shared" si="132"/>
        <v>0</v>
      </c>
      <c r="G240" s="197"/>
      <c r="H240" s="197">
        <f t="shared" si="140"/>
        <v>0</v>
      </c>
      <c r="I240" s="197"/>
      <c r="J240" s="197">
        <f t="shared" si="141"/>
        <v>0</v>
      </c>
      <c r="K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197">
        <f t="shared" si="143"/>
        <v>0</v>
      </c>
      <c r="Z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197">
        <f t="shared" si="144"/>
        <v>0</v>
      </c>
      <c r="AD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197">
        <f t="shared" si="145"/>
        <v>0</v>
      </c>
      <c r="AH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197">
        <f t="shared" si="146"/>
        <v>0</v>
      </c>
      <c r="AL240" s="197">
        <f t="shared" si="147"/>
        <v>0</v>
      </c>
    </row>
    <row r="241" spans="2:38" x14ac:dyDescent="0.25">
      <c r="B241" s="195" t="s">
        <v>392</v>
      </c>
      <c r="C241" s="196" t="s">
        <v>1052</v>
      </c>
      <c r="D2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5850</v>
      </c>
      <c r="F241" s="197">
        <f t="shared" si="132"/>
        <v>5850</v>
      </c>
      <c r="G241" s="197"/>
      <c r="H241" s="197">
        <f t="shared" si="140"/>
        <v>5850</v>
      </c>
      <c r="I241" s="197"/>
      <c r="J241" s="197">
        <f t="shared" si="141"/>
        <v>5850</v>
      </c>
      <c r="K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3600</v>
      </c>
      <c r="N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2250</v>
      </c>
      <c r="V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1920</v>
      </c>
      <c r="X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960</v>
      </c>
      <c r="Y241" s="197">
        <f t="shared" si="143"/>
        <v>2880</v>
      </c>
      <c r="Z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2250</v>
      </c>
      <c r="AA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720</v>
      </c>
      <c r="AB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197">
        <f t="shared" si="144"/>
        <v>2970</v>
      </c>
      <c r="AD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197">
        <f t="shared" si="145"/>
        <v>0</v>
      </c>
      <c r="AH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197">
        <f t="shared" si="146"/>
        <v>0</v>
      </c>
      <c r="AL241" s="197">
        <f t="shared" si="147"/>
        <v>5850</v>
      </c>
    </row>
    <row r="242" spans="2:38" x14ac:dyDescent="0.25">
      <c r="B242" s="195" t="s">
        <v>1053</v>
      </c>
      <c r="C242" s="196" t="s">
        <v>1054</v>
      </c>
      <c r="D2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197">
        <f t="shared" si="132"/>
        <v>0</v>
      </c>
      <c r="G242" s="197"/>
      <c r="H242" s="197">
        <f t="shared" si="140"/>
        <v>0</v>
      </c>
      <c r="I242" s="197"/>
      <c r="J242" s="197">
        <f t="shared" si="141"/>
        <v>0</v>
      </c>
      <c r="K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197">
        <f t="shared" si="143"/>
        <v>0</v>
      </c>
      <c r="Z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197">
        <f t="shared" si="144"/>
        <v>0</v>
      </c>
      <c r="AD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197">
        <f t="shared" si="145"/>
        <v>0</v>
      </c>
      <c r="AH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197">
        <f t="shared" si="146"/>
        <v>0</v>
      </c>
      <c r="AL242" s="197">
        <f t="shared" si="147"/>
        <v>0</v>
      </c>
    </row>
    <row r="243" spans="2:38" x14ac:dyDescent="0.25">
      <c r="B243" s="195" t="s">
        <v>1055</v>
      </c>
      <c r="C243" s="196" t="s">
        <v>1052</v>
      </c>
      <c r="D2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197">
        <f t="shared" si="132"/>
        <v>0</v>
      </c>
      <c r="G243" s="197"/>
      <c r="H243" s="197">
        <f t="shared" si="140"/>
        <v>0</v>
      </c>
      <c r="I243" s="197"/>
      <c r="J243" s="197">
        <f t="shared" si="141"/>
        <v>0</v>
      </c>
      <c r="K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197">
        <f t="shared" si="143"/>
        <v>0</v>
      </c>
      <c r="Z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197">
        <f t="shared" si="144"/>
        <v>0</v>
      </c>
      <c r="AD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197">
        <f t="shared" si="145"/>
        <v>0</v>
      </c>
      <c r="AH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197">
        <f t="shared" si="146"/>
        <v>0</v>
      </c>
      <c r="AL243" s="197">
        <f t="shared" si="147"/>
        <v>0</v>
      </c>
    </row>
    <row r="244" spans="2:38" x14ac:dyDescent="0.25">
      <c r="B244" s="195" t="s">
        <v>1056</v>
      </c>
      <c r="C244" s="196" t="s">
        <v>1057</v>
      </c>
      <c r="D2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197">
        <f t="shared" si="132"/>
        <v>0</v>
      </c>
      <c r="G244" s="197"/>
      <c r="H244" s="197">
        <f t="shared" si="140"/>
        <v>0</v>
      </c>
      <c r="I244" s="197"/>
      <c r="J244" s="197">
        <f t="shared" si="141"/>
        <v>0</v>
      </c>
      <c r="K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197">
        <f t="shared" si="143"/>
        <v>0</v>
      </c>
      <c r="Z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197">
        <f t="shared" si="144"/>
        <v>0</v>
      </c>
      <c r="AD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197">
        <f t="shared" si="145"/>
        <v>0</v>
      </c>
      <c r="AH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197">
        <f t="shared" si="146"/>
        <v>0</v>
      </c>
      <c r="AL244" s="197">
        <f t="shared" si="147"/>
        <v>0</v>
      </c>
    </row>
    <row r="245" spans="2:38" x14ac:dyDescent="0.25">
      <c r="B245" s="195" t="s">
        <v>1058</v>
      </c>
      <c r="C245" s="196" t="s">
        <v>1059</v>
      </c>
      <c r="D2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197">
        <f t="shared" si="132"/>
        <v>0</v>
      </c>
      <c r="G245" s="197"/>
      <c r="H245" s="197">
        <f t="shared" si="140"/>
        <v>0</v>
      </c>
      <c r="I245" s="197"/>
      <c r="J245" s="197">
        <f t="shared" si="141"/>
        <v>0</v>
      </c>
      <c r="K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197">
        <f t="shared" si="143"/>
        <v>0</v>
      </c>
      <c r="Z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197">
        <f t="shared" si="144"/>
        <v>0</v>
      </c>
      <c r="AD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197">
        <f t="shared" si="145"/>
        <v>0</v>
      </c>
      <c r="AH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197">
        <f t="shared" si="146"/>
        <v>0</v>
      </c>
      <c r="AL245" s="197">
        <f t="shared" si="147"/>
        <v>0</v>
      </c>
    </row>
    <row r="246" spans="2:38" x14ac:dyDescent="0.25">
      <c r="B246" s="204" t="s">
        <v>393</v>
      </c>
      <c r="C246" s="205" t="s">
        <v>270</v>
      </c>
      <c r="D246" s="206">
        <f>SUM(D247:D262)</f>
        <v>0</v>
      </c>
      <c r="E246" s="206">
        <f>SUM(E247:E262)</f>
        <v>154180</v>
      </c>
      <c r="F246" s="206">
        <f t="shared" si="132"/>
        <v>154180</v>
      </c>
      <c r="G246" s="206">
        <f>SUM(G247:G262)</f>
        <v>0</v>
      </c>
      <c r="H246" s="206">
        <f t="shared" si="140"/>
        <v>154180</v>
      </c>
      <c r="I246" s="206">
        <f>SUM(I247:I262)</f>
        <v>0</v>
      </c>
      <c r="J246" s="206">
        <f t="shared" si="141"/>
        <v>154180</v>
      </c>
      <c r="K246" s="206">
        <f t="shared" ref="K246:X246" si="150">SUM(K247:K262)</f>
        <v>0</v>
      </c>
      <c r="L246" s="206">
        <f t="shared" si="150"/>
        <v>0</v>
      </c>
      <c r="M246" s="206">
        <f t="shared" si="150"/>
        <v>22180</v>
      </c>
      <c r="N246" s="206">
        <f t="shared" si="150"/>
        <v>0</v>
      </c>
      <c r="O246" s="206">
        <f t="shared" si="150"/>
        <v>0</v>
      </c>
      <c r="P246" s="206">
        <f t="shared" si="150"/>
        <v>0</v>
      </c>
      <c r="Q246" s="206">
        <f t="shared" si="150"/>
        <v>0</v>
      </c>
      <c r="R246" s="206">
        <f t="shared" si="150"/>
        <v>0</v>
      </c>
      <c r="S246" s="206">
        <f t="shared" si="150"/>
        <v>0</v>
      </c>
      <c r="T246" s="206">
        <f t="shared" si="150"/>
        <v>0</v>
      </c>
      <c r="U246" s="206">
        <f t="shared" si="150"/>
        <v>132000</v>
      </c>
      <c r="V246" s="206">
        <f t="shared" si="150"/>
        <v>0</v>
      </c>
      <c r="W246" s="206">
        <f t="shared" si="150"/>
        <v>3680</v>
      </c>
      <c r="X246" s="206">
        <f t="shared" si="150"/>
        <v>15000</v>
      </c>
      <c r="Y246" s="206">
        <f t="shared" si="143"/>
        <v>18680</v>
      </c>
      <c r="Z246" s="206">
        <f>SUM(Z247:Z262)</f>
        <v>102000</v>
      </c>
      <c r="AA246" s="206">
        <f>SUM(AA247:AA262)</f>
        <v>0</v>
      </c>
      <c r="AB246" s="206">
        <f>SUM(AB247:AB262)</f>
        <v>0</v>
      </c>
      <c r="AC246" s="206">
        <f t="shared" si="144"/>
        <v>102000</v>
      </c>
      <c r="AD246" s="206">
        <f>SUM(AD247:AD262)</f>
        <v>3500</v>
      </c>
      <c r="AE246" s="206">
        <f>SUM(AE247:AE262)</f>
        <v>0</v>
      </c>
      <c r="AF246" s="206">
        <f>SUM(AF247:AF262)</f>
        <v>30000</v>
      </c>
      <c r="AG246" s="206">
        <f t="shared" si="145"/>
        <v>33500</v>
      </c>
      <c r="AH246" s="206">
        <f>SUM(AH247:AH262)</f>
        <v>0</v>
      </c>
      <c r="AI246" s="206">
        <f>SUM(AI247:AI262)</f>
        <v>0</v>
      </c>
      <c r="AJ246" s="206">
        <f>SUM(AJ247:AJ262)</f>
        <v>0</v>
      </c>
      <c r="AK246" s="206">
        <f t="shared" si="146"/>
        <v>0</v>
      </c>
      <c r="AL246" s="206">
        <f t="shared" si="147"/>
        <v>154180</v>
      </c>
    </row>
    <row r="247" spans="2:38" x14ac:dyDescent="0.25">
      <c r="B247" s="195" t="s">
        <v>1060</v>
      </c>
      <c r="C247" s="196" t="s">
        <v>1061</v>
      </c>
      <c r="D2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197">
        <f t="shared" si="132"/>
        <v>0</v>
      </c>
      <c r="G247" s="197"/>
      <c r="H247" s="197">
        <f t="shared" si="140"/>
        <v>0</v>
      </c>
      <c r="I247" s="197"/>
      <c r="J247" s="197">
        <f t="shared" si="141"/>
        <v>0</v>
      </c>
      <c r="K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197">
        <f t="shared" si="143"/>
        <v>0</v>
      </c>
      <c r="Z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197">
        <f t="shared" si="144"/>
        <v>0</v>
      </c>
      <c r="AD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197">
        <f t="shared" si="145"/>
        <v>0</v>
      </c>
      <c r="AH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197">
        <f t="shared" si="146"/>
        <v>0</v>
      </c>
      <c r="AL247" s="197">
        <f t="shared" si="147"/>
        <v>0</v>
      </c>
    </row>
    <row r="248" spans="2:38" x14ac:dyDescent="0.25">
      <c r="B248" s="195" t="s">
        <v>1062</v>
      </c>
      <c r="C248" s="196" t="s">
        <v>1063</v>
      </c>
      <c r="D2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197">
        <f t="shared" ref="F248:F256" si="151">D248+E248</f>
        <v>0</v>
      </c>
      <c r="G248" s="197"/>
      <c r="H248" s="197">
        <f t="shared" ref="H248:H256" si="152">F248-G248</f>
        <v>0</v>
      </c>
      <c r="I248" s="197"/>
      <c r="J248" s="197">
        <f t="shared" ref="J248:J256" si="153">F248-I248</f>
        <v>0</v>
      </c>
      <c r="K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197">
        <f t="shared" ref="Y248:Y256" si="154">V248+W248+X248</f>
        <v>0</v>
      </c>
      <c r="Z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197">
        <f t="shared" ref="AC248:AC256" si="155">Z248+AA248+AB248</f>
        <v>0</v>
      </c>
      <c r="AD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197">
        <f t="shared" ref="AG248:AG256" si="156">AD248+AE248+AF248</f>
        <v>0</v>
      </c>
      <c r="AH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197">
        <f t="shared" ref="AK248:AK256" si="157">AH248+AI248+AJ248</f>
        <v>0</v>
      </c>
      <c r="AL248" s="197">
        <f t="shared" ref="AL248:AL256" si="158">Y248+AC248+AG248+AK248</f>
        <v>0</v>
      </c>
    </row>
    <row r="249" spans="2:38" x14ac:dyDescent="0.25">
      <c r="B249" s="195" t="s">
        <v>1064</v>
      </c>
      <c r="C249" s="196" t="s">
        <v>1065</v>
      </c>
      <c r="D2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135000</v>
      </c>
      <c r="F249" s="197">
        <f t="shared" si="151"/>
        <v>135000</v>
      </c>
      <c r="G249" s="197"/>
      <c r="H249" s="197">
        <f t="shared" si="152"/>
        <v>135000</v>
      </c>
      <c r="I249" s="197"/>
      <c r="J249" s="197">
        <f t="shared" si="153"/>
        <v>135000</v>
      </c>
      <c r="K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v>
      </c>
      <c r="N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120000</v>
      </c>
      <c r="V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v>
      </c>
      <c r="Y249" s="197">
        <f t="shared" si="154"/>
        <v>15000</v>
      </c>
      <c r="Z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90000</v>
      </c>
      <c r="AA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197">
        <f t="shared" si="155"/>
        <v>90000</v>
      </c>
      <c r="AD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AG249" s="197">
        <f t="shared" si="156"/>
        <v>30000</v>
      </c>
      <c r="AH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197">
        <f t="shared" si="157"/>
        <v>0</v>
      </c>
      <c r="AL249" s="197">
        <f t="shared" si="158"/>
        <v>135000</v>
      </c>
    </row>
    <row r="250" spans="2:38" x14ac:dyDescent="0.25">
      <c r="B250" s="195" t="s">
        <v>394</v>
      </c>
      <c r="C250" s="196" t="s">
        <v>271</v>
      </c>
      <c r="D2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7180</v>
      </c>
      <c r="F250" s="197">
        <f t="shared" si="151"/>
        <v>7180</v>
      </c>
      <c r="G250" s="197"/>
      <c r="H250" s="197">
        <f t="shared" si="152"/>
        <v>7180</v>
      </c>
      <c r="I250" s="197"/>
      <c r="J250" s="197">
        <f t="shared" si="153"/>
        <v>7180</v>
      </c>
      <c r="K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7180</v>
      </c>
      <c r="N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3680</v>
      </c>
      <c r="X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197">
        <f t="shared" si="154"/>
        <v>3680</v>
      </c>
      <c r="Z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197">
        <f t="shared" si="155"/>
        <v>0</v>
      </c>
      <c r="AD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3500</v>
      </c>
      <c r="AE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197">
        <f t="shared" si="156"/>
        <v>3500</v>
      </c>
      <c r="AH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197">
        <f t="shared" si="157"/>
        <v>0</v>
      </c>
      <c r="AL250" s="197">
        <f t="shared" si="158"/>
        <v>7180</v>
      </c>
    </row>
    <row r="251" spans="2:38" x14ac:dyDescent="0.25">
      <c r="B251" s="195" t="s">
        <v>1066</v>
      </c>
      <c r="C251" s="196" t="s">
        <v>1067</v>
      </c>
      <c r="D2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197">
        <f t="shared" si="151"/>
        <v>0</v>
      </c>
      <c r="G251" s="197"/>
      <c r="H251" s="197">
        <f t="shared" si="152"/>
        <v>0</v>
      </c>
      <c r="I251" s="197"/>
      <c r="J251" s="197">
        <f t="shared" si="153"/>
        <v>0</v>
      </c>
      <c r="K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197">
        <f t="shared" si="154"/>
        <v>0</v>
      </c>
      <c r="Z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197">
        <f t="shared" si="155"/>
        <v>0</v>
      </c>
      <c r="AD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197">
        <f t="shared" si="156"/>
        <v>0</v>
      </c>
      <c r="AH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197">
        <f t="shared" si="157"/>
        <v>0</v>
      </c>
      <c r="AL251" s="197">
        <f t="shared" si="158"/>
        <v>0</v>
      </c>
    </row>
    <row r="252" spans="2:38" x14ac:dyDescent="0.25">
      <c r="B252" s="195" t="s">
        <v>1068</v>
      </c>
      <c r="C252" s="196" t="s">
        <v>1069</v>
      </c>
      <c r="D2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197">
        <f t="shared" si="151"/>
        <v>0</v>
      </c>
      <c r="G252" s="197"/>
      <c r="H252" s="197">
        <f t="shared" si="152"/>
        <v>0</v>
      </c>
      <c r="I252" s="197"/>
      <c r="J252" s="197">
        <f t="shared" si="153"/>
        <v>0</v>
      </c>
      <c r="K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197">
        <f t="shared" si="154"/>
        <v>0</v>
      </c>
      <c r="Z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197">
        <f t="shared" si="155"/>
        <v>0</v>
      </c>
      <c r="AD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197">
        <f t="shared" si="156"/>
        <v>0</v>
      </c>
      <c r="AH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197">
        <f t="shared" si="157"/>
        <v>0</v>
      </c>
      <c r="AL252" s="197">
        <f t="shared" si="158"/>
        <v>0</v>
      </c>
    </row>
    <row r="253" spans="2:38" x14ac:dyDescent="0.25">
      <c r="B253" s="195" t="s">
        <v>395</v>
      </c>
      <c r="C253" s="196" t="s">
        <v>272</v>
      </c>
      <c r="D2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12000</v>
      </c>
      <c r="F253" s="197">
        <f t="shared" si="151"/>
        <v>12000</v>
      </c>
      <c r="G253" s="197"/>
      <c r="H253" s="197">
        <f t="shared" si="152"/>
        <v>12000</v>
      </c>
      <c r="I253" s="197"/>
      <c r="J253" s="197">
        <f t="shared" si="153"/>
        <v>12000</v>
      </c>
      <c r="K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v>
      </c>
      <c r="V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197">
        <f t="shared" si="154"/>
        <v>0</v>
      </c>
      <c r="Z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12000</v>
      </c>
      <c r="AA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197">
        <f t="shared" si="155"/>
        <v>12000</v>
      </c>
      <c r="AD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197">
        <f t="shared" si="156"/>
        <v>0</v>
      </c>
      <c r="AH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197">
        <f t="shared" si="157"/>
        <v>0</v>
      </c>
      <c r="AL253" s="197">
        <f t="shared" si="158"/>
        <v>12000</v>
      </c>
    </row>
    <row r="254" spans="2:38" x14ac:dyDescent="0.25">
      <c r="B254" s="195" t="s">
        <v>1070</v>
      </c>
      <c r="C254" s="196" t="s">
        <v>1071</v>
      </c>
      <c r="D2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197">
        <f t="shared" si="151"/>
        <v>0</v>
      </c>
      <c r="G254" s="197"/>
      <c r="H254" s="197">
        <f t="shared" si="152"/>
        <v>0</v>
      </c>
      <c r="I254" s="197"/>
      <c r="J254" s="197">
        <f t="shared" si="153"/>
        <v>0</v>
      </c>
      <c r="K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197">
        <f t="shared" si="154"/>
        <v>0</v>
      </c>
      <c r="Z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197">
        <f t="shared" si="155"/>
        <v>0</v>
      </c>
      <c r="AD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197">
        <f t="shared" si="156"/>
        <v>0</v>
      </c>
      <c r="AH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197">
        <f t="shared" si="157"/>
        <v>0</v>
      </c>
      <c r="AL254" s="197">
        <f t="shared" si="158"/>
        <v>0</v>
      </c>
    </row>
    <row r="255" spans="2:38" x14ac:dyDescent="0.25">
      <c r="B255" s="195" t="s">
        <v>1072</v>
      </c>
      <c r="C255" s="196" t="s">
        <v>1073</v>
      </c>
      <c r="D2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197">
        <f t="shared" si="151"/>
        <v>0</v>
      </c>
      <c r="G255" s="197"/>
      <c r="H255" s="197">
        <f t="shared" si="152"/>
        <v>0</v>
      </c>
      <c r="I255" s="197"/>
      <c r="J255" s="197">
        <f t="shared" si="153"/>
        <v>0</v>
      </c>
      <c r="K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197">
        <f t="shared" si="154"/>
        <v>0</v>
      </c>
      <c r="Z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197">
        <f t="shared" si="155"/>
        <v>0</v>
      </c>
      <c r="AD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197">
        <f t="shared" si="156"/>
        <v>0</v>
      </c>
      <c r="AH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197">
        <f t="shared" si="157"/>
        <v>0</v>
      </c>
      <c r="AL255" s="197">
        <f t="shared" si="158"/>
        <v>0</v>
      </c>
    </row>
    <row r="256" spans="2:38" x14ac:dyDescent="0.25">
      <c r="B256" s="195" t="s">
        <v>396</v>
      </c>
      <c r="C256" s="196" t="s">
        <v>273</v>
      </c>
      <c r="D2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197">
        <f t="shared" si="151"/>
        <v>0</v>
      </c>
      <c r="G256" s="197"/>
      <c r="H256" s="197">
        <f t="shared" si="152"/>
        <v>0</v>
      </c>
      <c r="I256" s="197"/>
      <c r="J256" s="197">
        <f t="shared" si="153"/>
        <v>0</v>
      </c>
      <c r="K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197">
        <f t="shared" si="154"/>
        <v>0</v>
      </c>
      <c r="Z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197">
        <f t="shared" si="155"/>
        <v>0</v>
      </c>
      <c r="AD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197">
        <f t="shared" si="156"/>
        <v>0</v>
      </c>
      <c r="AH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197">
        <f t="shared" si="157"/>
        <v>0</v>
      </c>
      <c r="AL256" s="197">
        <f t="shared" si="158"/>
        <v>0</v>
      </c>
    </row>
    <row r="257" spans="2:38" x14ac:dyDescent="0.25">
      <c r="B257" s="195" t="s">
        <v>1074</v>
      </c>
      <c r="C257" s="196" t="s">
        <v>1075</v>
      </c>
      <c r="D2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197">
        <f t="shared" ref="F257:F271" si="159">D257+E257</f>
        <v>0</v>
      </c>
      <c r="G257" s="197"/>
      <c r="H257" s="197">
        <f t="shared" ref="H257:H271" si="160">F257-G257</f>
        <v>0</v>
      </c>
      <c r="I257" s="197"/>
      <c r="J257" s="197">
        <f t="shared" ref="J257:J271" si="161">F257-I257</f>
        <v>0</v>
      </c>
      <c r="K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197">
        <f t="shared" ref="Y257:Y271" si="162">V257+W257+X257</f>
        <v>0</v>
      </c>
      <c r="Z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197">
        <f t="shared" ref="AC257:AC271" si="163">Z257+AA257+AB257</f>
        <v>0</v>
      </c>
      <c r="AD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197">
        <f t="shared" ref="AG257:AG271" si="164">AD257+AE257+AF257</f>
        <v>0</v>
      </c>
      <c r="AH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197">
        <f t="shared" ref="AK257:AK271" si="165">AH257+AI257+AJ257</f>
        <v>0</v>
      </c>
      <c r="AL257" s="197">
        <f t="shared" ref="AL257:AL271" si="166">Y257+AC257+AG257+AK257</f>
        <v>0</v>
      </c>
    </row>
    <row r="258" spans="2:38" x14ac:dyDescent="0.25">
      <c r="B258" s="195" t="s">
        <v>1076</v>
      </c>
      <c r="C258" s="196" t="s">
        <v>1077</v>
      </c>
      <c r="D2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197">
        <f t="shared" si="159"/>
        <v>0</v>
      </c>
      <c r="G258" s="197"/>
      <c r="H258" s="197">
        <f t="shared" si="160"/>
        <v>0</v>
      </c>
      <c r="I258" s="197"/>
      <c r="J258" s="197">
        <f t="shared" si="161"/>
        <v>0</v>
      </c>
      <c r="K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197">
        <f t="shared" si="162"/>
        <v>0</v>
      </c>
      <c r="Z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197">
        <f t="shared" si="163"/>
        <v>0</v>
      </c>
      <c r="AD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197">
        <f t="shared" si="164"/>
        <v>0</v>
      </c>
      <c r="AH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197">
        <f t="shared" si="165"/>
        <v>0</v>
      </c>
      <c r="AL258" s="197">
        <f t="shared" si="166"/>
        <v>0</v>
      </c>
    </row>
    <row r="259" spans="2:38" x14ac:dyDescent="0.25">
      <c r="B259" s="195" t="s">
        <v>1078</v>
      </c>
      <c r="C259" s="196" t="s">
        <v>1079</v>
      </c>
      <c r="D2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197">
        <f t="shared" si="159"/>
        <v>0</v>
      </c>
      <c r="G259" s="197"/>
      <c r="H259" s="197">
        <f t="shared" si="160"/>
        <v>0</v>
      </c>
      <c r="I259" s="197"/>
      <c r="J259" s="197">
        <f t="shared" si="161"/>
        <v>0</v>
      </c>
      <c r="K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197">
        <f t="shared" si="162"/>
        <v>0</v>
      </c>
      <c r="Z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197">
        <f t="shared" si="163"/>
        <v>0</v>
      </c>
      <c r="AD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197">
        <f t="shared" si="164"/>
        <v>0</v>
      </c>
      <c r="AH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197">
        <f t="shared" si="165"/>
        <v>0</v>
      </c>
      <c r="AL259" s="197">
        <f t="shared" si="166"/>
        <v>0</v>
      </c>
    </row>
    <row r="260" spans="2:38" x14ac:dyDescent="0.25">
      <c r="B260" s="195" t="s">
        <v>1080</v>
      </c>
      <c r="C260" s="196" t="s">
        <v>1081</v>
      </c>
      <c r="D2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197">
        <f t="shared" si="159"/>
        <v>0</v>
      </c>
      <c r="G260" s="197"/>
      <c r="H260" s="197">
        <f t="shared" si="160"/>
        <v>0</v>
      </c>
      <c r="I260" s="197"/>
      <c r="J260" s="197">
        <f t="shared" si="161"/>
        <v>0</v>
      </c>
      <c r="K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197">
        <f t="shared" si="162"/>
        <v>0</v>
      </c>
      <c r="Z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197">
        <f t="shared" si="163"/>
        <v>0</v>
      </c>
      <c r="AD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197">
        <f t="shared" si="164"/>
        <v>0</v>
      </c>
      <c r="AH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197">
        <f t="shared" si="165"/>
        <v>0</v>
      </c>
      <c r="AL260" s="197">
        <f t="shared" si="166"/>
        <v>0</v>
      </c>
    </row>
    <row r="261" spans="2:38" x14ac:dyDescent="0.25">
      <c r="B261" s="195" t="s">
        <v>397</v>
      </c>
      <c r="C261" s="196" t="s">
        <v>274</v>
      </c>
      <c r="D2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197">
        <f t="shared" si="159"/>
        <v>0</v>
      </c>
      <c r="G261" s="197"/>
      <c r="H261" s="197">
        <f t="shared" si="160"/>
        <v>0</v>
      </c>
      <c r="I261" s="197"/>
      <c r="J261" s="197">
        <f t="shared" si="161"/>
        <v>0</v>
      </c>
      <c r="K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197">
        <f t="shared" si="162"/>
        <v>0</v>
      </c>
      <c r="Z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197">
        <f t="shared" si="163"/>
        <v>0</v>
      </c>
      <c r="AD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197">
        <f t="shared" si="164"/>
        <v>0</v>
      </c>
      <c r="AH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197">
        <f t="shared" si="165"/>
        <v>0</v>
      </c>
      <c r="AL261" s="197">
        <f t="shared" si="166"/>
        <v>0</v>
      </c>
    </row>
    <row r="262" spans="2:38" x14ac:dyDescent="0.25">
      <c r="B262" s="195" t="s">
        <v>1082</v>
      </c>
      <c r="C262" s="196" t="s">
        <v>1083</v>
      </c>
      <c r="D2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197">
        <f t="shared" si="159"/>
        <v>0</v>
      </c>
      <c r="G262" s="197"/>
      <c r="H262" s="197">
        <f t="shared" si="160"/>
        <v>0</v>
      </c>
      <c r="I262" s="197"/>
      <c r="J262" s="197">
        <f t="shared" si="161"/>
        <v>0</v>
      </c>
      <c r="K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197">
        <f t="shared" si="162"/>
        <v>0</v>
      </c>
      <c r="Z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197">
        <f t="shared" si="163"/>
        <v>0</v>
      </c>
      <c r="AD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197">
        <f t="shared" si="164"/>
        <v>0</v>
      </c>
      <c r="AH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197">
        <f t="shared" si="165"/>
        <v>0</v>
      </c>
      <c r="AL262" s="197">
        <f t="shared" si="166"/>
        <v>0</v>
      </c>
    </row>
    <row r="263" spans="2:38" x14ac:dyDescent="0.25">
      <c r="B263" s="204" t="s">
        <v>398</v>
      </c>
      <c r="C263" s="205" t="s">
        <v>275</v>
      </c>
      <c r="D263" s="206">
        <f>SUM(D264:D269)</f>
        <v>0</v>
      </c>
      <c r="E263" s="206">
        <f>SUM(E264:E269)</f>
        <v>0</v>
      </c>
      <c r="F263" s="206">
        <f t="shared" si="159"/>
        <v>0</v>
      </c>
      <c r="G263" s="206">
        <f>SUM(G264:G269)</f>
        <v>0</v>
      </c>
      <c r="H263" s="206">
        <f t="shared" si="160"/>
        <v>0</v>
      </c>
      <c r="I263" s="206">
        <f>SUM(I264:I269)</f>
        <v>0</v>
      </c>
      <c r="J263" s="206">
        <f t="shared" si="161"/>
        <v>0</v>
      </c>
      <c r="K263" s="206">
        <f t="shared" ref="K263:X263" si="167">SUM(K264:K269)</f>
        <v>0</v>
      </c>
      <c r="L263" s="206">
        <f t="shared" si="167"/>
        <v>0</v>
      </c>
      <c r="M263" s="206">
        <f t="shared" si="167"/>
        <v>0</v>
      </c>
      <c r="N263" s="206">
        <f t="shared" si="167"/>
        <v>0</v>
      </c>
      <c r="O263" s="206">
        <f t="shared" si="167"/>
        <v>0</v>
      </c>
      <c r="P263" s="206">
        <f t="shared" si="167"/>
        <v>0</v>
      </c>
      <c r="Q263" s="206">
        <f t="shared" si="167"/>
        <v>0</v>
      </c>
      <c r="R263" s="206">
        <f t="shared" si="167"/>
        <v>0</v>
      </c>
      <c r="S263" s="206">
        <f t="shared" si="167"/>
        <v>0</v>
      </c>
      <c r="T263" s="206">
        <f t="shared" si="167"/>
        <v>0</v>
      </c>
      <c r="U263" s="206">
        <f t="shared" si="167"/>
        <v>0</v>
      </c>
      <c r="V263" s="206">
        <f t="shared" si="167"/>
        <v>0</v>
      </c>
      <c r="W263" s="206">
        <f t="shared" si="167"/>
        <v>0</v>
      </c>
      <c r="X263" s="206">
        <f t="shared" si="167"/>
        <v>0</v>
      </c>
      <c r="Y263" s="206">
        <f t="shared" si="162"/>
        <v>0</v>
      </c>
      <c r="Z263" s="206">
        <f>SUM(Z264:Z269)</f>
        <v>0</v>
      </c>
      <c r="AA263" s="206">
        <f>SUM(AA264:AA269)</f>
        <v>0</v>
      </c>
      <c r="AB263" s="206">
        <f>SUM(AB264:AB269)</f>
        <v>0</v>
      </c>
      <c r="AC263" s="206">
        <f t="shared" si="163"/>
        <v>0</v>
      </c>
      <c r="AD263" s="206">
        <f>SUM(AD264:AD269)</f>
        <v>0</v>
      </c>
      <c r="AE263" s="206">
        <f>SUM(AE264:AE269)</f>
        <v>0</v>
      </c>
      <c r="AF263" s="206">
        <f>SUM(AF264:AF269)</f>
        <v>0</v>
      </c>
      <c r="AG263" s="206">
        <f t="shared" si="164"/>
        <v>0</v>
      </c>
      <c r="AH263" s="206">
        <f>SUM(AH264:AH269)</f>
        <v>0</v>
      </c>
      <c r="AI263" s="206">
        <f>SUM(AI264:AI269)</f>
        <v>0</v>
      </c>
      <c r="AJ263" s="206">
        <f>SUM(AJ264:AJ269)</f>
        <v>0</v>
      </c>
      <c r="AK263" s="206">
        <f t="shared" si="165"/>
        <v>0</v>
      </c>
      <c r="AL263" s="206">
        <f t="shared" si="166"/>
        <v>0</v>
      </c>
    </row>
    <row r="264" spans="2:38" x14ac:dyDescent="0.25">
      <c r="B264" s="195" t="s">
        <v>1090</v>
      </c>
      <c r="C264" s="196" t="s">
        <v>1091</v>
      </c>
      <c r="D2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197">
        <f t="shared" si="159"/>
        <v>0</v>
      </c>
      <c r="G264" s="197"/>
      <c r="H264" s="197">
        <f t="shared" si="160"/>
        <v>0</v>
      </c>
      <c r="I264" s="197"/>
      <c r="J264" s="197">
        <f t="shared" si="161"/>
        <v>0</v>
      </c>
      <c r="K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197">
        <f t="shared" si="162"/>
        <v>0</v>
      </c>
      <c r="Z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197">
        <f t="shared" si="163"/>
        <v>0</v>
      </c>
      <c r="AD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197">
        <f t="shared" si="164"/>
        <v>0</v>
      </c>
      <c r="AH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197">
        <f t="shared" si="165"/>
        <v>0</v>
      </c>
      <c r="AL264" s="197">
        <f t="shared" si="166"/>
        <v>0</v>
      </c>
    </row>
    <row r="265" spans="2:38" x14ac:dyDescent="0.25">
      <c r="B265" s="195" t="s">
        <v>1092</v>
      </c>
      <c r="C265" s="196" t="s">
        <v>1093</v>
      </c>
      <c r="D2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197">
        <f t="shared" si="159"/>
        <v>0</v>
      </c>
      <c r="G265" s="197"/>
      <c r="H265" s="197">
        <f t="shared" si="160"/>
        <v>0</v>
      </c>
      <c r="I265" s="197"/>
      <c r="J265" s="197">
        <f t="shared" si="161"/>
        <v>0</v>
      </c>
      <c r="K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197">
        <f t="shared" si="162"/>
        <v>0</v>
      </c>
      <c r="Z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197">
        <f t="shared" si="163"/>
        <v>0</v>
      </c>
      <c r="AD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197">
        <f t="shared" si="164"/>
        <v>0</v>
      </c>
      <c r="AH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197">
        <f t="shared" si="165"/>
        <v>0</v>
      </c>
      <c r="AL265" s="197">
        <f t="shared" si="166"/>
        <v>0</v>
      </c>
    </row>
    <row r="266" spans="2:38" x14ac:dyDescent="0.25">
      <c r="B266" s="195" t="s">
        <v>399</v>
      </c>
      <c r="C266" s="196" t="s">
        <v>276</v>
      </c>
      <c r="D2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197">
        <f t="shared" si="159"/>
        <v>0</v>
      </c>
      <c r="G266" s="197"/>
      <c r="H266" s="197">
        <f t="shared" si="160"/>
        <v>0</v>
      </c>
      <c r="I266" s="197"/>
      <c r="J266" s="197">
        <f t="shared" si="161"/>
        <v>0</v>
      </c>
      <c r="K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197">
        <f t="shared" si="162"/>
        <v>0</v>
      </c>
      <c r="Z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197">
        <f t="shared" si="163"/>
        <v>0</v>
      </c>
      <c r="AD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197">
        <f t="shared" si="164"/>
        <v>0</v>
      </c>
      <c r="AH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197">
        <f t="shared" si="165"/>
        <v>0</v>
      </c>
      <c r="AL266" s="197">
        <f t="shared" si="166"/>
        <v>0</v>
      </c>
    </row>
    <row r="267" spans="2:38" x14ac:dyDescent="0.25">
      <c r="B267" s="195" t="s">
        <v>1094</v>
      </c>
      <c r="C267" s="196" t="s">
        <v>1095</v>
      </c>
      <c r="D2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197">
        <f t="shared" si="159"/>
        <v>0</v>
      </c>
      <c r="G267" s="197"/>
      <c r="H267" s="197">
        <f t="shared" si="160"/>
        <v>0</v>
      </c>
      <c r="I267" s="197"/>
      <c r="J267" s="197">
        <f t="shared" si="161"/>
        <v>0</v>
      </c>
      <c r="K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197">
        <f t="shared" si="162"/>
        <v>0</v>
      </c>
      <c r="Z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197">
        <f t="shared" si="163"/>
        <v>0</v>
      </c>
      <c r="AD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197">
        <f t="shared" si="164"/>
        <v>0</v>
      </c>
      <c r="AH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197">
        <f t="shared" si="165"/>
        <v>0</v>
      </c>
      <c r="AL267" s="197">
        <f t="shared" si="166"/>
        <v>0</v>
      </c>
    </row>
    <row r="268" spans="2:38" x14ac:dyDescent="0.25">
      <c r="B268" s="195" t="s">
        <v>1096</v>
      </c>
      <c r="C268" s="196" t="s">
        <v>1097</v>
      </c>
      <c r="D2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197">
        <f t="shared" si="159"/>
        <v>0</v>
      </c>
      <c r="G268" s="197"/>
      <c r="H268" s="197">
        <f t="shared" si="160"/>
        <v>0</v>
      </c>
      <c r="I268" s="197"/>
      <c r="J268" s="197">
        <f t="shared" si="161"/>
        <v>0</v>
      </c>
      <c r="K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197">
        <f t="shared" si="162"/>
        <v>0</v>
      </c>
      <c r="Z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197">
        <f t="shared" si="163"/>
        <v>0</v>
      </c>
      <c r="AD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197">
        <f t="shared" si="164"/>
        <v>0</v>
      </c>
      <c r="AH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197">
        <f t="shared" si="165"/>
        <v>0</v>
      </c>
      <c r="AL268" s="197">
        <f t="shared" si="166"/>
        <v>0</v>
      </c>
    </row>
    <row r="269" spans="2:38" x14ac:dyDescent="0.25">
      <c r="B269" s="195" t="s">
        <v>1098</v>
      </c>
      <c r="C269" s="196" t="s">
        <v>1099</v>
      </c>
      <c r="D2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197">
        <f t="shared" si="159"/>
        <v>0</v>
      </c>
      <c r="G269" s="197"/>
      <c r="H269" s="197">
        <f t="shared" si="160"/>
        <v>0</v>
      </c>
      <c r="I269" s="197"/>
      <c r="J269" s="197">
        <f t="shared" si="161"/>
        <v>0</v>
      </c>
      <c r="K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197">
        <f t="shared" si="162"/>
        <v>0</v>
      </c>
      <c r="Z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197">
        <f t="shared" si="163"/>
        <v>0</v>
      </c>
      <c r="AD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197">
        <f t="shared" si="164"/>
        <v>0</v>
      </c>
      <c r="AH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197">
        <f t="shared" si="165"/>
        <v>0</v>
      </c>
      <c r="AL269" s="197">
        <f t="shared" si="166"/>
        <v>0</v>
      </c>
    </row>
    <row r="270" spans="2:38" x14ac:dyDescent="0.25">
      <c r="B270" s="204" t="s">
        <v>400</v>
      </c>
      <c r="C270" s="205" t="s">
        <v>277</v>
      </c>
      <c r="D270" s="206">
        <f>SUM(D271:D314)</f>
        <v>0</v>
      </c>
      <c r="E270" s="206">
        <f>SUM(E271:E314)</f>
        <v>1100</v>
      </c>
      <c r="F270" s="206">
        <f t="shared" si="159"/>
        <v>1100</v>
      </c>
      <c r="G270" s="206">
        <f>SUM(G271:G314)</f>
        <v>0</v>
      </c>
      <c r="H270" s="206">
        <f t="shared" si="160"/>
        <v>1100</v>
      </c>
      <c r="I270" s="206">
        <f>SUM(I271:I314)</f>
        <v>0</v>
      </c>
      <c r="J270" s="206">
        <f t="shared" si="161"/>
        <v>1100</v>
      </c>
      <c r="K270" s="206">
        <f t="shared" ref="K270:X270" si="168">SUM(K271:K314)</f>
        <v>0</v>
      </c>
      <c r="L270" s="206">
        <f t="shared" si="168"/>
        <v>0</v>
      </c>
      <c r="M270" s="206">
        <f t="shared" si="168"/>
        <v>0</v>
      </c>
      <c r="N270" s="206">
        <f t="shared" si="168"/>
        <v>0</v>
      </c>
      <c r="O270" s="206">
        <f t="shared" si="168"/>
        <v>0</v>
      </c>
      <c r="P270" s="206">
        <f t="shared" si="168"/>
        <v>0</v>
      </c>
      <c r="Q270" s="206">
        <f t="shared" si="168"/>
        <v>0</v>
      </c>
      <c r="R270" s="206">
        <f t="shared" si="168"/>
        <v>0</v>
      </c>
      <c r="S270" s="206">
        <f t="shared" si="168"/>
        <v>0</v>
      </c>
      <c r="T270" s="206">
        <f t="shared" si="168"/>
        <v>0</v>
      </c>
      <c r="U270" s="206">
        <f t="shared" si="168"/>
        <v>1100</v>
      </c>
      <c r="V270" s="206">
        <f t="shared" si="168"/>
        <v>0</v>
      </c>
      <c r="W270" s="206">
        <f t="shared" si="168"/>
        <v>0</v>
      </c>
      <c r="X270" s="206">
        <f t="shared" si="168"/>
        <v>0</v>
      </c>
      <c r="Y270" s="206">
        <f t="shared" si="162"/>
        <v>0</v>
      </c>
      <c r="Z270" s="206">
        <f>SUM(Z271:Z314)</f>
        <v>1100</v>
      </c>
      <c r="AA270" s="206">
        <f>SUM(AA271:AA314)</f>
        <v>0</v>
      </c>
      <c r="AB270" s="206">
        <f>SUM(AB271:AB314)</f>
        <v>0</v>
      </c>
      <c r="AC270" s="206">
        <f t="shared" si="163"/>
        <v>1100</v>
      </c>
      <c r="AD270" s="206">
        <f>SUM(AD271:AD314)</f>
        <v>0</v>
      </c>
      <c r="AE270" s="206">
        <f>SUM(AE271:AE314)</f>
        <v>0</v>
      </c>
      <c r="AF270" s="206">
        <f>SUM(AF271:AF314)</f>
        <v>0</v>
      </c>
      <c r="AG270" s="206">
        <f t="shared" si="164"/>
        <v>0</v>
      </c>
      <c r="AH270" s="206">
        <f>SUM(AH271:AH314)</f>
        <v>0</v>
      </c>
      <c r="AI270" s="206">
        <f>SUM(AI271:AI314)</f>
        <v>0</v>
      </c>
      <c r="AJ270" s="206">
        <f>SUM(AJ271:AJ314)</f>
        <v>0</v>
      </c>
      <c r="AK270" s="206">
        <f t="shared" si="165"/>
        <v>0</v>
      </c>
      <c r="AL270" s="206">
        <f t="shared" si="166"/>
        <v>1100</v>
      </c>
    </row>
    <row r="271" spans="2:38" x14ac:dyDescent="0.25">
      <c r="B271" s="195" t="s">
        <v>1100</v>
      </c>
      <c r="C271" s="196" t="s">
        <v>1101</v>
      </c>
      <c r="D2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197">
        <f t="shared" si="159"/>
        <v>0</v>
      </c>
      <c r="G271" s="197"/>
      <c r="H271" s="197">
        <f t="shared" si="160"/>
        <v>0</v>
      </c>
      <c r="I271" s="197"/>
      <c r="J271" s="197">
        <f t="shared" si="161"/>
        <v>0</v>
      </c>
      <c r="K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197">
        <f t="shared" si="162"/>
        <v>0</v>
      </c>
      <c r="Z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197">
        <f t="shared" si="163"/>
        <v>0</v>
      </c>
      <c r="AD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197">
        <f t="shared" si="164"/>
        <v>0</v>
      </c>
      <c r="AH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197">
        <f t="shared" si="165"/>
        <v>0</v>
      </c>
      <c r="AL271" s="197">
        <f t="shared" si="166"/>
        <v>0</v>
      </c>
    </row>
    <row r="272" spans="2:38" x14ac:dyDescent="0.25">
      <c r="B272" s="195" t="s">
        <v>401</v>
      </c>
      <c r="C272" s="196" t="s">
        <v>1102</v>
      </c>
      <c r="D2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197">
        <f t="shared" ref="F272:F303" si="169">D272+E272</f>
        <v>0</v>
      </c>
      <c r="G272" s="197"/>
      <c r="H272" s="197">
        <f t="shared" ref="H272:H303" si="170">F272-G272</f>
        <v>0</v>
      </c>
      <c r="I272" s="197"/>
      <c r="J272" s="197">
        <f t="shared" ref="J272:J303" si="171">F272-I272</f>
        <v>0</v>
      </c>
      <c r="K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197">
        <f t="shared" ref="Y272:Y303" si="172">V272+W272+X272</f>
        <v>0</v>
      </c>
      <c r="Z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197">
        <f t="shared" ref="AC272:AC303" si="173">Z272+AA272+AB272</f>
        <v>0</v>
      </c>
      <c r="AD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197">
        <f t="shared" ref="AG272:AG303" si="174">AD272+AE272+AF272</f>
        <v>0</v>
      </c>
      <c r="AH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197">
        <f t="shared" ref="AK272:AK303" si="175">AH272+AI272+AJ272</f>
        <v>0</v>
      </c>
      <c r="AL272" s="197">
        <f t="shared" ref="AL272:AL303" si="176">Y272+AC272+AG272+AK272</f>
        <v>0</v>
      </c>
    </row>
    <row r="273" spans="2:38" x14ac:dyDescent="0.25">
      <c r="B273" s="195" t="s">
        <v>1103</v>
      </c>
      <c r="C273" s="196" t="s">
        <v>1104</v>
      </c>
      <c r="D2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197">
        <f t="shared" si="169"/>
        <v>0</v>
      </c>
      <c r="G273" s="197"/>
      <c r="H273" s="197">
        <f t="shared" si="170"/>
        <v>0</v>
      </c>
      <c r="I273" s="197"/>
      <c r="J273" s="197">
        <f t="shared" si="171"/>
        <v>0</v>
      </c>
      <c r="K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197">
        <f t="shared" si="172"/>
        <v>0</v>
      </c>
      <c r="Z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197">
        <f t="shared" si="173"/>
        <v>0</v>
      </c>
      <c r="AD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197">
        <f t="shared" si="174"/>
        <v>0</v>
      </c>
      <c r="AH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197">
        <f t="shared" si="175"/>
        <v>0</v>
      </c>
      <c r="AL273" s="197">
        <f t="shared" si="176"/>
        <v>0</v>
      </c>
    </row>
    <row r="274" spans="2:38" x14ac:dyDescent="0.25">
      <c r="B274" s="195" t="s">
        <v>1105</v>
      </c>
      <c r="C274" s="196" t="s">
        <v>1106</v>
      </c>
      <c r="D2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197">
        <f t="shared" si="169"/>
        <v>0</v>
      </c>
      <c r="G274" s="197"/>
      <c r="H274" s="197">
        <f t="shared" si="170"/>
        <v>0</v>
      </c>
      <c r="I274" s="197"/>
      <c r="J274" s="197">
        <f t="shared" si="171"/>
        <v>0</v>
      </c>
      <c r="K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197">
        <f t="shared" si="172"/>
        <v>0</v>
      </c>
      <c r="Z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197">
        <f t="shared" si="173"/>
        <v>0</v>
      </c>
      <c r="AD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197">
        <f t="shared" si="174"/>
        <v>0</v>
      </c>
      <c r="AH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197">
        <f t="shared" si="175"/>
        <v>0</v>
      </c>
      <c r="AL274" s="197">
        <f t="shared" si="176"/>
        <v>0</v>
      </c>
    </row>
    <row r="275" spans="2:38" x14ac:dyDescent="0.25">
      <c r="B275" s="195" t="s">
        <v>1107</v>
      </c>
      <c r="C275" s="196" t="s">
        <v>1108</v>
      </c>
      <c r="D2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197">
        <f t="shared" si="169"/>
        <v>0</v>
      </c>
      <c r="G275" s="197"/>
      <c r="H275" s="197">
        <f t="shared" si="170"/>
        <v>0</v>
      </c>
      <c r="I275" s="197"/>
      <c r="J275" s="197">
        <f t="shared" si="171"/>
        <v>0</v>
      </c>
      <c r="K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197">
        <f t="shared" si="172"/>
        <v>0</v>
      </c>
      <c r="Z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197">
        <f t="shared" si="173"/>
        <v>0</v>
      </c>
      <c r="AD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197">
        <f t="shared" si="174"/>
        <v>0</v>
      </c>
      <c r="AH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197">
        <f t="shared" si="175"/>
        <v>0</v>
      </c>
      <c r="AL275" s="197">
        <f t="shared" si="176"/>
        <v>0</v>
      </c>
    </row>
    <row r="276" spans="2:38" x14ac:dyDescent="0.25">
      <c r="B276" s="195" t="s">
        <v>1109</v>
      </c>
      <c r="C276" s="196" t="s">
        <v>1110</v>
      </c>
      <c r="D2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197">
        <f t="shared" si="169"/>
        <v>0</v>
      </c>
      <c r="G276" s="197"/>
      <c r="H276" s="197">
        <f t="shared" si="170"/>
        <v>0</v>
      </c>
      <c r="I276" s="197"/>
      <c r="J276" s="197">
        <f t="shared" si="171"/>
        <v>0</v>
      </c>
      <c r="K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197">
        <f t="shared" si="172"/>
        <v>0</v>
      </c>
      <c r="Z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197">
        <f t="shared" si="173"/>
        <v>0</v>
      </c>
      <c r="AD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197">
        <f t="shared" si="174"/>
        <v>0</v>
      </c>
      <c r="AH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197">
        <f t="shared" si="175"/>
        <v>0</v>
      </c>
      <c r="AL276" s="197">
        <f t="shared" si="176"/>
        <v>0</v>
      </c>
    </row>
    <row r="277" spans="2:38" x14ac:dyDescent="0.25">
      <c r="B277" s="195" t="s">
        <v>1111</v>
      </c>
      <c r="C277" s="196" t="s">
        <v>1112</v>
      </c>
      <c r="D2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197">
        <f t="shared" si="169"/>
        <v>0</v>
      </c>
      <c r="G277" s="197"/>
      <c r="H277" s="197">
        <f t="shared" si="170"/>
        <v>0</v>
      </c>
      <c r="I277" s="197"/>
      <c r="J277" s="197">
        <f t="shared" si="171"/>
        <v>0</v>
      </c>
      <c r="K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197">
        <f t="shared" si="172"/>
        <v>0</v>
      </c>
      <c r="Z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197">
        <f t="shared" si="173"/>
        <v>0</v>
      </c>
      <c r="AD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197">
        <f t="shared" si="174"/>
        <v>0</v>
      </c>
      <c r="AH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197">
        <f t="shared" si="175"/>
        <v>0</v>
      </c>
      <c r="AL277" s="197">
        <f t="shared" si="176"/>
        <v>0</v>
      </c>
    </row>
    <row r="278" spans="2:38" x14ac:dyDescent="0.25">
      <c r="B278" s="195" t="s">
        <v>1113</v>
      </c>
      <c r="C278" s="196" t="s">
        <v>1114</v>
      </c>
      <c r="D2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197">
        <f t="shared" si="169"/>
        <v>0</v>
      </c>
      <c r="G278" s="197"/>
      <c r="H278" s="197">
        <f t="shared" si="170"/>
        <v>0</v>
      </c>
      <c r="I278" s="197"/>
      <c r="J278" s="197">
        <f t="shared" si="171"/>
        <v>0</v>
      </c>
      <c r="K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197">
        <f t="shared" si="172"/>
        <v>0</v>
      </c>
      <c r="Z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197">
        <f t="shared" si="173"/>
        <v>0</v>
      </c>
      <c r="AD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197">
        <f t="shared" si="174"/>
        <v>0</v>
      </c>
      <c r="AH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197">
        <f t="shared" si="175"/>
        <v>0</v>
      </c>
      <c r="AL278" s="197">
        <f t="shared" si="176"/>
        <v>0</v>
      </c>
    </row>
    <row r="279" spans="2:38" x14ac:dyDescent="0.25">
      <c r="B279" s="195" t="s">
        <v>402</v>
      </c>
      <c r="C279" s="196" t="s">
        <v>1115</v>
      </c>
      <c r="D2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197">
        <f t="shared" si="169"/>
        <v>0</v>
      </c>
      <c r="G279" s="197"/>
      <c r="H279" s="197">
        <f t="shared" si="170"/>
        <v>0</v>
      </c>
      <c r="I279" s="197"/>
      <c r="J279" s="197">
        <f t="shared" si="171"/>
        <v>0</v>
      </c>
      <c r="K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197">
        <f t="shared" si="172"/>
        <v>0</v>
      </c>
      <c r="Z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197">
        <f t="shared" si="173"/>
        <v>0</v>
      </c>
      <c r="AD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197">
        <f t="shared" si="174"/>
        <v>0</v>
      </c>
      <c r="AH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197">
        <f t="shared" si="175"/>
        <v>0</v>
      </c>
      <c r="AL279" s="197">
        <f t="shared" si="176"/>
        <v>0</v>
      </c>
    </row>
    <row r="280" spans="2:38" x14ac:dyDescent="0.25">
      <c r="B280" s="195" t="s">
        <v>1116</v>
      </c>
      <c r="C280" s="196" t="s">
        <v>1117</v>
      </c>
      <c r="D2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1100</v>
      </c>
      <c r="F280" s="197">
        <f t="shared" si="169"/>
        <v>1100</v>
      </c>
      <c r="G280" s="197"/>
      <c r="H280" s="197">
        <f t="shared" si="170"/>
        <v>1100</v>
      </c>
      <c r="I280" s="197"/>
      <c r="J280" s="197">
        <f t="shared" si="171"/>
        <v>1100</v>
      </c>
      <c r="K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1100</v>
      </c>
      <c r="V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197">
        <f t="shared" si="172"/>
        <v>0</v>
      </c>
      <c r="Z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1100</v>
      </c>
      <c r="AA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197">
        <f t="shared" si="173"/>
        <v>1100</v>
      </c>
      <c r="AD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197">
        <f t="shared" si="174"/>
        <v>0</v>
      </c>
      <c r="AH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197">
        <f t="shared" si="175"/>
        <v>0</v>
      </c>
      <c r="AL280" s="197">
        <f t="shared" si="176"/>
        <v>1100</v>
      </c>
    </row>
    <row r="281" spans="2:38" x14ac:dyDescent="0.25">
      <c r="B281" s="195" t="s">
        <v>1118</v>
      </c>
      <c r="C281" s="196" t="s">
        <v>1119</v>
      </c>
      <c r="D2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197">
        <f t="shared" si="169"/>
        <v>0</v>
      </c>
      <c r="G281" s="197"/>
      <c r="H281" s="197">
        <f t="shared" si="170"/>
        <v>0</v>
      </c>
      <c r="I281" s="197"/>
      <c r="J281" s="197">
        <f t="shared" si="171"/>
        <v>0</v>
      </c>
      <c r="K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197">
        <f t="shared" si="172"/>
        <v>0</v>
      </c>
      <c r="Z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197">
        <f t="shared" si="173"/>
        <v>0</v>
      </c>
      <c r="AD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197">
        <f t="shared" si="174"/>
        <v>0</v>
      </c>
      <c r="AH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197">
        <f t="shared" si="175"/>
        <v>0</v>
      </c>
      <c r="AL281" s="197">
        <f t="shared" si="176"/>
        <v>0</v>
      </c>
    </row>
    <row r="282" spans="2:38" x14ac:dyDescent="0.25">
      <c r="B282" s="195" t="s">
        <v>1120</v>
      </c>
      <c r="C282" s="196" t="s">
        <v>1121</v>
      </c>
      <c r="D2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197">
        <f t="shared" si="169"/>
        <v>0</v>
      </c>
      <c r="G282" s="197"/>
      <c r="H282" s="197">
        <f t="shared" si="170"/>
        <v>0</v>
      </c>
      <c r="I282" s="197"/>
      <c r="J282" s="197">
        <f t="shared" si="171"/>
        <v>0</v>
      </c>
      <c r="K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197">
        <f t="shared" si="172"/>
        <v>0</v>
      </c>
      <c r="Z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197">
        <f t="shared" si="173"/>
        <v>0</v>
      </c>
      <c r="AD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197">
        <f t="shared" si="174"/>
        <v>0</v>
      </c>
      <c r="AH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197">
        <f t="shared" si="175"/>
        <v>0</v>
      </c>
      <c r="AL282" s="197">
        <f t="shared" si="176"/>
        <v>0</v>
      </c>
    </row>
    <row r="283" spans="2:38" x14ac:dyDescent="0.25">
      <c r="B283" s="195" t="s">
        <v>1122</v>
      </c>
      <c r="C283" s="196" t="s">
        <v>1123</v>
      </c>
      <c r="D2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197">
        <f t="shared" si="169"/>
        <v>0</v>
      </c>
      <c r="G283" s="197"/>
      <c r="H283" s="197">
        <f t="shared" si="170"/>
        <v>0</v>
      </c>
      <c r="I283" s="197"/>
      <c r="J283" s="197">
        <f t="shared" si="171"/>
        <v>0</v>
      </c>
      <c r="K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197">
        <f t="shared" si="172"/>
        <v>0</v>
      </c>
      <c r="Z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197">
        <f t="shared" si="173"/>
        <v>0</v>
      </c>
      <c r="AD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197">
        <f t="shared" si="174"/>
        <v>0</v>
      </c>
      <c r="AH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197">
        <f t="shared" si="175"/>
        <v>0</v>
      </c>
      <c r="AL283" s="197">
        <f t="shared" si="176"/>
        <v>0</v>
      </c>
    </row>
    <row r="284" spans="2:38" x14ac:dyDescent="0.25">
      <c r="B284" s="195" t="s">
        <v>1124</v>
      </c>
      <c r="C284" s="196" t="s">
        <v>1125</v>
      </c>
      <c r="D2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197">
        <f t="shared" si="169"/>
        <v>0</v>
      </c>
      <c r="G284" s="197"/>
      <c r="H284" s="197">
        <f t="shared" si="170"/>
        <v>0</v>
      </c>
      <c r="I284" s="197"/>
      <c r="J284" s="197">
        <f t="shared" si="171"/>
        <v>0</v>
      </c>
      <c r="K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197">
        <f t="shared" si="172"/>
        <v>0</v>
      </c>
      <c r="Z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197">
        <f t="shared" si="173"/>
        <v>0</v>
      </c>
      <c r="AD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197">
        <f t="shared" si="174"/>
        <v>0</v>
      </c>
      <c r="AH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197">
        <f t="shared" si="175"/>
        <v>0</v>
      </c>
      <c r="AL284" s="197">
        <f t="shared" si="176"/>
        <v>0</v>
      </c>
    </row>
    <row r="285" spans="2:38" x14ac:dyDescent="0.25">
      <c r="B285" s="195" t="s">
        <v>1126</v>
      </c>
      <c r="C285" s="196" t="s">
        <v>1127</v>
      </c>
      <c r="D2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197">
        <f t="shared" si="169"/>
        <v>0</v>
      </c>
      <c r="G285" s="197"/>
      <c r="H285" s="197">
        <f t="shared" si="170"/>
        <v>0</v>
      </c>
      <c r="I285" s="197"/>
      <c r="J285" s="197">
        <f t="shared" si="171"/>
        <v>0</v>
      </c>
      <c r="K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197">
        <f t="shared" si="172"/>
        <v>0</v>
      </c>
      <c r="Z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197">
        <f t="shared" si="173"/>
        <v>0</v>
      </c>
      <c r="AD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197">
        <f t="shared" si="174"/>
        <v>0</v>
      </c>
      <c r="AH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197">
        <f t="shared" si="175"/>
        <v>0</v>
      </c>
      <c r="AL285" s="197">
        <f t="shared" si="176"/>
        <v>0</v>
      </c>
    </row>
    <row r="286" spans="2:38" x14ac:dyDescent="0.25">
      <c r="B286" s="195" t="s">
        <v>1128</v>
      </c>
      <c r="C286" s="196" t="s">
        <v>1129</v>
      </c>
      <c r="D2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197">
        <f t="shared" si="169"/>
        <v>0</v>
      </c>
      <c r="G286" s="197"/>
      <c r="H286" s="197">
        <f t="shared" si="170"/>
        <v>0</v>
      </c>
      <c r="I286" s="197"/>
      <c r="J286" s="197">
        <f t="shared" si="171"/>
        <v>0</v>
      </c>
      <c r="K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197">
        <f t="shared" si="172"/>
        <v>0</v>
      </c>
      <c r="Z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197">
        <f t="shared" si="173"/>
        <v>0</v>
      </c>
      <c r="AD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197">
        <f t="shared" si="174"/>
        <v>0</v>
      </c>
      <c r="AH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197">
        <f t="shared" si="175"/>
        <v>0</v>
      </c>
      <c r="AL286" s="197">
        <f t="shared" si="176"/>
        <v>0</v>
      </c>
    </row>
    <row r="287" spans="2:38" x14ac:dyDescent="0.25">
      <c r="B287" s="195" t="s">
        <v>1130</v>
      </c>
      <c r="C287" s="196" t="s">
        <v>1131</v>
      </c>
      <c r="D28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197">
        <f t="shared" si="169"/>
        <v>0</v>
      </c>
      <c r="G287" s="197"/>
      <c r="H287" s="197">
        <f t="shared" si="170"/>
        <v>0</v>
      </c>
      <c r="I287" s="197"/>
      <c r="J287" s="197">
        <f t="shared" si="171"/>
        <v>0</v>
      </c>
      <c r="K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197">
        <f t="shared" si="172"/>
        <v>0</v>
      </c>
      <c r="Z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197">
        <f t="shared" si="173"/>
        <v>0</v>
      </c>
      <c r="AD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197">
        <f t="shared" si="174"/>
        <v>0</v>
      </c>
      <c r="AH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197">
        <f t="shared" si="175"/>
        <v>0</v>
      </c>
      <c r="AL287" s="197">
        <f t="shared" si="176"/>
        <v>0</v>
      </c>
    </row>
    <row r="288" spans="2:38" x14ac:dyDescent="0.25">
      <c r="B288" s="195" t="s">
        <v>403</v>
      </c>
      <c r="C288" s="196" t="s">
        <v>1132</v>
      </c>
      <c r="D2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197">
        <f t="shared" si="169"/>
        <v>0</v>
      </c>
      <c r="G288" s="197"/>
      <c r="H288" s="197">
        <f t="shared" si="170"/>
        <v>0</v>
      </c>
      <c r="I288" s="197"/>
      <c r="J288" s="197">
        <f t="shared" si="171"/>
        <v>0</v>
      </c>
      <c r="K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197">
        <f t="shared" si="172"/>
        <v>0</v>
      </c>
      <c r="Z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197">
        <f t="shared" si="173"/>
        <v>0</v>
      </c>
      <c r="AD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197">
        <f t="shared" si="174"/>
        <v>0</v>
      </c>
      <c r="AH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197">
        <f t="shared" si="175"/>
        <v>0</v>
      </c>
      <c r="AL288" s="197">
        <f t="shared" si="176"/>
        <v>0</v>
      </c>
    </row>
    <row r="289" spans="2:38" x14ac:dyDescent="0.25">
      <c r="B289" s="195" t="s">
        <v>1133</v>
      </c>
      <c r="C289" s="196" t="s">
        <v>1134</v>
      </c>
      <c r="D2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197">
        <f t="shared" si="169"/>
        <v>0</v>
      </c>
      <c r="G289" s="197"/>
      <c r="H289" s="197">
        <f t="shared" si="170"/>
        <v>0</v>
      </c>
      <c r="I289" s="197"/>
      <c r="J289" s="197">
        <f t="shared" si="171"/>
        <v>0</v>
      </c>
      <c r="K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197">
        <f t="shared" si="172"/>
        <v>0</v>
      </c>
      <c r="Z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197">
        <f t="shared" si="173"/>
        <v>0</v>
      </c>
      <c r="AD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197">
        <f t="shared" si="174"/>
        <v>0</v>
      </c>
      <c r="AH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197">
        <f t="shared" si="175"/>
        <v>0</v>
      </c>
      <c r="AL289" s="197">
        <f t="shared" si="176"/>
        <v>0</v>
      </c>
    </row>
    <row r="290" spans="2:38" x14ac:dyDescent="0.25">
      <c r="B290" s="195" t="s">
        <v>1135</v>
      </c>
      <c r="C290" s="196" t="s">
        <v>1136</v>
      </c>
      <c r="D2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197">
        <f t="shared" si="169"/>
        <v>0</v>
      </c>
      <c r="G290" s="197"/>
      <c r="H290" s="197">
        <f t="shared" si="170"/>
        <v>0</v>
      </c>
      <c r="I290" s="197"/>
      <c r="J290" s="197">
        <f t="shared" si="171"/>
        <v>0</v>
      </c>
      <c r="K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197">
        <f t="shared" si="172"/>
        <v>0</v>
      </c>
      <c r="Z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197">
        <f t="shared" si="173"/>
        <v>0</v>
      </c>
      <c r="AD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197">
        <f t="shared" si="174"/>
        <v>0</v>
      </c>
      <c r="AH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197">
        <f t="shared" si="175"/>
        <v>0</v>
      </c>
      <c r="AL290" s="197">
        <f t="shared" si="176"/>
        <v>0</v>
      </c>
    </row>
    <row r="291" spans="2:38" x14ac:dyDescent="0.25">
      <c r="B291" s="195" t="s">
        <v>1137</v>
      </c>
      <c r="C291" s="196" t="s">
        <v>1138</v>
      </c>
      <c r="D2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197">
        <f t="shared" si="169"/>
        <v>0</v>
      </c>
      <c r="G291" s="197"/>
      <c r="H291" s="197">
        <f t="shared" si="170"/>
        <v>0</v>
      </c>
      <c r="I291" s="197"/>
      <c r="J291" s="197">
        <f t="shared" si="171"/>
        <v>0</v>
      </c>
      <c r="K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197">
        <f t="shared" si="172"/>
        <v>0</v>
      </c>
      <c r="Z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197">
        <f t="shared" si="173"/>
        <v>0</v>
      </c>
      <c r="AD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197">
        <f t="shared" si="174"/>
        <v>0</v>
      </c>
      <c r="AH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197">
        <f t="shared" si="175"/>
        <v>0</v>
      </c>
      <c r="AL291" s="197">
        <f t="shared" si="176"/>
        <v>0</v>
      </c>
    </row>
    <row r="292" spans="2:38" x14ac:dyDescent="0.25">
      <c r="B292" s="195" t="s">
        <v>1139</v>
      </c>
      <c r="C292" s="196" t="s">
        <v>1132</v>
      </c>
      <c r="D2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197">
        <f t="shared" si="169"/>
        <v>0</v>
      </c>
      <c r="G292" s="197"/>
      <c r="H292" s="197">
        <f t="shared" si="170"/>
        <v>0</v>
      </c>
      <c r="I292" s="197"/>
      <c r="J292" s="197">
        <f t="shared" si="171"/>
        <v>0</v>
      </c>
      <c r="K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197">
        <f t="shared" si="172"/>
        <v>0</v>
      </c>
      <c r="Z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197">
        <f t="shared" si="173"/>
        <v>0</v>
      </c>
      <c r="AD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197">
        <f t="shared" si="174"/>
        <v>0</v>
      </c>
      <c r="AH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197">
        <f t="shared" si="175"/>
        <v>0</v>
      </c>
      <c r="AL292" s="197">
        <f t="shared" si="176"/>
        <v>0</v>
      </c>
    </row>
    <row r="293" spans="2:38" x14ac:dyDescent="0.25">
      <c r="B293" s="195" t="s">
        <v>1140</v>
      </c>
      <c r="C293" s="196" t="s">
        <v>1141</v>
      </c>
      <c r="D29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197">
        <f t="shared" si="169"/>
        <v>0</v>
      </c>
      <c r="G293" s="197"/>
      <c r="H293" s="197">
        <f t="shared" si="170"/>
        <v>0</v>
      </c>
      <c r="I293" s="197"/>
      <c r="J293" s="197">
        <f t="shared" si="171"/>
        <v>0</v>
      </c>
      <c r="K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197">
        <f t="shared" si="172"/>
        <v>0</v>
      </c>
      <c r="Z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197">
        <f t="shared" si="173"/>
        <v>0</v>
      </c>
      <c r="AD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197">
        <f t="shared" si="174"/>
        <v>0</v>
      </c>
      <c r="AH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197">
        <f t="shared" si="175"/>
        <v>0</v>
      </c>
      <c r="AL293" s="197">
        <f t="shared" si="176"/>
        <v>0</v>
      </c>
    </row>
    <row r="294" spans="2:38" x14ac:dyDescent="0.25">
      <c r="B294" s="195" t="s">
        <v>1142</v>
      </c>
      <c r="C294" s="196" t="s">
        <v>1143</v>
      </c>
      <c r="D29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197">
        <f t="shared" si="169"/>
        <v>0</v>
      </c>
      <c r="G294" s="197"/>
      <c r="H294" s="197">
        <f t="shared" si="170"/>
        <v>0</v>
      </c>
      <c r="I294" s="197"/>
      <c r="J294" s="197">
        <f t="shared" si="171"/>
        <v>0</v>
      </c>
      <c r="K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197">
        <f t="shared" si="172"/>
        <v>0</v>
      </c>
      <c r="Z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197">
        <f t="shared" si="173"/>
        <v>0</v>
      </c>
      <c r="AD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197">
        <f t="shared" si="174"/>
        <v>0</v>
      </c>
      <c r="AH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197">
        <f t="shared" si="175"/>
        <v>0</v>
      </c>
      <c r="AL294" s="197">
        <f t="shared" si="176"/>
        <v>0</v>
      </c>
    </row>
    <row r="295" spans="2:38" x14ac:dyDescent="0.25">
      <c r="B295" s="195" t="s">
        <v>1144</v>
      </c>
      <c r="C295" s="196" t="s">
        <v>1145</v>
      </c>
      <c r="D2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197">
        <f t="shared" si="169"/>
        <v>0</v>
      </c>
      <c r="G295" s="197"/>
      <c r="H295" s="197">
        <f t="shared" si="170"/>
        <v>0</v>
      </c>
      <c r="I295" s="197"/>
      <c r="J295" s="197">
        <f t="shared" si="171"/>
        <v>0</v>
      </c>
      <c r="K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197">
        <f t="shared" si="172"/>
        <v>0</v>
      </c>
      <c r="Z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197">
        <f t="shared" si="173"/>
        <v>0</v>
      </c>
      <c r="AD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197">
        <f t="shared" si="174"/>
        <v>0</v>
      </c>
      <c r="AH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197">
        <f t="shared" si="175"/>
        <v>0</v>
      </c>
      <c r="AL295" s="197">
        <f t="shared" si="176"/>
        <v>0</v>
      </c>
    </row>
    <row r="296" spans="2:38" x14ac:dyDescent="0.25">
      <c r="B296" s="195" t="s">
        <v>1146</v>
      </c>
      <c r="C296" s="196" t="s">
        <v>1147</v>
      </c>
      <c r="D2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197">
        <f t="shared" si="169"/>
        <v>0</v>
      </c>
      <c r="G296" s="197"/>
      <c r="H296" s="197">
        <f t="shared" si="170"/>
        <v>0</v>
      </c>
      <c r="I296" s="197"/>
      <c r="J296" s="197">
        <f t="shared" si="171"/>
        <v>0</v>
      </c>
      <c r="K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197">
        <f t="shared" si="172"/>
        <v>0</v>
      </c>
      <c r="Z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197">
        <f t="shared" si="173"/>
        <v>0</v>
      </c>
      <c r="AD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197">
        <f t="shared" si="174"/>
        <v>0</v>
      </c>
      <c r="AH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197">
        <f t="shared" si="175"/>
        <v>0</v>
      </c>
      <c r="AL296" s="197">
        <f t="shared" si="176"/>
        <v>0</v>
      </c>
    </row>
    <row r="297" spans="2:38" x14ac:dyDescent="0.25">
      <c r="B297" s="195" t="s">
        <v>1148</v>
      </c>
      <c r="C297" s="196" t="s">
        <v>1149</v>
      </c>
      <c r="D29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197">
        <f t="shared" si="169"/>
        <v>0</v>
      </c>
      <c r="G297" s="197"/>
      <c r="H297" s="197">
        <f t="shared" si="170"/>
        <v>0</v>
      </c>
      <c r="I297" s="197"/>
      <c r="J297" s="197">
        <f t="shared" si="171"/>
        <v>0</v>
      </c>
      <c r="K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197">
        <f t="shared" si="172"/>
        <v>0</v>
      </c>
      <c r="Z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197">
        <f t="shared" si="173"/>
        <v>0</v>
      </c>
      <c r="AD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197">
        <f t="shared" si="174"/>
        <v>0</v>
      </c>
      <c r="AH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197">
        <f t="shared" si="175"/>
        <v>0</v>
      </c>
      <c r="AL297" s="197">
        <f t="shared" si="176"/>
        <v>0</v>
      </c>
    </row>
    <row r="298" spans="2:38" x14ac:dyDescent="0.25">
      <c r="B298" s="195" t="s">
        <v>1150</v>
      </c>
      <c r="C298" s="196" t="s">
        <v>1151</v>
      </c>
      <c r="D29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197">
        <f t="shared" si="169"/>
        <v>0</v>
      </c>
      <c r="G298" s="197"/>
      <c r="H298" s="197">
        <f t="shared" si="170"/>
        <v>0</v>
      </c>
      <c r="I298" s="197"/>
      <c r="J298" s="197">
        <f t="shared" si="171"/>
        <v>0</v>
      </c>
      <c r="K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197">
        <f t="shared" si="172"/>
        <v>0</v>
      </c>
      <c r="Z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197">
        <f t="shared" si="173"/>
        <v>0</v>
      </c>
      <c r="AD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197">
        <f t="shared" si="174"/>
        <v>0</v>
      </c>
      <c r="AH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197">
        <f t="shared" si="175"/>
        <v>0</v>
      </c>
      <c r="AL298" s="197">
        <f t="shared" si="176"/>
        <v>0</v>
      </c>
    </row>
    <row r="299" spans="2:38" x14ac:dyDescent="0.25">
      <c r="B299" s="195" t="s">
        <v>1152</v>
      </c>
      <c r="C299" s="196" t="s">
        <v>1153</v>
      </c>
      <c r="D2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197">
        <f t="shared" si="169"/>
        <v>0</v>
      </c>
      <c r="G299" s="197"/>
      <c r="H299" s="197">
        <f t="shared" si="170"/>
        <v>0</v>
      </c>
      <c r="I299" s="197"/>
      <c r="J299" s="197">
        <f t="shared" si="171"/>
        <v>0</v>
      </c>
      <c r="K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197">
        <f t="shared" si="172"/>
        <v>0</v>
      </c>
      <c r="Z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197">
        <f t="shared" si="173"/>
        <v>0</v>
      </c>
      <c r="AD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197">
        <f t="shared" si="174"/>
        <v>0</v>
      </c>
      <c r="AH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197">
        <f t="shared" si="175"/>
        <v>0</v>
      </c>
      <c r="AL299" s="197">
        <f t="shared" si="176"/>
        <v>0</v>
      </c>
    </row>
    <row r="300" spans="2:38" x14ac:dyDescent="0.25">
      <c r="B300" s="195" t="s">
        <v>1154</v>
      </c>
      <c r="C300" s="196" t="s">
        <v>1155</v>
      </c>
      <c r="D3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197">
        <f t="shared" si="169"/>
        <v>0</v>
      </c>
      <c r="G300" s="197"/>
      <c r="H300" s="197">
        <f t="shared" si="170"/>
        <v>0</v>
      </c>
      <c r="I300" s="197"/>
      <c r="J300" s="197">
        <f t="shared" si="171"/>
        <v>0</v>
      </c>
      <c r="K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197">
        <f t="shared" si="172"/>
        <v>0</v>
      </c>
      <c r="Z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197">
        <f t="shared" si="173"/>
        <v>0</v>
      </c>
      <c r="AD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197">
        <f t="shared" si="174"/>
        <v>0</v>
      </c>
      <c r="AH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197">
        <f t="shared" si="175"/>
        <v>0</v>
      </c>
      <c r="AL300" s="197">
        <f t="shared" si="176"/>
        <v>0</v>
      </c>
    </row>
    <row r="301" spans="2:38" x14ac:dyDescent="0.25">
      <c r="B301" s="195" t="s">
        <v>1156</v>
      </c>
      <c r="C301" s="196" t="s">
        <v>1157</v>
      </c>
      <c r="D30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197">
        <f t="shared" si="169"/>
        <v>0</v>
      </c>
      <c r="G301" s="197"/>
      <c r="H301" s="197">
        <f t="shared" si="170"/>
        <v>0</v>
      </c>
      <c r="I301" s="197"/>
      <c r="J301" s="197">
        <f t="shared" si="171"/>
        <v>0</v>
      </c>
      <c r="K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197">
        <f t="shared" si="172"/>
        <v>0</v>
      </c>
      <c r="Z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197">
        <f t="shared" si="173"/>
        <v>0</v>
      </c>
      <c r="AD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197">
        <f t="shared" si="174"/>
        <v>0</v>
      </c>
      <c r="AH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197">
        <f t="shared" si="175"/>
        <v>0</v>
      </c>
      <c r="AL301" s="197">
        <f t="shared" si="176"/>
        <v>0</v>
      </c>
    </row>
    <row r="302" spans="2:38" x14ac:dyDescent="0.25">
      <c r="B302" s="195" t="s">
        <v>1158</v>
      </c>
      <c r="C302" s="196" t="s">
        <v>1159</v>
      </c>
      <c r="D30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197">
        <f t="shared" si="169"/>
        <v>0</v>
      </c>
      <c r="G302" s="197"/>
      <c r="H302" s="197">
        <f t="shared" si="170"/>
        <v>0</v>
      </c>
      <c r="I302" s="197"/>
      <c r="J302" s="197">
        <f t="shared" si="171"/>
        <v>0</v>
      </c>
      <c r="K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197">
        <f t="shared" si="172"/>
        <v>0</v>
      </c>
      <c r="Z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197">
        <f t="shared" si="173"/>
        <v>0</v>
      </c>
      <c r="AD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197">
        <f t="shared" si="174"/>
        <v>0</v>
      </c>
      <c r="AH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197">
        <f t="shared" si="175"/>
        <v>0</v>
      </c>
      <c r="AL302" s="197">
        <f t="shared" si="176"/>
        <v>0</v>
      </c>
    </row>
    <row r="303" spans="2:38" x14ac:dyDescent="0.25">
      <c r="B303" s="195" t="s">
        <v>1160</v>
      </c>
      <c r="C303" s="196" t="s">
        <v>1161</v>
      </c>
      <c r="D3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197">
        <f t="shared" si="169"/>
        <v>0</v>
      </c>
      <c r="G303" s="197"/>
      <c r="H303" s="197">
        <f t="shared" si="170"/>
        <v>0</v>
      </c>
      <c r="I303" s="197"/>
      <c r="J303" s="197">
        <f t="shared" si="171"/>
        <v>0</v>
      </c>
      <c r="K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197">
        <f t="shared" si="172"/>
        <v>0</v>
      </c>
      <c r="Z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197">
        <f t="shared" si="173"/>
        <v>0</v>
      </c>
      <c r="AD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197">
        <f t="shared" si="174"/>
        <v>0</v>
      </c>
      <c r="AH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197">
        <f t="shared" si="175"/>
        <v>0</v>
      </c>
      <c r="AL303" s="197">
        <f t="shared" si="176"/>
        <v>0</v>
      </c>
    </row>
    <row r="304" spans="2:38" x14ac:dyDescent="0.25">
      <c r="B304" s="195" t="s">
        <v>1162</v>
      </c>
      <c r="C304" s="196" t="s">
        <v>1163</v>
      </c>
      <c r="D30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197">
        <f t="shared" ref="F304:F335" si="177">D304+E304</f>
        <v>0</v>
      </c>
      <c r="G304" s="197"/>
      <c r="H304" s="197">
        <f t="shared" ref="H304:H335" si="178">F304-G304</f>
        <v>0</v>
      </c>
      <c r="I304" s="197"/>
      <c r="J304" s="197">
        <f t="shared" ref="J304:J335" si="179">F304-I304</f>
        <v>0</v>
      </c>
      <c r="K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197">
        <f t="shared" ref="Y304:Y335" si="180">V304+W304+X304</f>
        <v>0</v>
      </c>
      <c r="Z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197">
        <f t="shared" ref="AC304:AC335" si="181">Z304+AA304+AB304</f>
        <v>0</v>
      </c>
      <c r="AD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197">
        <f t="shared" ref="AG304:AG335" si="182">AD304+AE304+AF304</f>
        <v>0</v>
      </c>
      <c r="AH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197">
        <f t="shared" ref="AK304:AK335" si="183">AH304+AI304+AJ304</f>
        <v>0</v>
      </c>
      <c r="AL304" s="197">
        <f t="shared" ref="AL304:AL335" si="184">Y304+AC304+AG304+AK304</f>
        <v>0</v>
      </c>
    </row>
    <row r="305" spans="2:38" x14ac:dyDescent="0.25">
      <c r="B305" s="195" t="s">
        <v>1164</v>
      </c>
      <c r="C305" s="196" t="s">
        <v>1165</v>
      </c>
      <c r="D3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197">
        <f t="shared" si="177"/>
        <v>0</v>
      </c>
      <c r="G305" s="197"/>
      <c r="H305" s="197">
        <f t="shared" si="178"/>
        <v>0</v>
      </c>
      <c r="I305" s="197"/>
      <c r="J305" s="197">
        <f t="shared" si="179"/>
        <v>0</v>
      </c>
      <c r="K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197">
        <f t="shared" si="180"/>
        <v>0</v>
      </c>
      <c r="Z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197">
        <f t="shared" si="181"/>
        <v>0</v>
      </c>
      <c r="AD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197">
        <f t="shared" si="182"/>
        <v>0</v>
      </c>
      <c r="AH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197">
        <f t="shared" si="183"/>
        <v>0</v>
      </c>
      <c r="AL305" s="197">
        <f t="shared" si="184"/>
        <v>0</v>
      </c>
    </row>
    <row r="306" spans="2:38" x14ac:dyDescent="0.25">
      <c r="B306" s="195" t="s">
        <v>1166</v>
      </c>
      <c r="C306" s="196" t="s">
        <v>1167</v>
      </c>
      <c r="D3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197">
        <f t="shared" si="177"/>
        <v>0</v>
      </c>
      <c r="G306" s="197"/>
      <c r="H306" s="197">
        <f t="shared" si="178"/>
        <v>0</v>
      </c>
      <c r="I306" s="197"/>
      <c r="J306" s="197">
        <f t="shared" si="179"/>
        <v>0</v>
      </c>
      <c r="K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197">
        <f t="shared" si="180"/>
        <v>0</v>
      </c>
      <c r="Z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197">
        <f t="shared" si="181"/>
        <v>0</v>
      </c>
      <c r="AD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197">
        <f t="shared" si="182"/>
        <v>0</v>
      </c>
      <c r="AH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197">
        <f t="shared" si="183"/>
        <v>0</v>
      </c>
      <c r="AL306" s="197">
        <f t="shared" si="184"/>
        <v>0</v>
      </c>
    </row>
    <row r="307" spans="2:38" x14ac:dyDescent="0.25">
      <c r="B307" s="195" t="s">
        <v>1168</v>
      </c>
      <c r="C307" s="196" t="s">
        <v>1169</v>
      </c>
      <c r="D30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197">
        <f t="shared" si="177"/>
        <v>0</v>
      </c>
      <c r="G307" s="197"/>
      <c r="H307" s="197">
        <f t="shared" si="178"/>
        <v>0</v>
      </c>
      <c r="I307" s="197"/>
      <c r="J307" s="197">
        <f t="shared" si="179"/>
        <v>0</v>
      </c>
      <c r="K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197">
        <f t="shared" si="180"/>
        <v>0</v>
      </c>
      <c r="Z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197">
        <f t="shared" si="181"/>
        <v>0</v>
      </c>
      <c r="AD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197">
        <f t="shared" si="182"/>
        <v>0</v>
      </c>
      <c r="AH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197">
        <f t="shared" si="183"/>
        <v>0</v>
      </c>
      <c r="AL307" s="197">
        <f t="shared" si="184"/>
        <v>0</v>
      </c>
    </row>
    <row r="308" spans="2:38" x14ac:dyDescent="0.25">
      <c r="B308" s="195" t="s">
        <v>1170</v>
      </c>
      <c r="C308" s="196" t="s">
        <v>1171</v>
      </c>
      <c r="D30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197">
        <f t="shared" si="177"/>
        <v>0</v>
      </c>
      <c r="G308" s="197"/>
      <c r="H308" s="197">
        <f t="shared" si="178"/>
        <v>0</v>
      </c>
      <c r="I308" s="197"/>
      <c r="J308" s="197">
        <f t="shared" si="179"/>
        <v>0</v>
      </c>
      <c r="K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197">
        <f t="shared" si="180"/>
        <v>0</v>
      </c>
      <c r="Z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197">
        <f t="shared" si="181"/>
        <v>0</v>
      </c>
      <c r="AD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197">
        <f t="shared" si="182"/>
        <v>0</v>
      </c>
      <c r="AH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197">
        <f t="shared" si="183"/>
        <v>0</v>
      </c>
      <c r="AL308" s="197">
        <f t="shared" si="184"/>
        <v>0</v>
      </c>
    </row>
    <row r="309" spans="2:38" x14ac:dyDescent="0.25">
      <c r="B309" s="195" t="s">
        <v>1172</v>
      </c>
      <c r="C309" s="196" t="s">
        <v>1173</v>
      </c>
      <c r="D3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197">
        <f t="shared" si="177"/>
        <v>0</v>
      </c>
      <c r="G309" s="197"/>
      <c r="H309" s="197">
        <f t="shared" si="178"/>
        <v>0</v>
      </c>
      <c r="I309" s="197"/>
      <c r="J309" s="197">
        <f t="shared" si="179"/>
        <v>0</v>
      </c>
      <c r="K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197">
        <f t="shared" si="180"/>
        <v>0</v>
      </c>
      <c r="Z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197">
        <f t="shared" si="181"/>
        <v>0</v>
      </c>
      <c r="AD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197">
        <f t="shared" si="182"/>
        <v>0</v>
      </c>
      <c r="AH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197">
        <f t="shared" si="183"/>
        <v>0</v>
      </c>
      <c r="AL309" s="197">
        <f t="shared" si="184"/>
        <v>0</v>
      </c>
    </row>
    <row r="310" spans="2:38" x14ac:dyDescent="0.25">
      <c r="B310" s="195" t="s">
        <v>1174</v>
      </c>
      <c r="C310" s="196" t="s">
        <v>1175</v>
      </c>
      <c r="D31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197">
        <f t="shared" si="177"/>
        <v>0</v>
      </c>
      <c r="G310" s="197"/>
      <c r="H310" s="197">
        <f t="shared" si="178"/>
        <v>0</v>
      </c>
      <c r="I310" s="197"/>
      <c r="J310" s="197">
        <f t="shared" si="179"/>
        <v>0</v>
      </c>
      <c r="K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197">
        <f t="shared" si="180"/>
        <v>0</v>
      </c>
      <c r="Z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197">
        <f t="shared" si="181"/>
        <v>0</v>
      </c>
      <c r="AD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197">
        <f t="shared" si="182"/>
        <v>0</v>
      </c>
      <c r="AH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197">
        <f t="shared" si="183"/>
        <v>0</v>
      </c>
      <c r="AL310" s="197">
        <f t="shared" si="184"/>
        <v>0</v>
      </c>
    </row>
    <row r="311" spans="2:38" x14ac:dyDescent="0.25">
      <c r="B311" s="195" t="s">
        <v>1176</v>
      </c>
      <c r="C311" s="196" t="s">
        <v>1177</v>
      </c>
      <c r="D31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197">
        <f t="shared" si="177"/>
        <v>0</v>
      </c>
      <c r="G311" s="197"/>
      <c r="H311" s="197">
        <f t="shared" si="178"/>
        <v>0</v>
      </c>
      <c r="I311" s="197"/>
      <c r="J311" s="197">
        <f t="shared" si="179"/>
        <v>0</v>
      </c>
      <c r="K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197">
        <f t="shared" si="180"/>
        <v>0</v>
      </c>
      <c r="Z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197">
        <f t="shared" si="181"/>
        <v>0</v>
      </c>
      <c r="AD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197">
        <f t="shared" si="182"/>
        <v>0</v>
      </c>
      <c r="AH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197">
        <f t="shared" si="183"/>
        <v>0</v>
      </c>
      <c r="AL311" s="197">
        <f t="shared" si="184"/>
        <v>0</v>
      </c>
    </row>
    <row r="312" spans="2:38" x14ac:dyDescent="0.25">
      <c r="B312" s="195" t="s">
        <v>1178</v>
      </c>
      <c r="C312" s="196" t="s">
        <v>1179</v>
      </c>
      <c r="D31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197">
        <f t="shared" si="177"/>
        <v>0</v>
      </c>
      <c r="G312" s="197"/>
      <c r="H312" s="197">
        <f t="shared" si="178"/>
        <v>0</v>
      </c>
      <c r="I312" s="197"/>
      <c r="J312" s="197">
        <f t="shared" si="179"/>
        <v>0</v>
      </c>
      <c r="K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197">
        <f t="shared" si="180"/>
        <v>0</v>
      </c>
      <c r="Z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197">
        <f t="shared" si="181"/>
        <v>0</v>
      </c>
      <c r="AD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197">
        <f t="shared" si="182"/>
        <v>0</v>
      </c>
      <c r="AH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197">
        <f t="shared" si="183"/>
        <v>0</v>
      </c>
      <c r="AL312" s="197">
        <f t="shared" si="184"/>
        <v>0</v>
      </c>
    </row>
    <row r="313" spans="2:38" x14ac:dyDescent="0.25">
      <c r="B313" s="195" t="s">
        <v>1180</v>
      </c>
      <c r="C313" s="196" t="s">
        <v>1181</v>
      </c>
      <c r="D31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197">
        <f t="shared" si="177"/>
        <v>0</v>
      </c>
      <c r="G313" s="197"/>
      <c r="H313" s="197">
        <f t="shared" si="178"/>
        <v>0</v>
      </c>
      <c r="I313" s="197"/>
      <c r="J313" s="197">
        <f t="shared" si="179"/>
        <v>0</v>
      </c>
      <c r="K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197">
        <f t="shared" si="180"/>
        <v>0</v>
      </c>
      <c r="Z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197">
        <f t="shared" si="181"/>
        <v>0</v>
      </c>
      <c r="AD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197">
        <f t="shared" si="182"/>
        <v>0</v>
      </c>
      <c r="AH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197">
        <f t="shared" si="183"/>
        <v>0</v>
      </c>
      <c r="AL313" s="197">
        <f t="shared" si="184"/>
        <v>0</v>
      </c>
    </row>
    <row r="314" spans="2:38" x14ac:dyDescent="0.25">
      <c r="B314" s="195" t="s">
        <v>1182</v>
      </c>
      <c r="C314" s="196" t="s">
        <v>1183</v>
      </c>
      <c r="D3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197">
        <f t="shared" si="177"/>
        <v>0</v>
      </c>
      <c r="G314" s="197"/>
      <c r="H314" s="197">
        <f t="shared" si="178"/>
        <v>0</v>
      </c>
      <c r="I314" s="197"/>
      <c r="J314" s="197">
        <f t="shared" si="179"/>
        <v>0</v>
      </c>
      <c r="K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197">
        <f t="shared" si="180"/>
        <v>0</v>
      </c>
      <c r="Z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197">
        <f t="shared" si="181"/>
        <v>0</v>
      </c>
      <c r="AD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197">
        <f t="shared" si="182"/>
        <v>0</v>
      </c>
      <c r="AH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197">
        <f t="shared" si="183"/>
        <v>0</v>
      </c>
      <c r="AL314" s="197">
        <f t="shared" si="184"/>
        <v>0</v>
      </c>
    </row>
    <row r="315" spans="2:38" x14ac:dyDescent="0.25">
      <c r="B315" s="204" t="s">
        <v>404</v>
      </c>
      <c r="C315" s="205" t="s">
        <v>278</v>
      </c>
      <c r="D315" s="206">
        <f>SUM(D316:D329)</f>
        <v>34000</v>
      </c>
      <c r="E315" s="206">
        <f>SUM(E316:E329)</f>
        <v>103300</v>
      </c>
      <c r="F315" s="206">
        <f t="shared" si="177"/>
        <v>137300</v>
      </c>
      <c r="G315" s="206">
        <f>SUM(G316:G329)</f>
        <v>0</v>
      </c>
      <c r="H315" s="206">
        <f t="shared" si="178"/>
        <v>137300</v>
      </c>
      <c r="I315" s="206">
        <f>SUM(I316:I329)</f>
        <v>0</v>
      </c>
      <c r="J315" s="206">
        <f t="shared" si="179"/>
        <v>137300</v>
      </c>
      <c r="K315" s="206">
        <f t="shared" ref="K315:X315" si="185">SUM(K316:K329)</f>
        <v>18300</v>
      </c>
      <c r="L315" s="206">
        <f t="shared" si="185"/>
        <v>20000</v>
      </c>
      <c r="M315" s="206">
        <f t="shared" si="185"/>
        <v>62700</v>
      </c>
      <c r="N315" s="206">
        <f t="shared" si="185"/>
        <v>0</v>
      </c>
      <c r="O315" s="206">
        <f t="shared" si="185"/>
        <v>0</v>
      </c>
      <c r="P315" s="206">
        <f t="shared" si="185"/>
        <v>800</v>
      </c>
      <c r="Q315" s="206">
        <f t="shared" si="185"/>
        <v>0</v>
      </c>
      <c r="R315" s="206">
        <f t="shared" si="185"/>
        <v>0</v>
      </c>
      <c r="S315" s="206">
        <f t="shared" si="185"/>
        <v>0</v>
      </c>
      <c r="T315" s="206">
        <f t="shared" si="185"/>
        <v>0</v>
      </c>
      <c r="U315" s="206">
        <f t="shared" si="185"/>
        <v>35500</v>
      </c>
      <c r="V315" s="206">
        <f t="shared" si="185"/>
        <v>0</v>
      </c>
      <c r="W315" s="206">
        <f t="shared" si="185"/>
        <v>67500</v>
      </c>
      <c r="X315" s="206">
        <f t="shared" si="185"/>
        <v>18000</v>
      </c>
      <c r="Y315" s="206">
        <f t="shared" si="180"/>
        <v>85500</v>
      </c>
      <c r="Z315" s="206">
        <f>SUM(Z316:Z329)</f>
        <v>31800</v>
      </c>
      <c r="AA315" s="206">
        <f>SUM(AA316:AA329)</f>
        <v>0</v>
      </c>
      <c r="AB315" s="206">
        <f>SUM(AB316:AB329)</f>
        <v>20000</v>
      </c>
      <c r="AC315" s="206">
        <f t="shared" si="181"/>
        <v>51800</v>
      </c>
      <c r="AD315" s="206">
        <f>SUM(AD316:AD329)</f>
        <v>0</v>
      </c>
      <c r="AE315" s="206">
        <f>SUM(AE316:AE329)</f>
        <v>0</v>
      </c>
      <c r="AF315" s="206">
        <f>SUM(AF316:AF329)</f>
        <v>0</v>
      </c>
      <c r="AG315" s="206">
        <f t="shared" si="182"/>
        <v>0</v>
      </c>
      <c r="AH315" s="206">
        <f>SUM(AH316:AH329)</f>
        <v>0</v>
      </c>
      <c r="AI315" s="206">
        <f>SUM(AI316:AI329)</f>
        <v>0</v>
      </c>
      <c r="AJ315" s="206">
        <f>SUM(AJ316:AJ329)</f>
        <v>0</v>
      </c>
      <c r="AK315" s="206">
        <f t="shared" si="183"/>
        <v>0</v>
      </c>
      <c r="AL315" s="206">
        <f t="shared" si="184"/>
        <v>137300</v>
      </c>
    </row>
    <row r="316" spans="2:38" x14ac:dyDescent="0.25">
      <c r="B316" s="195" t="s">
        <v>1184</v>
      </c>
      <c r="C316" s="196" t="s">
        <v>1185</v>
      </c>
      <c r="D3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197">
        <f t="shared" si="177"/>
        <v>0</v>
      </c>
      <c r="G316" s="197"/>
      <c r="H316" s="197">
        <f t="shared" si="178"/>
        <v>0</v>
      </c>
      <c r="I316" s="197"/>
      <c r="J316" s="197">
        <f t="shared" si="179"/>
        <v>0</v>
      </c>
      <c r="K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197">
        <f t="shared" si="180"/>
        <v>0</v>
      </c>
      <c r="Z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197">
        <f t="shared" si="181"/>
        <v>0</v>
      </c>
      <c r="AD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197">
        <f t="shared" si="182"/>
        <v>0</v>
      </c>
      <c r="AH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197">
        <f t="shared" si="183"/>
        <v>0</v>
      </c>
      <c r="AL316" s="197">
        <f t="shared" si="184"/>
        <v>0</v>
      </c>
    </row>
    <row r="317" spans="2:38" x14ac:dyDescent="0.25">
      <c r="B317" s="195" t="s">
        <v>405</v>
      </c>
      <c r="C317" s="196" t="s">
        <v>1186</v>
      </c>
      <c r="D3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32500</v>
      </c>
      <c r="E3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103300</v>
      </c>
      <c r="F317" s="197">
        <f t="shared" si="177"/>
        <v>135800</v>
      </c>
      <c r="G317" s="197"/>
      <c r="H317" s="197">
        <f t="shared" si="178"/>
        <v>135800</v>
      </c>
      <c r="I317" s="197"/>
      <c r="J317" s="197">
        <f t="shared" si="179"/>
        <v>135800</v>
      </c>
      <c r="K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18300</v>
      </c>
      <c r="L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18500</v>
      </c>
      <c r="M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62700</v>
      </c>
      <c r="N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v>
      </c>
      <c r="Q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35500</v>
      </c>
      <c r="V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67500</v>
      </c>
      <c r="X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16500</v>
      </c>
      <c r="Y317" s="197">
        <f t="shared" si="180"/>
        <v>84000</v>
      </c>
      <c r="Z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31800</v>
      </c>
      <c r="AA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v>
      </c>
      <c r="AC317" s="197">
        <f t="shared" si="181"/>
        <v>51800</v>
      </c>
      <c r="AD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197">
        <f t="shared" si="182"/>
        <v>0</v>
      </c>
      <c r="AH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197">
        <f t="shared" si="183"/>
        <v>0</v>
      </c>
      <c r="AL317" s="197">
        <f t="shared" si="184"/>
        <v>135800</v>
      </c>
    </row>
    <row r="318" spans="2:38" x14ac:dyDescent="0.25">
      <c r="B318" s="195" t="s">
        <v>1187</v>
      </c>
      <c r="C318" s="196" t="s">
        <v>1188</v>
      </c>
      <c r="D3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197">
        <f t="shared" si="177"/>
        <v>0</v>
      </c>
      <c r="G318" s="197"/>
      <c r="H318" s="197">
        <f t="shared" si="178"/>
        <v>0</v>
      </c>
      <c r="I318" s="197"/>
      <c r="J318" s="197">
        <f t="shared" si="179"/>
        <v>0</v>
      </c>
      <c r="K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197">
        <f t="shared" si="180"/>
        <v>0</v>
      </c>
      <c r="Z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197">
        <f t="shared" si="181"/>
        <v>0</v>
      </c>
      <c r="AD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197">
        <f t="shared" si="182"/>
        <v>0</v>
      </c>
      <c r="AH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197">
        <f t="shared" si="183"/>
        <v>0</v>
      </c>
      <c r="AL318" s="197">
        <f t="shared" si="184"/>
        <v>0</v>
      </c>
    </row>
    <row r="319" spans="2:38" x14ac:dyDescent="0.25">
      <c r="B319" s="195" t="s">
        <v>1189</v>
      </c>
      <c r="C319" s="196" t="s">
        <v>1190</v>
      </c>
      <c r="D3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197">
        <f t="shared" si="177"/>
        <v>0</v>
      </c>
      <c r="G319" s="197"/>
      <c r="H319" s="197">
        <f t="shared" si="178"/>
        <v>0</v>
      </c>
      <c r="I319" s="197"/>
      <c r="J319" s="197">
        <f t="shared" si="179"/>
        <v>0</v>
      </c>
      <c r="K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197">
        <f t="shared" si="180"/>
        <v>0</v>
      </c>
      <c r="Z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197">
        <f t="shared" si="181"/>
        <v>0</v>
      </c>
      <c r="AD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197">
        <f t="shared" si="182"/>
        <v>0</v>
      </c>
      <c r="AH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197">
        <f t="shared" si="183"/>
        <v>0</v>
      </c>
      <c r="AL319" s="197">
        <f t="shared" si="184"/>
        <v>0</v>
      </c>
    </row>
    <row r="320" spans="2:38" x14ac:dyDescent="0.25">
      <c r="B320" s="195" t="s">
        <v>1191</v>
      </c>
      <c r="C320" s="196" t="s">
        <v>1192</v>
      </c>
      <c r="D3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197">
        <f t="shared" si="177"/>
        <v>0</v>
      </c>
      <c r="G320" s="197"/>
      <c r="H320" s="197">
        <f t="shared" si="178"/>
        <v>0</v>
      </c>
      <c r="I320" s="197"/>
      <c r="J320" s="197">
        <f t="shared" si="179"/>
        <v>0</v>
      </c>
      <c r="K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197">
        <f t="shared" si="180"/>
        <v>0</v>
      </c>
      <c r="Z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197">
        <f t="shared" si="181"/>
        <v>0</v>
      </c>
      <c r="AD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197">
        <f t="shared" si="182"/>
        <v>0</v>
      </c>
      <c r="AH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197">
        <f t="shared" si="183"/>
        <v>0</v>
      </c>
      <c r="AL320" s="197">
        <f t="shared" si="184"/>
        <v>0</v>
      </c>
    </row>
    <row r="321" spans="2:38" x14ac:dyDescent="0.25">
      <c r="B321" s="195" t="s">
        <v>1193</v>
      </c>
      <c r="C321" s="196" t="s">
        <v>1194</v>
      </c>
      <c r="D3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197">
        <f t="shared" si="177"/>
        <v>0</v>
      </c>
      <c r="G321" s="197"/>
      <c r="H321" s="197">
        <f t="shared" si="178"/>
        <v>0</v>
      </c>
      <c r="I321" s="197"/>
      <c r="J321" s="197">
        <f t="shared" si="179"/>
        <v>0</v>
      </c>
      <c r="K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197">
        <f t="shared" si="180"/>
        <v>0</v>
      </c>
      <c r="Z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197">
        <f t="shared" si="181"/>
        <v>0</v>
      </c>
      <c r="AD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197">
        <f t="shared" si="182"/>
        <v>0</v>
      </c>
      <c r="AH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197">
        <f t="shared" si="183"/>
        <v>0</v>
      </c>
      <c r="AL321" s="197">
        <f t="shared" si="184"/>
        <v>0</v>
      </c>
    </row>
    <row r="322" spans="2:38" x14ac:dyDescent="0.25">
      <c r="B322" s="195" t="s">
        <v>406</v>
      </c>
      <c r="C322" s="196" t="s">
        <v>1195</v>
      </c>
      <c r="D3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197">
        <f t="shared" si="177"/>
        <v>0</v>
      </c>
      <c r="G322" s="197"/>
      <c r="H322" s="197">
        <f t="shared" si="178"/>
        <v>0</v>
      </c>
      <c r="I322" s="197"/>
      <c r="J322" s="197">
        <f t="shared" si="179"/>
        <v>0</v>
      </c>
      <c r="K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197">
        <f t="shared" si="180"/>
        <v>0</v>
      </c>
      <c r="Z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197">
        <f t="shared" si="181"/>
        <v>0</v>
      </c>
      <c r="AD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197">
        <f t="shared" si="182"/>
        <v>0</v>
      </c>
      <c r="AH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197">
        <f t="shared" si="183"/>
        <v>0</v>
      </c>
      <c r="AL322" s="197">
        <f t="shared" si="184"/>
        <v>0</v>
      </c>
    </row>
    <row r="323" spans="2:38" x14ac:dyDescent="0.25">
      <c r="B323" s="195" t="s">
        <v>1196</v>
      </c>
      <c r="C323" s="196" t="s">
        <v>1197</v>
      </c>
      <c r="D3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197">
        <f t="shared" si="177"/>
        <v>0</v>
      </c>
      <c r="G323" s="197"/>
      <c r="H323" s="197">
        <f t="shared" si="178"/>
        <v>0</v>
      </c>
      <c r="I323" s="197"/>
      <c r="J323" s="197">
        <f t="shared" si="179"/>
        <v>0</v>
      </c>
      <c r="K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197">
        <f t="shared" si="180"/>
        <v>0</v>
      </c>
      <c r="Z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197">
        <f t="shared" si="181"/>
        <v>0</v>
      </c>
      <c r="AD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197">
        <f t="shared" si="182"/>
        <v>0</v>
      </c>
      <c r="AH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197">
        <f t="shared" si="183"/>
        <v>0</v>
      </c>
      <c r="AL323" s="197">
        <f t="shared" si="184"/>
        <v>0</v>
      </c>
    </row>
    <row r="324" spans="2:38" x14ac:dyDescent="0.25">
      <c r="B324" s="195" t="s">
        <v>1198</v>
      </c>
      <c r="C324" s="196" t="s">
        <v>1199</v>
      </c>
      <c r="D3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197">
        <f t="shared" si="177"/>
        <v>0</v>
      </c>
      <c r="G324" s="197"/>
      <c r="H324" s="197">
        <f t="shared" si="178"/>
        <v>0</v>
      </c>
      <c r="I324" s="197"/>
      <c r="J324" s="197">
        <f t="shared" si="179"/>
        <v>0</v>
      </c>
      <c r="K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197">
        <f t="shared" si="180"/>
        <v>0</v>
      </c>
      <c r="Z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197">
        <f t="shared" si="181"/>
        <v>0</v>
      </c>
      <c r="AD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197">
        <f t="shared" si="182"/>
        <v>0</v>
      </c>
      <c r="AH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197">
        <f t="shared" si="183"/>
        <v>0</v>
      </c>
      <c r="AL324" s="197">
        <f t="shared" si="184"/>
        <v>0</v>
      </c>
    </row>
    <row r="325" spans="2:38" x14ac:dyDescent="0.25">
      <c r="B325" s="195" t="s">
        <v>1200</v>
      </c>
      <c r="C325" s="196" t="s">
        <v>1201</v>
      </c>
      <c r="D3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v>
      </c>
      <c r="E3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197">
        <f t="shared" si="177"/>
        <v>1500</v>
      </c>
      <c r="G325" s="197"/>
      <c r="H325" s="197">
        <f t="shared" si="178"/>
        <v>1500</v>
      </c>
      <c r="I325" s="197"/>
      <c r="J325" s="197">
        <f t="shared" si="179"/>
        <v>1500</v>
      </c>
      <c r="K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v>
      </c>
      <c r="M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v>
      </c>
      <c r="Y325" s="197">
        <f t="shared" si="180"/>
        <v>1500</v>
      </c>
      <c r="Z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197">
        <f t="shared" si="181"/>
        <v>0</v>
      </c>
      <c r="AD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197">
        <f t="shared" si="182"/>
        <v>0</v>
      </c>
      <c r="AH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197">
        <f t="shared" si="183"/>
        <v>0</v>
      </c>
      <c r="AL325" s="197">
        <f t="shared" si="184"/>
        <v>1500</v>
      </c>
    </row>
    <row r="326" spans="2:38" x14ac:dyDescent="0.25">
      <c r="B326" s="195" t="s">
        <v>1202</v>
      </c>
      <c r="C326" s="196" t="s">
        <v>1203</v>
      </c>
      <c r="D3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197">
        <f t="shared" si="177"/>
        <v>0</v>
      </c>
      <c r="G326" s="197"/>
      <c r="H326" s="197">
        <f t="shared" si="178"/>
        <v>0</v>
      </c>
      <c r="I326" s="197"/>
      <c r="J326" s="197">
        <f t="shared" si="179"/>
        <v>0</v>
      </c>
      <c r="K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197">
        <f t="shared" si="180"/>
        <v>0</v>
      </c>
      <c r="Z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197">
        <f t="shared" si="181"/>
        <v>0</v>
      </c>
      <c r="AD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197">
        <f t="shared" si="182"/>
        <v>0</v>
      </c>
      <c r="AH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197">
        <f t="shared" si="183"/>
        <v>0</v>
      </c>
      <c r="AL326" s="197">
        <f t="shared" si="184"/>
        <v>0</v>
      </c>
    </row>
    <row r="327" spans="2:38" x14ac:dyDescent="0.25">
      <c r="B327" s="195" t="s">
        <v>1204</v>
      </c>
      <c r="C327" s="196" t="s">
        <v>1205</v>
      </c>
      <c r="D3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197">
        <f t="shared" si="177"/>
        <v>0</v>
      </c>
      <c r="G327" s="197"/>
      <c r="H327" s="197">
        <f t="shared" si="178"/>
        <v>0</v>
      </c>
      <c r="I327" s="197"/>
      <c r="J327" s="197">
        <f t="shared" si="179"/>
        <v>0</v>
      </c>
      <c r="K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197">
        <f t="shared" si="180"/>
        <v>0</v>
      </c>
      <c r="Z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197">
        <f t="shared" si="181"/>
        <v>0</v>
      </c>
      <c r="AD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197">
        <f t="shared" si="182"/>
        <v>0</v>
      </c>
      <c r="AH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197">
        <f t="shared" si="183"/>
        <v>0</v>
      </c>
      <c r="AL327" s="197">
        <f t="shared" si="184"/>
        <v>0</v>
      </c>
    </row>
    <row r="328" spans="2:38" x14ac:dyDescent="0.25">
      <c r="B328" s="195" t="s">
        <v>1206</v>
      </c>
      <c r="C328" s="196" t="s">
        <v>1207</v>
      </c>
      <c r="D3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197">
        <f t="shared" si="177"/>
        <v>0</v>
      </c>
      <c r="G328" s="197"/>
      <c r="H328" s="197">
        <f t="shared" si="178"/>
        <v>0</v>
      </c>
      <c r="I328" s="197"/>
      <c r="J328" s="197">
        <f t="shared" si="179"/>
        <v>0</v>
      </c>
      <c r="K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197">
        <f t="shared" si="180"/>
        <v>0</v>
      </c>
      <c r="Z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197">
        <f t="shared" si="181"/>
        <v>0</v>
      </c>
      <c r="AD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197">
        <f t="shared" si="182"/>
        <v>0</v>
      </c>
      <c r="AH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197">
        <f t="shared" si="183"/>
        <v>0</v>
      </c>
      <c r="AL328" s="197">
        <f t="shared" si="184"/>
        <v>0</v>
      </c>
    </row>
    <row r="329" spans="2:38" x14ac:dyDescent="0.25">
      <c r="B329" s="195" t="s">
        <v>1208</v>
      </c>
      <c r="C329" s="196" t="s">
        <v>1209</v>
      </c>
      <c r="D3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197">
        <f t="shared" si="177"/>
        <v>0</v>
      </c>
      <c r="G329" s="197"/>
      <c r="H329" s="197">
        <f t="shared" si="178"/>
        <v>0</v>
      </c>
      <c r="I329" s="197"/>
      <c r="J329" s="197">
        <f t="shared" si="179"/>
        <v>0</v>
      </c>
      <c r="K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197">
        <f t="shared" si="180"/>
        <v>0</v>
      </c>
      <c r="Z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197">
        <f t="shared" si="181"/>
        <v>0</v>
      </c>
      <c r="AD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197">
        <f t="shared" si="182"/>
        <v>0</v>
      </c>
      <c r="AH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197">
        <f t="shared" si="183"/>
        <v>0</v>
      </c>
      <c r="AL329" s="197">
        <f t="shared" si="184"/>
        <v>0</v>
      </c>
    </row>
    <row r="330" spans="2:38" x14ac:dyDescent="0.25">
      <c r="B330" s="192" t="s">
        <v>388</v>
      </c>
      <c r="C330" s="193" t="s">
        <v>266</v>
      </c>
      <c r="D330" s="194">
        <f>D331</f>
        <v>0</v>
      </c>
      <c r="E330" s="194">
        <f>E331</f>
        <v>0</v>
      </c>
      <c r="F330" s="194">
        <f t="shared" si="177"/>
        <v>0</v>
      </c>
      <c r="G330" s="194">
        <f>G331</f>
        <v>0</v>
      </c>
      <c r="H330" s="194">
        <f t="shared" si="178"/>
        <v>0</v>
      </c>
      <c r="I330" s="194">
        <f>I331</f>
        <v>0</v>
      </c>
      <c r="J330" s="194">
        <f t="shared" si="179"/>
        <v>0</v>
      </c>
      <c r="K330" s="194">
        <f t="shared" ref="K330:AJ330" si="186">K331</f>
        <v>0</v>
      </c>
      <c r="L330" s="194">
        <f t="shared" si="186"/>
        <v>0</v>
      </c>
      <c r="M330" s="194">
        <f t="shared" si="186"/>
        <v>0</v>
      </c>
      <c r="N330" s="194">
        <f t="shared" si="186"/>
        <v>0</v>
      </c>
      <c r="O330" s="194">
        <f t="shared" si="186"/>
        <v>0</v>
      </c>
      <c r="P330" s="194">
        <f t="shared" si="186"/>
        <v>0</v>
      </c>
      <c r="Q330" s="194">
        <f t="shared" si="186"/>
        <v>0</v>
      </c>
      <c r="R330" s="194">
        <f t="shared" si="186"/>
        <v>0</v>
      </c>
      <c r="S330" s="194">
        <f t="shared" si="186"/>
        <v>0</v>
      </c>
      <c r="T330" s="194">
        <f t="shared" si="186"/>
        <v>0</v>
      </c>
      <c r="U330" s="194">
        <f t="shared" si="186"/>
        <v>0</v>
      </c>
      <c r="V330" s="194">
        <f t="shared" si="186"/>
        <v>0</v>
      </c>
      <c r="W330" s="194">
        <f t="shared" si="186"/>
        <v>0</v>
      </c>
      <c r="X330" s="194">
        <f t="shared" si="186"/>
        <v>0</v>
      </c>
      <c r="Y330" s="194">
        <f t="shared" si="180"/>
        <v>0</v>
      </c>
      <c r="Z330" s="194">
        <f t="shared" si="186"/>
        <v>0</v>
      </c>
      <c r="AA330" s="194">
        <f t="shared" si="186"/>
        <v>0</v>
      </c>
      <c r="AB330" s="194">
        <f t="shared" si="186"/>
        <v>0</v>
      </c>
      <c r="AC330" s="194">
        <f t="shared" si="181"/>
        <v>0</v>
      </c>
      <c r="AD330" s="194">
        <f t="shared" si="186"/>
        <v>0</v>
      </c>
      <c r="AE330" s="194">
        <f t="shared" si="186"/>
        <v>0</v>
      </c>
      <c r="AF330" s="194">
        <f t="shared" si="186"/>
        <v>0</v>
      </c>
      <c r="AG330" s="194">
        <f t="shared" si="182"/>
        <v>0</v>
      </c>
      <c r="AH330" s="194">
        <f t="shared" si="186"/>
        <v>0</v>
      </c>
      <c r="AI330" s="194">
        <f t="shared" si="186"/>
        <v>0</v>
      </c>
      <c r="AJ330" s="194">
        <f t="shared" si="186"/>
        <v>0</v>
      </c>
      <c r="AK330" s="194">
        <f t="shared" si="183"/>
        <v>0</v>
      </c>
      <c r="AL330" s="194">
        <f t="shared" si="184"/>
        <v>0</v>
      </c>
    </row>
    <row r="331" spans="2:38" x14ac:dyDescent="0.25">
      <c r="B331" s="204" t="s">
        <v>390</v>
      </c>
      <c r="C331" s="205" t="s">
        <v>268</v>
      </c>
      <c r="D331" s="206">
        <f>SUM(D332:D335)</f>
        <v>0</v>
      </c>
      <c r="E331" s="206">
        <f>SUM(E332:E335)</f>
        <v>0</v>
      </c>
      <c r="F331" s="206">
        <f t="shared" si="177"/>
        <v>0</v>
      </c>
      <c r="G331" s="206">
        <f>SUM(G332:G335)</f>
        <v>0</v>
      </c>
      <c r="H331" s="206">
        <f t="shared" si="178"/>
        <v>0</v>
      </c>
      <c r="I331" s="206">
        <f>SUM(I332:I335)</f>
        <v>0</v>
      </c>
      <c r="J331" s="206">
        <f t="shared" si="179"/>
        <v>0</v>
      </c>
      <c r="K331" s="206">
        <f t="shared" ref="K331:X331" si="187">SUM(K332:K335)</f>
        <v>0</v>
      </c>
      <c r="L331" s="206">
        <f t="shared" si="187"/>
        <v>0</v>
      </c>
      <c r="M331" s="206">
        <f t="shared" si="187"/>
        <v>0</v>
      </c>
      <c r="N331" s="206">
        <f t="shared" si="187"/>
        <v>0</v>
      </c>
      <c r="O331" s="206">
        <f t="shared" si="187"/>
        <v>0</v>
      </c>
      <c r="P331" s="206">
        <f t="shared" si="187"/>
        <v>0</v>
      </c>
      <c r="Q331" s="206">
        <f t="shared" si="187"/>
        <v>0</v>
      </c>
      <c r="R331" s="206">
        <f t="shared" si="187"/>
        <v>0</v>
      </c>
      <c r="S331" s="206">
        <f t="shared" si="187"/>
        <v>0</v>
      </c>
      <c r="T331" s="206">
        <f t="shared" si="187"/>
        <v>0</v>
      </c>
      <c r="U331" s="206">
        <f t="shared" si="187"/>
        <v>0</v>
      </c>
      <c r="V331" s="206">
        <f t="shared" si="187"/>
        <v>0</v>
      </c>
      <c r="W331" s="206">
        <f t="shared" si="187"/>
        <v>0</v>
      </c>
      <c r="X331" s="206">
        <f t="shared" si="187"/>
        <v>0</v>
      </c>
      <c r="Y331" s="206">
        <f t="shared" si="180"/>
        <v>0</v>
      </c>
      <c r="Z331" s="206">
        <f>SUM(Z332:Z335)</f>
        <v>0</v>
      </c>
      <c r="AA331" s="206">
        <f>SUM(AA332:AA335)</f>
        <v>0</v>
      </c>
      <c r="AB331" s="206">
        <f>SUM(AB332:AB335)</f>
        <v>0</v>
      </c>
      <c r="AC331" s="206">
        <f t="shared" si="181"/>
        <v>0</v>
      </c>
      <c r="AD331" s="206">
        <f>SUM(AD332:AD335)</f>
        <v>0</v>
      </c>
      <c r="AE331" s="206">
        <f>SUM(AE332:AE335)</f>
        <v>0</v>
      </c>
      <c r="AF331" s="206">
        <f>SUM(AF332:AF335)</f>
        <v>0</v>
      </c>
      <c r="AG331" s="206">
        <f t="shared" si="182"/>
        <v>0</v>
      </c>
      <c r="AH331" s="206">
        <f>SUM(AH332:AH335)</f>
        <v>0</v>
      </c>
      <c r="AI331" s="206">
        <f>SUM(AI332:AI335)</f>
        <v>0</v>
      </c>
      <c r="AJ331" s="206">
        <f>SUM(AJ332:AJ335)</f>
        <v>0</v>
      </c>
      <c r="AK331" s="206">
        <f t="shared" si="183"/>
        <v>0</v>
      </c>
      <c r="AL331" s="206">
        <f t="shared" si="184"/>
        <v>0</v>
      </c>
    </row>
    <row r="332" spans="2:38" x14ac:dyDescent="0.25">
      <c r="B332" s="195" t="s">
        <v>407</v>
      </c>
      <c r="C332" s="196" t="s">
        <v>279</v>
      </c>
      <c r="D3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197">
        <f t="shared" si="177"/>
        <v>0</v>
      </c>
      <c r="G332" s="197"/>
      <c r="H332" s="197">
        <f t="shared" si="178"/>
        <v>0</v>
      </c>
      <c r="I332" s="197"/>
      <c r="J332" s="197">
        <f t="shared" si="179"/>
        <v>0</v>
      </c>
      <c r="K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197">
        <f t="shared" si="180"/>
        <v>0</v>
      </c>
      <c r="Z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197">
        <f t="shared" si="181"/>
        <v>0</v>
      </c>
      <c r="AD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197">
        <f t="shared" si="182"/>
        <v>0</v>
      </c>
      <c r="AH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197">
        <f t="shared" si="183"/>
        <v>0</v>
      </c>
      <c r="AL332" s="197">
        <f t="shared" si="184"/>
        <v>0</v>
      </c>
    </row>
    <row r="333" spans="2:38" x14ac:dyDescent="0.25">
      <c r="B333" s="195" t="s">
        <v>1084</v>
      </c>
      <c r="C333" s="196" t="s">
        <v>1085</v>
      </c>
      <c r="D3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197">
        <f t="shared" si="177"/>
        <v>0</v>
      </c>
      <c r="G333" s="197"/>
      <c r="H333" s="197">
        <f t="shared" si="178"/>
        <v>0</v>
      </c>
      <c r="I333" s="197"/>
      <c r="J333" s="197">
        <f t="shared" si="179"/>
        <v>0</v>
      </c>
      <c r="K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197">
        <f t="shared" si="180"/>
        <v>0</v>
      </c>
      <c r="Z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197">
        <f t="shared" si="181"/>
        <v>0</v>
      </c>
      <c r="AD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197">
        <f t="shared" si="182"/>
        <v>0</v>
      </c>
      <c r="AH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197">
        <f t="shared" si="183"/>
        <v>0</v>
      </c>
      <c r="AL333" s="197">
        <f t="shared" si="184"/>
        <v>0</v>
      </c>
    </row>
    <row r="334" spans="2:38" x14ac:dyDescent="0.25">
      <c r="B334" s="195" t="s">
        <v>1086</v>
      </c>
      <c r="C334" s="196" t="s">
        <v>1087</v>
      </c>
      <c r="D3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197">
        <f t="shared" si="177"/>
        <v>0</v>
      </c>
      <c r="G334" s="197"/>
      <c r="H334" s="197">
        <f t="shared" si="178"/>
        <v>0</v>
      </c>
      <c r="I334" s="197"/>
      <c r="J334" s="197">
        <f t="shared" si="179"/>
        <v>0</v>
      </c>
      <c r="K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197">
        <f t="shared" si="180"/>
        <v>0</v>
      </c>
      <c r="Z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197">
        <f t="shared" si="181"/>
        <v>0</v>
      </c>
      <c r="AD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197">
        <f t="shared" si="182"/>
        <v>0</v>
      </c>
      <c r="AH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197">
        <f t="shared" si="183"/>
        <v>0</v>
      </c>
      <c r="AL334" s="197">
        <f t="shared" si="184"/>
        <v>0</v>
      </c>
    </row>
    <row r="335" spans="2:38" x14ac:dyDescent="0.25">
      <c r="B335" s="195" t="s">
        <v>1088</v>
      </c>
      <c r="C335" s="196" t="s">
        <v>1089</v>
      </c>
      <c r="D3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197">
        <f t="shared" si="177"/>
        <v>0</v>
      </c>
      <c r="G335" s="197"/>
      <c r="H335" s="197">
        <f t="shared" si="178"/>
        <v>0</v>
      </c>
      <c r="I335" s="197"/>
      <c r="J335" s="197">
        <f t="shared" si="179"/>
        <v>0</v>
      </c>
      <c r="K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197">
        <f t="shared" si="180"/>
        <v>0</v>
      </c>
      <c r="Z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197">
        <f t="shared" si="181"/>
        <v>0</v>
      </c>
      <c r="AD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197">
        <f t="shared" si="182"/>
        <v>0</v>
      </c>
      <c r="AH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197">
        <f t="shared" si="183"/>
        <v>0</v>
      </c>
      <c r="AL335" s="197">
        <f t="shared" si="184"/>
        <v>0</v>
      </c>
    </row>
    <row r="336" spans="2:38" x14ac:dyDescent="0.25">
      <c r="B336" s="192" t="s">
        <v>408</v>
      </c>
      <c r="C336" s="193" t="s">
        <v>280</v>
      </c>
      <c r="D336" s="194">
        <f>D337+D340+D378+D384</f>
        <v>4000</v>
      </c>
      <c r="E336" s="194">
        <f>E337+E340+E378+E384</f>
        <v>7554720</v>
      </c>
      <c r="F336" s="194">
        <f t="shared" ref="F336:F357" si="188">D336+E336</f>
        <v>7558720</v>
      </c>
      <c r="G336" s="194">
        <f>G337+G340+G378+G384</f>
        <v>0</v>
      </c>
      <c r="H336" s="194">
        <f t="shared" ref="H336:H357" si="189">F336-G336</f>
        <v>7558720</v>
      </c>
      <c r="I336" s="194">
        <f>I337+I340+I378+I384</f>
        <v>0</v>
      </c>
      <c r="J336" s="194">
        <f t="shared" ref="J336:J357" si="190">F336-I336</f>
        <v>7558720</v>
      </c>
      <c r="K336" s="194">
        <f t="shared" ref="K336:X336" si="191">K337+K340+K378+K384</f>
        <v>0</v>
      </c>
      <c r="L336" s="194">
        <f t="shared" si="191"/>
        <v>4000</v>
      </c>
      <c r="M336" s="194">
        <f t="shared" si="191"/>
        <v>0</v>
      </c>
      <c r="N336" s="194">
        <f t="shared" si="191"/>
        <v>0</v>
      </c>
      <c r="O336" s="194">
        <f t="shared" si="191"/>
        <v>154720</v>
      </c>
      <c r="P336" s="194">
        <f t="shared" si="191"/>
        <v>7400000</v>
      </c>
      <c r="Q336" s="194">
        <f t="shared" si="191"/>
        <v>0</v>
      </c>
      <c r="R336" s="194">
        <f t="shared" si="191"/>
        <v>0</v>
      </c>
      <c r="S336" s="194">
        <f t="shared" si="191"/>
        <v>0</v>
      </c>
      <c r="T336" s="194">
        <f t="shared" si="191"/>
        <v>0</v>
      </c>
      <c r="U336" s="194">
        <f t="shared" si="191"/>
        <v>0</v>
      </c>
      <c r="V336" s="194">
        <f t="shared" si="191"/>
        <v>0</v>
      </c>
      <c r="W336" s="194">
        <f t="shared" si="191"/>
        <v>0</v>
      </c>
      <c r="X336" s="194">
        <f t="shared" si="191"/>
        <v>7400000</v>
      </c>
      <c r="Y336" s="194">
        <f t="shared" ref="Y336:Y357" si="192">V336+W336+X336</f>
        <v>7400000</v>
      </c>
      <c r="Z336" s="194">
        <f>Z337+Z340+Z378+Z384</f>
        <v>4000</v>
      </c>
      <c r="AA336" s="194">
        <f>AA337+AA340+AA378+AA384</f>
        <v>0</v>
      </c>
      <c r="AB336" s="194">
        <f>AB337+AB340+AB378+AB384</f>
        <v>0</v>
      </c>
      <c r="AC336" s="194">
        <f t="shared" ref="AC336:AC357" si="193">Z336+AA336+AB336</f>
        <v>4000</v>
      </c>
      <c r="AD336" s="194">
        <f>AD337+AD340+AD378+AD384</f>
        <v>154720</v>
      </c>
      <c r="AE336" s="194">
        <f>AE337+AE340+AE378+AE384</f>
        <v>0</v>
      </c>
      <c r="AF336" s="194">
        <f>AF337+AF340+AF378+AF384</f>
        <v>0</v>
      </c>
      <c r="AG336" s="194">
        <f t="shared" ref="AG336:AG357" si="194">AD336+AE336+AF336</f>
        <v>154720</v>
      </c>
      <c r="AH336" s="194">
        <f>AH337+AH340+AH378+AH384</f>
        <v>0</v>
      </c>
      <c r="AI336" s="194">
        <f>AI337+AI340+AI378+AI384</f>
        <v>0</v>
      </c>
      <c r="AJ336" s="194">
        <f>AJ337+AJ340+AJ378+AJ384</f>
        <v>0</v>
      </c>
      <c r="AK336" s="194">
        <f t="shared" ref="AK336:AK357" si="195">AH336+AI336+AJ336</f>
        <v>0</v>
      </c>
      <c r="AL336" s="194">
        <f t="shared" ref="AL336:AL357" si="196">Y336+AC336+AG336+AK336</f>
        <v>7558720</v>
      </c>
    </row>
    <row r="337" spans="2:38" x14ac:dyDescent="0.25">
      <c r="B337" s="204" t="s">
        <v>409</v>
      </c>
      <c r="C337" s="205" t="s">
        <v>281</v>
      </c>
      <c r="D337" s="206">
        <f>SUM(D338:D339)</f>
        <v>0</v>
      </c>
      <c r="E337" s="206">
        <f>SUM(E338:E339)</f>
        <v>0</v>
      </c>
      <c r="F337" s="206">
        <f t="shared" si="188"/>
        <v>0</v>
      </c>
      <c r="G337" s="206">
        <f>SUM(G338:G339)</f>
        <v>0</v>
      </c>
      <c r="H337" s="206">
        <f t="shared" si="189"/>
        <v>0</v>
      </c>
      <c r="I337" s="206">
        <f>SUM(I338:I339)</f>
        <v>0</v>
      </c>
      <c r="J337" s="206">
        <f t="shared" si="190"/>
        <v>0</v>
      </c>
      <c r="K337" s="206">
        <f t="shared" ref="K337:AJ337" si="197">SUM(K338:K339)</f>
        <v>0</v>
      </c>
      <c r="L337" s="206">
        <f t="shared" si="197"/>
        <v>0</v>
      </c>
      <c r="M337" s="206">
        <f t="shared" si="197"/>
        <v>0</v>
      </c>
      <c r="N337" s="206">
        <f t="shared" si="197"/>
        <v>0</v>
      </c>
      <c r="O337" s="206">
        <f t="shared" si="197"/>
        <v>0</v>
      </c>
      <c r="P337" s="206">
        <f t="shared" si="197"/>
        <v>0</v>
      </c>
      <c r="Q337" s="206">
        <f t="shared" si="197"/>
        <v>0</v>
      </c>
      <c r="R337" s="206">
        <f t="shared" si="197"/>
        <v>0</v>
      </c>
      <c r="S337" s="206">
        <f t="shared" si="197"/>
        <v>0</v>
      </c>
      <c r="T337" s="206">
        <f t="shared" si="197"/>
        <v>0</v>
      </c>
      <c r="U337" s="206">
        <f t="shared" si="197"/>
        <v>0</v>
      </c>
      <c r="V337" s="206">
        <f t="shared" si="197"/>
        <v>0</v>
      </c>
      <c r="W337" s="206">
        <f t="shared" si="197"/>
        <v>0</v>
      </c>
      <c r="X337" s="206">
        <f t="shared" si="197"/>
        <v>0</v>
      </c>
      <c r="Y337" s="206">
        <f t="shared" si="192"/>
        <v>0</v>
      </c>
      <c r="Z337" s="206">
        <f t="shared" si="197"/>
        <v>0</v>
      </c>
      <c r="AA337" s="206">
        <f t="shared" si="197"/>
        <v>0</v>
      </c>
      <c r="AB337" s="206">
        <f t="shared" si="197"/>
        <v>0</v>
      </c>
      <c r="AC337" s="206">
        <f t="shared" si="193"/>
        <v>0</v>
      </c>
      <c r="AD337" s="206">
        <f t="shared" si="197"/>
        <v>0</v>
      </c>
      <c r="AE337" s="206">
        <f t="shared" si="197"/>
        <v>0</v>
      </c>
      <c r="AF337" s="206">
        <f t="shared" si="197"/>
        <v>0</v>
      </c>
      <c r="AG337" s="206">
        <f t="shared" si="194"/>
        <v>0</v>
      </c>
      <c r="AH337" s="206">
        <f t="shared" si="197"/>
        <v>0</v>
      </c>
      <c r="AI337" s="206">
        <f t="shared" si="197"/>
        <v>0</v>
      </c>
      <c r="AJ337" s="206">
        <f t="shared" si="197"/>
        <v>0</v>
      </c>
      <c r="AK337" s="206">
        <f t="shared" si="195"/>
        <v>0</v>
      </c>
      <c r="AL337" s="206">
        <f t="shared" si="196"/>
        <v>0</v>
      </c>
    </row>
    <row r="338" spans="2:38" x14ac:dyDescent="0.25">
      <c r="B338" s="195" t="s">
        <v>410</v>
      </c>
      <c r="C338" s="196" t="s">
        <v>282</v>
      </c>
      <c r="D33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197">
        <f t="shared" si="188"/>
        <v>0</v>
      </c>
      <c r="G338" s="197"/>
      <c r="H338" s="197">
        <f t="shared" si="189"/>
        <v>0</v>
      </c>
      <c r="I338" s="197"/>
      <c r="J338" s="197">
        <f t="shared" si="190"/>
        <v>0</v>
      </c>
      <c r="K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197">
        <f t="shared" si="192"/>
        <v>0</v>
      </c>
      <c r="Z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197">
        <f t="shared" si="193"/>
        <v>0</v>
      </c>
      <c r="AD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197">
        <f t="shared" si="194"/>
        <v>0</v>
      </c>
      <c r="AH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197">
        <f t="shared" si="195"/>
        <v>0</v>
      </c>
      <c r="AL338" s="197">
        <f t="shared" si="196"/>
        <v>0</v>
      </c>
    </row>
    <row r="339" spans="2:38" x14ac:dyDescent="0.25">
      <c r="B339" s="195" t="s">
        <v>411</v>
      </c>
      <c r="C339" s="196" t="s">
        <v>283</v>
      </c>
      <c r="D3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197">
        <f t="shared" si="188"/>
        <v>0</v>
      </c>
      <c r="G339" s="197"/>
      <c r="H339" s="197">
        <f t="shared" si="189"/>
        <v>0</v>
      </c>
      <c r="I339" s="197"/>
      <c r="J339" s="197">
        <f t="shared" si="190"/>
        <v>0</v>
      </c>
      <c r="K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197">
        <f t="shared" si="192"/>
        <v>0</v>
      </c>
      <c r="Z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197">
        <f t="shared" si="193"/>
        <v>0</v>
      </c>
      <c r="AD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197">
        <f t="shared" si="194"/>
        <v>0</v>
      </c>
      <c r="AH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197">
        <f t="shared" si="195"/>
        <v>0</v>
      </c>
      <c r="AL339" s="197">
        <f t="shared" si="196"/>
        <v>0</v>
      </c>
    </row>
    <row r="340" spans="2:38" x14ac:dyDescent="0.25">
      <c r="B340" s="204" t="s">
        <v>412</v>
      </c>
      <c r="C340" s="205" t="s">
        <v>284</v>
      </c>
      <c r="D340" s="206">
        <f>SUM(D341:D377)</f>
        <v>4000</v>
      </c>
      <c r="E340" s="206">
        <f>SUM(E341:E377)</f>
        <v>7554720</v>
      </c>
      <c r="F340" s="206">
        <f t="shared" si="188"/>
        <v>7558720</v>
      </c>
      <c r="G340" s="206">
        <f>SUM(G341:G377)</f>
        <v>0</v>
      </c>
      <c r="H340" s="206">
        <f t="shared" si="189"/>
        <v>7558720</v>
      </c>
      <c r="I340" s="206">
        <f>SUM(I341:I377)</f>
        <v>0</v>
      </c>
      <c r="J340" s="206">
        <f t="shared" si="190"/>
        <v>7558720</v>
      </c>
      <c r="K340" s="206">
        <f t="shared" ref="K340:X340" si="198">SUM(K341:K377)</f>
        <v>0</v>
      </c>
      <c r="L340" s="206">
        <f t="shared" si="198"/>
        <v>4000</v>
      </c>
      <c r="M340" s="206">
        <f t="shared" si="198"/>
        <v>0</v>
      </c>
      <c r="N340" s="206">
        <f t="shared" si="198"/>
        <v>0</v>
      </c>
      <c r="O340" s="206">
        <f t="shared" si="198"/>
        <v>154720</v>
      </c>
      <c r="P340" s="206">
        <f t="shared" si="198"/>
        <v>7400000</v>
      </c>
      <c r="Q340" s="206">
        <f t="shared" si="198"/>
        <v>0</v>
      </c>
      <c r="R340" s="206">
        <f t="shared" si="198"/>
        <v>0</v>
      </c>
      <c r="S340" s="206">
        <f t="shared" si="198"/>
        <v>0</v>
      </c>
      <c r="T340" s="206">
        <f t="shared" si="198"/>
        <v>0</v>
      </c>
      <c r="U340" s="206">
        <f t="shared" si="198"/>
        <v>0</v>
      </c>
      <c r="V340" s="206">
        <f t="shared" si="198"/>
        <v>0</v>
      </c>
      <c r="W340" s="206">
        <f t="shared" si="198"/>
        <v>0</v>
      </c>
      <c r="X340" s="206">
        <f t="shared" si="198"/>
        <v>7400000</v>
      </c>
      <c r="Y340" s="206">
        <f t="shared" si="192"/>
        <v>7400000</v>
      </c>
      <c r="Z340" s="206">
        <f>SUM(Z341:Z377)</f>
        <v>4000</v>
      </c>
      <c r="AA340" s="206">
        <f>SUM(AA341:AA377)</f>
        <v>0</v>
      </c>
      <c r="AB340" s="206">
        <f>SUM(AB341:AB377)</f>
        <v>0</v>
      </c>
      <c r="AC340" s="206">
        <f t="shared" si="193"/>
        <v>4000</v>
      </c>
      <c r="AD340" s="206">
        <f>SUM(AD341:AD377)</f>
        <v>154720</v>
      </c>
      <c r="AE340" s="206">
        <f>SUM(AE341:AE377)</f>
        <v>0</v>
      </c>
      <c r="AF340" s="206">
        <f>SUM(AF341:AF377)</f>
        <v>0</v>
      </c>
      <c r="AG340" s="206">
        <f t="shared" si="194"/>
        <v>154720</v>
      </c>
      <c r="AH340" s="206">
        <f>SUM(AH341:AH377)</f>
        <v>0</v>
      </c>
      <c r="AI340" s="206">
        <f>SUM(AI341:AI377)</f>
        <v>0</v>
      </c>
      <c r="AJ340" s="206">
        <f>SUM(AJ341:AJ377)</f>
        <v>0</v>
      </c>
      <c r="AK340" s="206">
        <f t="shared" si="195"/>
        <v>0</v>
      </c>
      <c r="AL340" s="206">
        <f t="shared" si="196"/>
        <v>7558720</v>
      </c>
    </row>
    <row r="341" spans="2:38" x14ac:dyDescent="0.25">
      <c r="B341" s="195" t="s">
        <v>413</v>
      </c>
      <c r="C341" s="196" t="s">
        <v>285</v>
      </c>
      <c r="D3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197">
        <f t="shared" si="188"/>
        <v>0</v>
      </c>
      <c r="G341" s="197"/>
      <c r="H341" s="197">
        <f t="shared" si="189"/>
        <v>0</v>
      </c>
      <c r="I341" s="197"/>
      <c r="J341" s="197">
        <f t="shared" si="190"/>
        <v>0</v>
      </c>
      <c r="K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197">
        <f t="shared" si="192"/>
        <v>0</v>
      </c>
      <c r="Z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197">
        <f t="shared" si="193"/>
        <v>0</v>
      </c>
      <c r="AD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197">
        <f t="shared" si="194"/>
        <v>0</v>
      </c>
      <c r="AH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197">
        <f t="shared" si="195"/>
        <v>0</v>
      </c>
      <c r="AL341" s="197">
        <f t="shared" si="196"/>
        <v>0</v>
      </c>
    </row>
    <row r="342" spans="2:38" x14ac:dyDescent="0.25">
      <c r="B342" s="195" t="s">
        <v>1228</v>
      </c>
      <c r="C342" s="196" t="s">
        <v>1229</v>
      </c>
      <c r="D3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197">
        <f t="shared" si="188"/>
        <v>0</v>
      </c>
      <c r="G342" s="197"/>
      <c r="H342" s="197">
        <f t="shared" si="189"/>
        <v>0</v>
      </c>
      <c r="I342" s="197"/>
      <c r="J342" s="197">
        <f t="shared" si="190"/>
        <v>0</v>
      </c>
      <c r="K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197">
        <f t="shared" si="192"/>
        <v>0</v>
      </c>
      <c r="Z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197">
        <f t="shared" si="193"/>
        <v>0</v>
      </c>
      <c r="AD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197">
        <f t="shared" si="194"/>
        <v>0</v>
      </c>
      <c r="AH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197">
        <f t="shared" si="195"/>
        <v>0</v>
      </c>
      <c r="AL342" s="197">
        <f t="shared" si="196"/>
        <v>0</v>
      </c>
    </row>
    <row r="343" spans="2:38" x14ac:dyDescent="0.25">
      <c r="B343" s="195" t="s">
        <v>1230</v>
      </c>
      <c r="C343" s="196" t="s">
        <v>1229</v>
      </c>
      <c r="D3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154720</v>
      </c>
      <c r="F343" s="197">
        <f t="shared" si="188"/>
        <v>154720</v>
      </c>
      <c r="G343" s="197"/>
      <c r="H343" s="197">
        <f t="shared" si="189"/>
        <v>154720</v>
      </c>
      <c r="I343" s="197"/>
      <c r="J343" s="197">
        <f t="shared" si="190"/>
        <v>154720</v>
      </c>
      <c r="K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154720</v>
      </c>
      <c r="P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197">
        <f t="shared" si="192"/>
        <v>0</v>
      </c>
      <c r="Z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197">
        <f t="shared" si="193"/>
        <v>0</v>
      </c>
      <c r="AD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154720</v>
      </c>
      <c r="AE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197">
        <f t="shared" si="194"/>
        <v>154720</v>
      </c>
      <c r="AH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197">
        <f t="shared" si="195"/>
        <v>0</v>
      </c>
      <c r="AL343" s="197">
        <f t="shared" si="196"/>
        <v>154720</v>
      </c>
    </row>
    <row r="344" spans="2:38" x14ac:dyDescent="0.25">
      <c r="B344" s="195" t="s">
        <v>1231</v>
      </c>
      <c r="C344" s="196" t="s">
        <v>1232</v>
      </c>
      <c r="D3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197">
        <f t="shared" si="188"/>
        <v>0</v>
      </c>
      <c r="G344" s="197"/>
      <c r="H344" s="197">
        <f t="shared" si="189"/>
        <v>0</v>
      </c>
      <c r="I344" s="197"/>
      <c r="J344" s="197">
        <f t="shared" si="190"/>
        <v>0</v>
      </c>
      <c r="K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197">
        <f t="shared" si="192"/>
        <v>0</v>
      </c>
      <c r="Z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197">
        <f t="shared" si="193"/>
        <v>0</v>
      </c>
      <c r="AD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197">
        <f t="shared" si="194"/>
        <v>0</v>
      </c>
      <c r="AH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197">
        <f t="shared" si="195"/>
        <v>0</v>
      </c>
      <c r="AL344" s="197">
        <f t="shared" si="196"/>
        <v>0</v>
      </c>
    </row>
    <row r="345" spans="2:38" x14ac:dyDescent="0.25">
      <c r="B345" s="195" t="s">
        <v>1233</v>
      </c>
      <c r="C345" s="196" t="s">
        <v>1232</v>
      </c>
      <c r="D3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197">
        <f t="shared" si="188"/>
        <v>0</v>
      </c>
      <c r="G345" s="197"/>
      <c r="H345" s="197">
        <f t="shared" si="189"/>
        <v>0</v>
      </c>
      <c r="I345" s="197"/>
      <c r="J345" s="197">
        <f t="shared" si="190"/>
        <v>0</v>
      </c>
      <c r="K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197">
        <f t="shared" si="192"/>
        <v>0</v>
      </c>
      <c r="Z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197">
        <f t="shared" si="193"/>
        <v>0</v>
      </c>
      <c r="AD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197">
        <f t="shared" si="194"/>
        <v>0</v>
      </c>
      <c r="AH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197">
        <f t="shared" si="195"/>
        <v>0</v>
      </c>
      <c r="AL345" s="197">
        <f t="shared" si="196"/>
        <v>0</v>
      </c>
    </row>
    <row r="346" spans="2:38" x14ac:dyDescent="0.25">
      <c r="B346" s="195" t="s">
        <v>1234</v>
      </c>
      <c r="C346" s="196" t="s">
        <v>1235</v>
      </c>
      <c r="D34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197">
        <f t="shared" si="188"/>
        <v>0</v>
      </c>
      <c r="G346" s="197"/>
      <c r="H346" s="197">
        <f t="shared" si="189"/>
        <v>0</v>
      </c>
      <c r="I346" s="197"/>
      <c r="J346" s="197">
        <f t="shared" si="190"/>
        <v>0</v>
      </c>
      <c r="K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197">
        <f t="shared" si="192"/>
        <v>0</v>
      </c>
      <c r="Z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197">
        <f t="shared" si="193"/>
        <v>0</v>
      </c>
      <c r="AD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197">
        <f t="shared" si="194"/>
        <v>0</v>
      </c>
      <c r="AH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197">
        <f t="shared" si="195"/>
        <v>0</v>
      </c>
      <c r="AL346" s="197">
        <f t="shared" si="196"/>
        <v>0</v>
      </c>
    </row>
    <row r="347" spans="2:38" x14ac:dyDescent="0.25">
      <c r="B347" s="195" t="s">
        <v>1236</v>
      </c>
      <c r="C347" s="196" t="s">
        <v>1237</v>
      </c>
      <c r="D3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197">
        <f t="shared" si="188"/>
        <v>0</v>
      </c>
      <c r="G347" s="197"/>
      <c r="H347" s="197">
        <f t="shared" si="189"/>
        <v>0</v>
      </c>
      <c r="I347" s="197"/>
      <c r="J347" s="197">
        <f t="shared" si="190"/>
        <v>0</v>
      </c>
      <c r="K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197">
        <f t="shared" si="192"/>
        <v>0</v>
      </c>
      <c r="Z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197">
        <f t="shared" si="193"/>
        <v>0</v>
      </c>
      <c r="AD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197">
        <f t="shared" si="194"/>
        <v>0</v>
      </c>
      <c r="AH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197">
        <f t="shared" si="195"/>
        <v>0</v>
      </c>
      <c r="AL347" s="197">
        <f t="shared" si="196"/>
        <v>0</v>
      </c>
    </row>
    <row r="348" spans="2:38" x14ac:dyDescent="0.25">
      <c r="B348" s="195" t="s">
        <v>1238</v>
      </c>
      <c r="C348" s="196" t="s">
        <v>1239</v>
      </c>
      <c r="D3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197">
        <f t="shared" si="188"/>
        <v>0</v>
      </c>
      <c r="G348" s="197"/>
      <c r="H348" s="197">
        <f t="shared" si="189"/>
        <v>0</v>
      </c>
      <c r="I348" s="197"/>
      <c r="J348" s="197">
        <f t="shared" si="190"/>
        <v>0</v>
      </c>
      <c r="K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197">
        <f t="shared" si="192"/>
        <v>0</v>
      </c>
      <c r="Z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197">
        <f t="shared" si="193"/>
        <v>0</v>
      </c>
      <c r="AD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197">
        <f t="shared" si="194"/>
        <v>0</v>
      </c>
      <c r="AH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197">
        <f t="shared" si="195"/>
        <v>0</v>
      </c>
      <c r="AL348" s="197">
        <f t="shared" si="196"/>
        <v>0</v>
      </c>
    </row>
    <row r="349" spans="2:38" x14ac:dyDescent="0.25">
      <c r="B349" s="195" t="s">
        <v>1240</v>
      </c>
      <c r="C349" s="196" t="s">
        <v>1241</v>
      </c>
      <c r="D3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197">
        <f t="shared" si="188"/>
        <v>0</v>
      </c>
      <c r="G349" s="197"/>
      <c r="H349" s="197">
        <f t="shared" si="189"/>
        <v>0</v>
      </c>
      <c r="I349" s="197"/>
      <c r="J349" s="197">
        <f t="shared" si="190"/>
        <v>0</v>
      </c>
      <c r="K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197">
        <f t="shared" si="192"/>
        <v>0</v>
      </c>
      <c r="Z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197">
        <f t="shared" si="193"/>
        <v>0</v>
      </c>
      <c r="AD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197">
        <f t="shared" si="194"/>
        <v>0</v>
      </c>
      <c r="AH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197">
        <f t="shared" si="195"/>
        <v>0</v>
      </c>
      <c r="AL349" s="197">
        <f t="shared" si="196"/>
        <v>0</v>
      </c>
    </row>
    <row r="350" spans="2:38" x14ac:dyDescent="0.25">
      <c r="B350" s="195" t="s">
        <v>1242</v>
      </c>
      <c r="C350" s="196" t="s">
        <v>1243</v>
      </c>
      <c r="D3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197">
        <f t="shared" si="188"/>
        <v>0</v>
      </c>
      <c r="G350" s="197"/>
      <c r="H350" s="197">
        <f t="shared" si="189"/>
        <v>0</v>
      </c>
      <c r="I350" s="197"/>
      <c r="J350" s="197">
        <f t="shared" si="190"/>
        <v>0</v>
      </c>
      <c r="K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197">
        <f t="shared" si="192"/>
        <v>0</v>
      </c>
      <c r="Z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197">
        <f t="shared" si="193"/>
        <v>0</v>
      </c>
      <c r="AD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197">
        <f t="shared" si="194"/>
        <v>0</v>
      </c>
      <c r="AH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197">
        <f t="shared" si="195"/>
        <v>0</v>
      </c>
      <c r="AL350" s="197">
        <f t="shared" si="196"/>
        <v>0</v>
      </c>
    </row>
    <row r="351" spans="2:38" x14ac:dyDescent="0.25">
      <c r="B351" s="195" t="s">
        <v>414</v>
      </c>
      <c r="C351" s="196" t="s">
        <v>1244</v>
      </c>
      <c r="D3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197">
        <f t="shared" si="188"/>
        <v>0</v>
      </c>
      <c r="G351" s="197"/>
      <c r="H351" s="197">
        <f t="shared" si="189"/>
        <v>0</v>
      </c>
      <c r="I351" s="197"/>
      <c r="J351" s="197">
        <f t="shared" si="190"/>
        <v>0</v>
      </c>
      <c r="K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197">
        <f t="shared" si="192"/>
        <v>0</v>
      </c>
      <c r="Z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197">
        <f t="shared" si="193"/>
        <v>0</v>
      </c>
      <c r="AD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197">
        <f t="shared" si="194"/>
        <v>0</v>
      </c>
      <c r="AH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197">
        <f t="shared" si="195"/>
        <v>0</v>
      </c>
      <c r="AL351" s="197">
        <f t="shared" si="196"/>
        <v>0</v>
      </c>
    </row>
    <row r="352" spans="2:38" x14ac:dyDescent="0.25">
      <c r="B352" s="195" t="s">
        <v>1245</v>
      </c>
      <c r="C352" s="196" t="s">
        <v>1244</v>
      </c>
      <c r="D3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197">
        <f t="shared" si="188"/>
        <v>0</v>
      </c>
      <c r="G352" s="197"/>
      <c r="H352" s="197">
        <f t="shared" si="189"/>
        <v>0</v>
      </c>
      <c r="I352" s="197"/>
      <c r="J352" s="197">
        <f t="shared" si="190"/>
        <v>0</v>
      </c>
      <c r="K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197">
        <f t="shared" si="192"/>
        <v>0</v>
      </c>
      <c r="Z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197">
        <f t="shared" si="193"/>
        <v>0</v>
      </c>
      <c r="AD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197">
        <f t="shared" si="194"/>
        <v>0</v>
      </c>
      <c r="AH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197">
        <f t="shared" si="195"/>
        <v>0</v>
      </c>
      <c r="AL352" s="197">
        <f t="shared" si="196"/>
        <v>0</v>
      </c>
    </row>
    <row r="353" spans="2:38" x14ac:dyDescent="0.25">
      <c r="B353" s="195" t="s">
        <v>1246</v>
      </c>
      <c r="C353" s="196" t="s">
        <v>1247</v>
      </c>
      <c r="D3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197">
        <f t="shared" si="188"/>
        <v>0</v>
      </c>
      <c r="G353" s="197"/>
      <c r="H353" s="197">
        <f t="shared" si="189"/>
        <v>0</v>
      </c>
      <c r="I353" s="197"/>
      <c r="J353" s="197">
        <f t="shared" si="190"/>
        <v>0</v>
      </c>
      <c r="K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197">
        <f t="shared" si="192"/>
        <v>0</v>
      </c>
      <c r="Z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197">
        <f t="shared" si="193"/>
        <v>0</v>
      </c>
      <c r="AD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197">
        <f t="shared" si="194"/>
        <v>0</v>
      </c>
      <c r="AH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197">
        <f t="shared" si="195"/>
        <v>0</v>
      </c>
      <c r="AL353" s="197">
        <f t="shared" si="196"/>
        <v>0</v>
      </c>
    </row>
    <row r="354" spans="2:38" x14ac:dyDescent="0.25">
      <c r="B354" s="195" t="s">
        <v>1248</v>
      </c>
      <c r="C354" s="196" t="s">
        <v>1249</v>
      </c>
      <c r="D3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197">
        <f t="shared" si="188"/>
        <v>0</v>
      </c>
      <c r="G354" s="197"/>
      <c r="H354" s="197">
        <f t="shared" si="189"/>
        <v>0</v>
      </c>
      <c r="I354" s="197"/>
      <c r="J354" s="197">
        <f t="shared" si="190"/>
        <v>0</v>
      </c>
      <c r="K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197">
        <f t="shared" si="192"/>
        <v>0</v>
      </c>
      <c r="Z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197">
        <f t="shared" si="193"/>
        <v>0</v>
      </c>
      <c r="AD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197">
        <f t="shared" si="194"/>
        <v>0</v>
      </c>
      <c r="AH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197">
        <f t="shared" si="195"/>
        <v>0</v>
      </c>
      <c r="AL354" s="197">
        <f t="shared" si="196"/>
        <v>0</v>
      </c>
    </row>
    <row r="355" spans="2:38" x14ac:dyDescent="0.25">
      <c r="B355" s="195" t="s">
        <v>415</v>
      </c>
      <c r="C355" s="196" t="s">
        <v>1250</v>
      </c>
      <c r="D3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197">
        <f t="shared" si="188"/>
        <v>0</v>
      </c>
      <c r="G355" s="197"/>
      <c r="H355" s="197">
        <f t="shared" si="189"/>
        <v>0</v>
      </c>
      <c r="I355" s="197"/>
      <c r="J355" s="197">
        <f t="shared" si="190"/>
        <v>0</v>
      </c>
      <c r="K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197">
        <f t="shared" si="192"/>
        <v>0</v>
      </c>
      <c r="Z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197">
        <f t="shared" si="193"/>
        <v>0</v>
      </c>
      <c r="AD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197">
        <f t="shared" si="194"/>
        <v>0</v>
      </c>
      <c r="AH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197">
        <f t="shared" si="195"/>
        <v>0</v>
      </c>
      <c r="AL355" s="197">
        <f t="shared" si="196"/>
        <v>0</v>
      </c>
    </row>
    <row r="356" spans="2:38" x14ac:dyDescent="0.25">
      <c r="B356" s="195" t="s">
        <v>1251</v>
      </c>
      <c r="C356" s="196" t="s">
        <v>1250</v>
      </c>
      <c r="D3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197">
        <f t="shared" si="188"/>
        <v>0</v>
      </c>
      <c r="G356" s="197"/>
      <c r="H356" s="197">
        <f t="shared" si="189"/>
        <v>0</v>
      </c>
      <c r="I356" s="197"/>
      <c r="J356" s="197">
        <f t="shared" si="190"/>
        <v>0</v>
      </c>
      <c r="K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197">
        <f t="shared" si="192"/>
        <v>0</v>
      </c>
      <c r="Z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197">
        <f t="shared" si="193"/>
        <v>0</v>
      </c>
      <c r="AD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197">
        <f t="shared" si="194"/>
        <v>0</v>
      </c>
      <c r="AH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197">
        <f t="shared" si="195"/>
        <v>0</v>
      </c>
      <c r="AL356" s="197">
        <f t="shared" si="196"/>
        <v>0</v>
      </c>
    </row>
    <row r="357" spans="2:38" x14ac:dyDescent="0.25">
      <c r="B357" s="195" t="s">
        <v>1252</v>
      </c>
      <c r="C357" s="196" t="s">
        <v>1253</v>
      </c>
      <c r="D3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197">
        <f t="shared" si="188"/>
        <v>0</v>
      </c>
      <c r="G357" s="197"/>
      <c r="H357" s="197">
        <f t="shared" si="189"/>
        <v>0</v>
      </c>
      <c r="I357" s="197"/>
      <c r="J357" s="197">
        <f t="shared" si="190"/>
        <v>0</v>
      </c>
      <c r="K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197">
        <f t="shared" si="192"/>
        <v>0</v>
      </c>
      <c r="Z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197">
        <f t="shared" si="193"/>
        <v>0</v>
      </c>
      <c r="AD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197">
        <f t="shared" si="194"/>
        <v>0</v>
      </c>
      <c r="AH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197">
        <f t="shared" si="195"/>
        <v>0</v>
      </c>
      <c r="AL357" s="197">
        <f t="shared" si="196"/>
        <v>0</v>
      </c>
    </row>
    <row r="358" spans="2:38" x14ac:dyDescent="0.25">
      <c r="B358" s="195" t="s">
        <v>1254</v>
      </c>
      <c r="C358" s="196" t="s">
        <v>1255</v>
      </c>
      <c r="D3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197">
        <f t="shared" ref="F358:F373" si="199">D358+E358</f>
        <v>0</v>
      </c>
      <c r="G358" s="197"/>
      <c r="H358" s="197">
        <f t="shared" ref="H358:H373" si="200">F358-G358</f>
        <v>0</v>
      </c>
      <c r="I358" s="197"/>
      <c r="J358" s="197">
        <f t="shared" ref="J358:J373" si="201">F358-I358</f>
        <v>0</v>
      </c>
      <c r="K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197">
        <f t="shared" ref="Y358:Y373" si="202">V358+W358+X358</f>
        <v>0</v>
      </c>
      <c r="Z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197">
        <f t="shared" ref="AC358:AC373" si="203">Z358+AA358+AB358</f>
        <v>0</v>
      </c>
      <c r="AD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197">
        <f t="shared" ref="AG358:AG373" si="204">AD358+AE358+AF358</f>
        <v>0</v>
      </c>
      <c r="AH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197">
        <f t="shared" ref="AK358:AK373" si="205">AH358+AI358+AJ358</f>
        <v>0</v>
      </c>
      <c r="AL358" s="197">
        <f t="shared" ref="AL358:AL373" si="206">Y358+AC358+AG358+AK358</f>
        <v>0</v>
      </c>
    </row>
    <row r="359" spans="2:38" x14ac:dyDescent="0.25">
      <c r="B359" s="195" t="s">
        <v>1256</v>
      </c>
      <c r="C359" s="196" t="s">
        <v>1257</v>
      </c>
      <c r="D3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197">
        <f t="shared" si="199"/>
        <v>0</v>
      </c>
      <c r="G359" s="197"/>
      <c r="H359" s="197">
        <f t="shared" si="200"/>
        <v>0</v>
      </c>
      <c r="I359" s="197"/>
      <c r="J359" s="197">
        <f t="shared" si="201"/>
        <v>0</v>
      </c>
      <c r="K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197">
        <f t="shared" si="202"/>
        <v>0</v>
      </c>
      <c r="Z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197">
        <f t="shared" si="203"/>
        <v>0</v>
      </c>
      <c r="AD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197">
        <f t="shared" si="204"/>
        <v>0</v>
      </c>
      <c r="AH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197">
        <f t="shared" si="205"/>
        <v>0</v>
      </c>
      <c r="AL359" s="197">
        <f t="shared" si="206"/>
        <v>0</v>
      </c>
    </row>
    <row r="360" spans="2:38" x14ac:dyDescent="0.25">
      <c r="B360" s="195" t="s">
        <v>416</v>
      </c>
      <c r="C360" s="196" t="s">
        <v>1258</v>
      </c>
      <c r="D3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v>
      </c>
      <c r="E3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7400000</v>
      </c>
      <c r="F360" s="197">
        <f t="shared" si="199"/>
        <v>7404000</v>
      </c>
      <c r="G360" s="197"/>
      <c r="H360" s="197">
        <f t="shared" si="200"/>
        <v>7404000</v>
      </c>
      <c r="I360" s="197"/>
      <c r="J360" s="197">
        <f t="shared" si="201"/>
        <v>7404000</v>
      </c>
      <c r="K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v>
      </c>
      <c r="M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7400000</v>
      </c>
      <c r="Q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7400000</v>
      </c>
      <c r="Y360" s="197">
        <f t="shared" si="202"/>
        <v>7400000</v>
      </c>
      <c r="Z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v>
      </c>
      <c r="AA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197">
        <f t="shared" si="203"/>
        <v>4000</v>
      </c>
      <c r="AD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197">
        <f t="shared" si="204"/>
        <v>0</v>
      </c>
      <c r="AH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197">
        <f t="shared" si="205"/>
        <v>0</v>
      </c>
      <c r="AL360" s="197">
        <f t="shared" si="206"/>
        <v>7404000</v>
      </c>
    </row>
    <row r="361" spans="2:38" x14ac:dyDescent="0.25">
      <c r="B361" s="195" t="s">
        <v>1259</v>
      </c>
      <c r="C361" s="196" t="s">
        <v>1260</v>
      </c>
      <c r="D3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197">
        <f t="shared" si="199"/>
        <v>0</v>
      </c>
      <c r="G361" s="197"/>
      <c r="H361" s="197">
        <f t="shared" si="200"/>
        <v>0</v>
      </c>
      <c r="I361" s="197"/>
      <c r="J361" s="197">
        <f t="shared" si="201"/>
        <v>0</v>
      </c>
      <c r="K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197">
        <f t="shared" si="202"/>
        <v>0</v>
      </c>
      <c r="Z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197">
        <f t="shared" si="203"/>
        <v>0</v>
      </c>
      <c r="AD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197">
        <f t="shared" si="204"/>
        <v>0</v>
      </c>
      <c r="AH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197">
        <f t="shared" si="205"/>
        <v>0</v>
      </c>
      <c r="AL361" s="197">
        <f t="shared" si="206"/>
        <v>0</v>
      </c>
    </row>
    <row r="362" spans="2:38" x14ac:dyDescent="0.25">
      <c r="B362" s="195" t="s">
        <v>1261</v>
      </c>
      <c r="C362" s="196" t="s">
        <v>1262</v>
      </c>
      <c r="D3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197">
        <f t="shared" si="199"/>
        <v>0</v>
      </c>
      <c r="G362" s="197"/>
      <c r="H362" s="197">
        <f t="shared" si="200"/>
        <v>0</v>
      </c>
      <c r="I362" s="197"/>
      <c r="J362" s="197">
        <f t="shared" si="201"/>
        <v>0</v>
      </c>
      <c r="K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197">
        <f t="shared" si="202"/>
        <v>0</v>
      </c>
      <c r="Z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197">
        <f t="shared" si="203"/>
        <v>0</v>
      </c>
      <c r="AD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197">
        <f t="shared" si="204"/>
        <v>0</v>
      </c>
      <c r="AH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197">
        <f t="shared" si="205"/>
        <v>0</v>
      </c>
      <c r="AL362" s="197">
        <f t="shared" si="206"/>
        <v>0</v>
      </c>
    </row>
    <row r="363" spans="2:38" x14ac:dyDescent="0.25">
      <c r="B363" s="195" t="s">
        <v>1263</v>
      </c>
      <c r="C363" s="196" t="s">
        <v>1264</v>
      </c>
      <c r="D36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197">
        <f t="shared" si="199"/>
        <v>0</v>
      </c>
      <c r="G363" s="197"/>
      <c r="H363" s="197">
        <f t="shared" si="200"/>
        <v>0</v>
      </c>
      <c r="I363" s="197"/>
      <c r="J363" s="197">
        <f t="shared" si="201"/>
        <v>0</v>
      </c>
      <c r="K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197">
        <f t="shared" si="202"/>
        <v>0</v>
      </c>
      <c r="Z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197">
        <f t="shared" si="203"/>
        <v>0</v>
      </c>
      <c r="AD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197">
        <f t="shared" si="204"/>
        <v>0</v>
      </c>
      <c r="AH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197">
        <f t="shared" si="205"/>
        <v>0</v>
      </c>
      <c r="AL363" s="197">
        <f t="shared" si="206"/>
        <v>0</v>
      </c>
    </row>
    <row r="364" spans="2:38" x14ac:dyDescent="0.25">
      <c r="B364" s="195" t="s">
        <v>1265</v>
      </c>
      <c r="C364" s="196" t="s">
        <v>1266</v>
      </c>
      <c r="D3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197">
        <f t="shared" si="199"/>
        <v>0</v>
      </c>
      <c r="G364" s="197"/>
      <c r="H364" s="197">
        <f t="shared" si="200"/>
        <v>0</v>
      </c>
      <c r="I364" s="197"/>
      <c r="J364" s="197">
        <f t="shared" si="201"/>
        <v>0</v>
      </c>
      <c r="K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197">
        <f t="shared" si="202"/>
        <v>0</v>
      </c>
      <c r="Z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197">
        <f t="shared" si="203"/>
        <v>0</v>
      </c>
      <c r="AD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197">
        <f t="shared" si="204"/>
        <v>0</v>
      </c>
      <c r="AH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197">
        <f t="shared" si="205"/>
        <v>0</v>
      </c>
      <c r="AL364" s="197">
        <f t="shared" si="206"/>
        <v>0</v>
      </c>
    </row>
    <row r="365" spans="2:38" x14ac:dyDescent="0.25">
      <c r="B365" s="195" t="s">
        <v>417</v>
      </c>
      <c r="C365" s="196" t="s">
        <v>1267</v>
      </c>
      <c r="D3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197">
        <f t="shared" si="199"/>
        <v>0</v>
      </c>
      <c r="G365" s="197"/>
      <c r="H365" s="197">
        <f t="shared" si="200"/>
        <v>0</v>
      </c>
      <c r="I365" s="197"/>
      <c r="J365" s="197">
        <f t="shared" si="201"/>
        <v>0</v>
      </c>
      <c r="K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197">
        <f t="shared" si="202"/>
        <v>0</v>
      </c>
      <c r="Z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197">
        <f t="shared" si="203"/>
        <v>0</v>
      </c>
      <c r="AD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197">
        <f t="shared" si="204"/>
        <v>0</v>
      </c>
      <c r="AH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197">
        <f t="shared" si="205"/>
        <v>0</v>
      </c>
      <c r="AL365" s="197">
        <f t="shared" si="206"/>
        <v>0</v>
      </c>
    </row>
    <row r="366" spans="2:38" x14ac:dyDescent="0.25">
      <c r="B366" s="195" t="s">
        <v>1268</v>
      </c>
      <c r="C366" s="196" t="s">
        <v>1269</v>
      </c>
      <c r="D3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197">
        <f t="shared" si="199"/>
        <v>0</v>
      </c>
      <c r="G366" s="197"/>
      <c r="H366" s="197">
        <f t="shared" si="200"/>
        <v>0</v>
      </c>
      <c r="I366" s="197"/>
      <c r="J366" s="197">
        <f t="shared" si="201"/>
        <v>0</v>
      </c>
      <c r="K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197">
        <f t="shared" si="202"/>
        <v>0</v>
      </c>
      <c r="Z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197">
        <f t="shared" si="203"/>
        <v>0</v>
      </c>
      <c r="AD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197">
        <f t="shared" si="204"/>
        <v>0</v>
      </c>
      <c r="AH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197">
        <f t="shared" si="205"/>
        <v>0</v>
      </c>
      <c r="AL366" s="197">
        <f t="shared" si="206"/>
        <v>0</v>
      </c>
    </row>
    <row r="367" spans="2:38" x14ac:dyDescent="0.25">
      <c r="B367" s="195" t="s">
        <v>1270</v>
      </c>
      <c r="C367" s="196" t="s">
        <v>1271</v>
      </c>
      <c r="D3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197">
        <f t="shared" si="199"/>
        <v>0</v>
      </c>
      <c r="G367" s="197"/>
      <c r="H367" s="197">
        <f t="shared" si="200"/>
        <v>0</v>
      </c>
      <c r="I367" s="197"/>
      <c r="J367" s="197">
        <f t="shared" si="201"/>
        <v>0</v>
      </c>
      <c r="K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197">
        <f t="shared" si="202"/>
        <v>0</v>
      </c>
      <c r="Z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197">
        <f t="shared" si="203"/>
        <v>0</v>
      </c>
      <c r="AD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197">
        <f t="shared" si="204"/>
        <v>0</v>
      </c>
      <c r="AH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197">
        <f t="shared" si="205"/>
        <v>0</v>
      </c>
      <c r="AL367" s="197">
        <f t="shared" si="206"/>
        <v>0</v>
      </c>
    </row>
    <row r="368" spans="2:38" x14ac:dyDescent="0.25">
      <c r="B368" s="195" t="s">
        <v>1272</v>
      </c>
      <c r="C368" s="196" t="s">
        <v>1273</v>
      </c>
      <c r="D3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197">
        <f t="shared" si="199"/>
        <v>0</v>
      </c>
      <c r="G368" s="197"/>
      <c r="H368" s="197">
        <f t="shared" si="200"/>
        <v>0</v>
      </c>
      <c r="I368" s="197"/>
      <c r="J368" s="197">
        <f t="shared" si="201"/>
        <v>0</v>
      </c>
      <c r="K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197">
        <f t="shared" si="202"/>
        <v>0</v>
      </c>
      <c r="Z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197">
        <f t="shared" si="203"/>
        <v>0</v>
      </c>
      <c r="AD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197">
        <f t="shared" si="204"/>
        <v>0</v>
      </c>
      <c r="AH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197">
        <f t="shared" si="205"/>
        <v>0</v>
      </c>
      <c r="AL368" s="197">
        <f t="shared" si="206"/>
        <v>0</v>
      </c>
    </row>
    <row r="369" spans="1:38" x14ac:dyDescent="0.25">
      <c r="B369" s="195" t="s">
        <v>1274</v>
      </c>
      <c r="C369" s="196" t="s">
        <v>1275</v>
      </c>
      <c r="D3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197">
        <f t="shared" si="199"/>
        <v>0</v>
      </c>
      <c r="G369" s="197"/>
      <c r="H369" s="197">
        <f t="shared" si="200"/>
        <v>0</v>
      </c>
      <c r="I369" s="197"/>
      <c r="J369" s="197">
        <f t="shared" si="201"/>
        <v>0</v>
      </c>
      <c r="K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197">
        <f t="shared" si="202"/>
        <v>0</v>
      </c>
      <c r="Z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197">
        <f t="shared" si="203"/>
        <v>0</v>
      </c>
      <c r="AD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197">
        <f t="shared" si="204"/>
        <v>0</v>
      </c>
      <c r="AH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197">
        <f t="shared" si="205"/>
        <v>0</v>
      </c>
      <c r="AL369" s="197">
        <f t="shared" si="206"/>
        <v>0</v>
      </c>
    </row>
    <row r="370" spans="1:38" x14ac:dyDescent="0.25">
      <c r="B370" s="195" t="s">
        <v>1276</v>
      </c>
      <c r="C370" s="196" t="s">
        <v>1277</v>
      </c>
      <c r="D3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197">
        <f t="shared" si="199"/>
        <v>0</v>
      </c>
      <c r="G370" s="197"/>
      <c r="H370" s="197">
        <f t="shared" si="200"/>
        <v>0</v>
      </c>
      <c r="I370" s="197"/>
      <c r="J370" s="197">
        <f t="shared" si="201"/>
        <v>0</v>
      </c>
      <c r="K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197">
        <f t="shared" si="202"/>
        <v>0</v>
      </c>
      <c r="Z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197">
        <f t="shared" si="203"/>
        <v>0</v>
      </c>
      <c r="AD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197">
        <f t="shared" si="204"/>
        <v>0</v>
      </c>
      <c r="AH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197">
        <f t="shared" si="205"/>
        <v>0</v>
      </c>
      <c r="AL370" s="197">
        <f t="shared" si="206"/>
        <v>0</v>
      </c>
    </row>
    <row r="371" spans="1:38" x14ac:dyDescent="0.25">
      <c r="B371" s="195" t="s">
        <v>1278</v>
      </c>
      <c r="C371" s="196" t="s">
        <v>1279</v>
      </c>
      <c r="D3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197">
        <f t="shared" si="199"/>
        <v>0</v>
      </c>
      <c r="G371" s="197"/>
      <c r="H371" s="197">
        <f t="shared" si="200"/>
        <v>0</v>
      </c>
      <c r="I371" s="197"/>
      <c r="J371" s="197">
        <f t="shared" si="201"/>
        <v>0</v>
      </c>
      <c r="K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197">
        <f t="shared" si="202"/>
        <v>0</v>
      </c>
      <c r="Z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197">
        <f t="shared" si="203"/>
        <v>0</v>
      </c>
      <c r="AD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197">
        <f t="shared" si="204"/>
        <v>0</v>
      </c>
      <c r="AH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197">
        <f t="shared" si="205"/>
        <v>0</v>
      </c>
      <c r="AL371" s="197">
        <f t="shared" si="206"/>
        <v>0</v>
      </c>
    </row>
    <row r="372" spans="1:38" x14ac:dyDescent="0.25">
      <c r="B372" s="195" t="s">
        <v>1280</v>
      </c>
      <c r="C372" s="196" t="s">
        <v>1281</v>
      </c>
      <c r="D3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197">
        <f t="shared" si="199"/>
        <v>0</v>
      </c>
      <c r="G372" s="197"/>
      <c r="H372" s="197">
        <f t="shared" si="200"/>
        <v>0</v>
      </c>
      <c r="I372" s="197"/>
      <c r="J372" s="197">
        <f t="shared" si="201"/>
        <v>0</v>
      </c>
      <c r="K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197">
        <f t="shared" si="202"/>
        <v>0</v>
      </c>
      <c r="Z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197">
        <f t="shared" si="203"/>
        <v>0</v>
      </c>
      <c r="AD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197">
        <f t="shared" si="204"/>
        <v>0</v>
      </c>
      <c r="AH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197">
        <f t="shared" si="205"/>
        <v>0</v>
      </c>
      <c r="AL372" s="197">
        <f t="shared" si="206"/>
        <v>0</v>
      </c>
    </row>
    <row r="373" spans="1:38" x14ac:dyDescent="0.25">
      <c r="B373" s="195" t="s">
        <v>1282</v>
      </c>
      <c r="C373" s="196" t="s">
        <v>1283</v>
      </c>
      <c r="D3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197">
        <f t="shared" si="199"/>
        <v>0</v>
      </c>
      <c r="G373" s="197"/>
      <c r="H373" s="197">
        <f t="shared" si="200"/>
        <v>0</v>
      </c>
      <c r="I373" s="197"/>
      <c r="J373" s="197">
        <f t="shared" si="201"/>
        <v>0</v>
      </c>
      <c r="K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197">
        <f t="shared" si="202"/>
        <v>0</v>
      </c>
      <c r="Z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197">
        <f t="shared" si="203"/>
        <v>0</v>
      </c>
      <c r="AD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197">
        <f t="shared" si="204"/>
        <v>0</v>
      </c>
      <c r="AH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197">
        <f t="shared" si="205"/>
        <v>0</v>
      </c>
      <c r="AL373" s="197">
        <f t="shared" si="206"/>
        <v>0</v>
      </c>
    </row>
    <row r="374" spans="1:38" x14ac:dyDescent="0.25">
      <c r="B374" s="195" t="s">
        <v>1284</v>
      </c>
      <c r="C374" s="196" t="s">
        <v>1285</v>
      </c>
      <c r="D3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197">
        <f>D374+E374</f>
        <v>0</v>
      </c>
      <c r="G374" s="197"/>
      <c r="H374" s="197">
        <f t="shared" ref="H374:H405" si="207">F374-G374</f>
        <v>0</v>
      </c>
      <c r="I374" s="197"/>
      <c r="J374" s="197">
        <f t="shared" ref="J374:J405" si="208">F374-I374</f>
        <v>0</v>
      </c>
      <c r="K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197">
        <f t="shared" ref="Y374:Y405" si="209">V374+W374+X374</f>
        <v>0</v>
      </c>
      <c r="Z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197">
        <f t="shared" ref="AC374:AC405" si="210">Z374+AA374+AB374</f>
        <v>0</v>
      </c>
      <c r="AD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197">
        <f t="shared" ref="AG374:AG405" si="211">AD374+AE374+AF374</f>
        <v>0</v>
      </c>
      <c r="AH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197">
        <f t="shared" ref="AK374:AK405" si="212">AH374+AI374+AJ374</f>
        <v>0</v>
      </c>
      <c r="AL374" s="197">
        <f t="shared" ref="AL374:AL405" si="213">Y374+AC374+AG374+AK374</f>
        <v>0</v>
      </c>
    </row>
    <row r="375" spans="1:38" x14ac:dyDescent="0.25">
      <c r="B375" s="195" t="s">
        <v>1286</v>
      </c>
      <c r="C375" s="196" t="s">
        <v>1287</v>
      </c>
      <c r="D3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197">
        <f>D375+E375</f>
        <v>0</v>
      </c>
      <c r="G375" s="197"/>
      <c r="H375" s="197">
        <f t="shared" si="207"/>
        <v>0</v>
      </c>
      <c r="I375" s="197"/>
      <c r="J375" s="197">
        <f t="shared" si="208"/>
        <v>0</v>
      </c>
      <c r="K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197">
        <f t="shared" si="209"/>
        <v>0</v>
      </c>
      <c r="Z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197">
        <f t="shared" si="210"/>
        <v>0</v>
      </c>
      <c r="AD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197">
        <f t="shared" si="211"/>
        <v>0</v>
      </c>
      <c r="AH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197">
        <f t="shared" si="212"/>
        <v>0</v>
      </c>
      <c r="AL375" s="197">
        <f t="shared" si="213"/>
        <v>0</v>
      </c>
    </row>
    <row r="376" spans="1:38" x14ac:dyDescent="0.25">
      <c r="B376" s="195" t="s">
        <v>1288</v>
      </c>
      <c r="C376" s="196" t="s">
        <v>1287</v>
      </c>
      <c r="D3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197">
        <f>D376+E376</f>
        <v>0</v>
      </c>
      <c r="G376" s="197"/>
      <c r="H376" s="197">
        <f t="shared" si="207"/>
        <v>0</v>
      </c>
      <c r="I376" s="197"/>
      <c r="J376" s="197">
        <f t="shared" si="208"/>
        <v>0</v>
      </c>
      <c r="K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197">
        <f t="shared" si="209"/>
        <v>0</v>
      </c>
      <c r="Z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197">
        <f t="shared" si="210"/>
        <v>0</v>
      </c>
      <c r="AD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197">
        <f t="shared" si="211"/>
        <v>0</v>
      </c>
      <c r="AH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197">
        <f t="shared" si="212"/>
        <v>0</v>
      </c>
      <c r="AL376" s="197">
        <f t="shared" si="213"/>
        <v>0</v>
      </c>
    </row>
    <row r="377" spans="1:38" x14ac:dyDescent="0.25">
      <c r="B377" s="195" t="s">
        <v>1289</v>
      </c>
      <c r="C377" s="196" t="s">
        <v>1290</v>
      </c>
      <c r="D3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197">
        <f>D377+E377</f>
        <v>0</v>
      </c>
      <c r="G377" s="197"/>
      <c r="H377" s="197">
        <f t="shared" si="207"/>
        <v>0</v>
      </c>
      <c r="I377" s="197"/>
      <c r="J377" s="197">
        <f t="shared" si="208"/>
        <v>0</v>
      </c>
      <c r="K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197">
        <f t="shared" si="209"/>
        <v>0</v>
      </c>
      <c r="Z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197">
        <f t="shared" si="210"/>
        <v>0</v>
      </c>
      <c r="AD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197">
        <f t="shared" si="211"/>
        <v>0</v>
      </c>
      <c r="AH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197">
        <f t="shared" si="212"/>
        <v>0</v>
      </c>
      <c r="AL377" s="197">
        <f t="shared" si="213"/>
        <v>0</v>
      </c>
    </row>
    <row r="378" spans="1:38" x14ac:dyDescent="0.25">
      <c r="B378" s="204" t="s">
        <v>418</v>
      </c>
      <c r="C378" s="205" t="s">
        <v>286</v>
      </c>
      <c r="D378" s="206">
        <f>SUM(D379:D383)</f>
        <v>0</v>
      </c>
      <c r="E378" s="206">
        <f>SUM(E379:E383)</f>
        <v>0</v>
      </c>
      <c r="F378" s="206">
        <f t="shared" ref="F378:F448" si="214">D378+E378</f>
        <v>0</v>
      </c>
      <c r="G378" s="206">
        <f>SUM(G379:G383)</f>
        <v>0</v>
      </c>
      <c r="H378" s="206">
        <f t="shared" si="207"/>
        <v>0</v>
      </c>
      <c r="I378" s="206">
        <f>SUM(I379:I383)</f>
        <v>0</v>
      </c>
      <c r="J378" s="206">
        <f t="shared" si="208"/>
        <v>0</v>
      </c>
      <c r="K378" s="206">
        <f t="shared" ref="K378:X378" si="215">SUM(K379:K383)</f>
        <v>0</v>
      </c>
      <c r="L378" s="206">
        <f t="shared" si="215"/>
        <v>0</v>
      </c>
      <c r="M378" s="206">
        <f t="shared" si="215"/>
        <v>0</v>
      </c>
      <c r="N378" s="206">
        <f t="shared" si="215"/>
        <v>0</v>
      </c>
      <c r="O378" s="206">
        <f t="shared" si="215"/>
        <v>0</v>
      </c>
      <c r="P378" s="206">
        <f t="shared" si="215"/>
        <v>0</v>
      </c>
      <c r="Q378" s="206">
        <f t="shared" si="215"/>
        <v>0</v>
      </c>
      <c r="R378" s="206">
        <f t="shared" si="215"/>
        <v>0</v>
      </c>
      <c r="S378" s="206">
        <f t="shared" si="215"/>
        <v>0</v>
      </c>
      <c r="T378" s="206">
        <f t="shared" si="215"/>
        <v>0</v>
      </c>
      <c r="U378" s="206">
        <f t="shared" si="215"/>
        <v>0</v>
      </c>
      <c r="V378" s="206">
        <f t="shared" si="215"/>
        <v>0</v>
      </c>
      <c r="W378" s="206">
        <f t="shared" si="215"/>
        <v>0</v>
      </c>
      <c r="X378" s="206">
        <f t="shared" si="215"/>
        <v>0</v>
      </c>
      <c r="Y378" s="206">
        <f t="shared" si="209"/>
        <v>0</v>
      </c>
      <c r="Z378" s="206">
        <f>SUM(Z379:Z383)</f>
        <v>0</v>
      </c>
      <c r="AA378" s="206">
        <f>SUM(AA379:AA383)</f>
        <v>0</v>
      </c>
      <c r="AB378" s="206">
        <f>SUM(AB379:AB383)</f>
        <v>0</v>
      </c>
      <c r="AC378" s="206">
        <f t="shared" si="210"/>
        <v>0</v>
      </c>
      <c r="AD378" s="206">
        <f>SUM(AD379:AD383)</f>
        <v>0</v>
      </c>
      <c r="AE378" s="206">
        <f>SUM(AE379:AE383)</f>
        <v>0</v>
      </c>
      <c r="AF378" s="206">
        <f>SUM(AF379:AF383)</f>
        <v>0</v>
      </c>
      <c r="AG378" s="206">
        <f t="shared" si="211"/>
        <v>0</v>
      </c>
      <c r="AH378" s="206">
        <f>SUM(AH379:AH383)</f>
        <v>0</v>
      </c>
      <c r="AI378" s="206">
        <f>SUM(AI379:AI383)</f>
        <v>0</v>
      </c>
      <c r="AJ378" s="206">
        <f>SUM(AJ379:AJ383)</f>
        <v>0</v>
      </c>
      <c r="AK378" s="206">
        <f t="shared" si="212"/>
        <v>0</v>
      </c>
      <c r="AL378" s="206">
        <f t="shared" si="213"/>
        <v>0</v>
      </c>
    </row>
    <row r="379" spans="1:38" x14ac:dyDescent="0.25">
      <c r="B379" s="195" t="s">
        <v>419</v>
      </c>
      <c r="C379" s="196" t="s">
        <v>287</v>
      </c>
      <c r="D3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197">
        <f t="shared" si="214"/>
        <v>0</v>
      </c>
      <c r="G379" s="197"/>
      <c r="H379" s="197">
        <f t="shared" si="207"/>
        <v>0</v>
      </c>
      <c r="I379" s="197"/>
      <c r="J379" s="197">
        <f t="shared" si="208"/>
        <v>0</v>
      </c>
      <c r="K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197">
        <f t="shared" si="209"/>
        <v>0</v>
      </c>
      <c r="Z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197">
        <f t="shared" si="210"/>
        <v>0</v>
      </c>
      <c r="AD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197">
        <f t="shared" si="211"/>
        <v>0</v>
      </c>
      <c r="AH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197">
        <f t="shared" si="212"/>
        <v>0</v>
      </c>
      <c r="AL379" s="197">
        <f t="shared" si="213"/>
        <v>0</v>
      </c>
    </row>
    <row r="380" spans="1:38" x14ac:dyDescent="0.25">
      <c r="B380" s="195" t="s">
        <v>1291</v>
      </c>
      <c r="C380" s="196" t="s">
        <v>1292</v>
      </c>
      <c r="D3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197">
        <f t="shared" si="214"/>
        <v>0</v>
      </c>
      <c r="G380" s="197"/>
      <c r="H380" s="197">
        <f t="shared" si="207"/>
        <v>0</v>
      </c>
      <c r="I380" s="197"/>
      <c r="J380" s="197">
        <f t="shared" si="208"/>
        <v>0</v>
      </c>
      <c r="K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197">
        <f t="shared" si="209"/>
        <v>0</v>
      </c>
      <c r="Z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197">
        <f t="shared" si="210"/>
        <v>0</v>
      </c>
      <c r="AD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197">
        <f t="shared" si="211"/>
        <v>0</v>
      </c>
      <c r="AH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197">
        <f t="shared" si="212"/>
        <v>0</v>
      </c>
      <c r="AL380" s="197">
        <f t="shared" si="213"/>
        <v>0</v>
      </c>
    </row>
    <row r="381" spans="1:38" x14ac:dyDescent="0.25">
      <c r="B381" s="195" t="s">
        <v>1293</v>
      </c>
      <c r="C381" s="196" t="s">
        <v>1294</v>
      </c>
      <c r="D3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197">
        <f>D381+E381</f>
        <v>0</v>
      </c>
      <c r="G381" s="197"/>
      <c r="H381" s="197">
        <f t="shared" si="207"/>
        <v>0</v>
      </c>
      <c r="I381" s="197"/>
      <c r="J381" s="197">
        <f t="shared" si="208"/>
        <v>0</v>
      </c>
      <c r="K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197">
        <f t="shared" si="209"/>
        <v>0</v>
      </c>
      <c r="Z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197">
        <f t="shared" si="210"/>
        <v>0</v>
      </c>
      <c r="AD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197">
        <f t="shared" si="211"/>
        <v>0</v>
      </c>
      <c r="AH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197">
        <f t="shared" si="212"/>
        <v>0</v>
      </c>
      <c r="AL381" s="197">
        <f t="shared" si="213"/>
        <v>0</v>
      </c>
    </row>
    <row r="382" spans="1:38" x14ac:dyDescent="0.25">
      <c r="A382" s="451"/>
      <c r="B382" s="195" t="s">
        <v>1295</v>
      </c>
      <c r="C382" s="196" t="s">
        <v>1296</v>
      </c>
      <c r="D3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197">
        <f>D382+E382</f>
        <v>0</v>
      </c>
      <c r="G382" s="197"/>
      <c r="H382" s="197">
        <f t="shared" si="207"/>
        <v>0</v>
      </c>
      <c r="I382" s="197"/>
      <c r="J382" s="197">
        <f t="shared" si="208"/>
        <v>0</v>
      </c>
      <c r="K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197">
        <f t="shared" si="209"/>
        <v>0</v>
      </c>
      <c r="Z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197">
        <f t="shared" si="210"/>
        <v>0</v>
      </c>
      <c r="AD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197">
        <f t="shared" si="211"/>
        <v>0</v>
      </c>
      <c r="AH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197">
        <f t="shared" si="212"/>
        <v>0</v>
      </c>
      <c r="AL382" s="197">
        <f t="shared" si="213"/>
        <v>0</v>
      </c>
    </row>
    <row r="383" spans="1:38" x14ac:dyDescent="0.25">
      <c r="A383" s="451"/>
      <c r="B383" s="195" t="s">
        <v>1297</v>
      </c>
      <c r="C383" s="196" t="s">
        <v>1296</v>
      </c>
      <c r="D3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197">
        <f t="shared" si="214"/>
        <v>0</v>
      </c>
      <c r="G383" s="197"/>
      <c r="H383" s="197">
        <f t="shared" si="207"/>
        <v>0</v>
      </c>
      <c r="I383" s="197"/>
      <c r="J383" s="197">
        <f t="shared" si="208"/>
        <v>0</v>
      </c>
      <c r="K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197">
        <f t="shared" si="209"/>
        <v>0</v>
      </c>
      <c r="Z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197">
        <f t="shared" si="210"/>
        <v>0</v>
      </c>
      <c r="AD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197">
        <f t="shared" si="211"/>
        <v>0</v>
      </c>
      <c r="AH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197">
        <f t="shared" si="212"/>
        <v>0</v>
      </c>
      <c r="AL383" s="197">
        <f t="shared" si="213"/>
        <v>0</v>
      </c>
    </row>
    <row r="384" spans="1:38" x14ac:dyDescent="0.25">
      <c r="B384" s="204" t="s">
        <v>420</v>
      </c>
      <c r="C384" s="205" t="s">
        <v>288</v>
      </c>
      <c r="D384" s="206">
        <f>SUM(D385:D392)</f>
        <v>0</v>
      </c>
      <c r="E384" s="206">
        <f>SUM(E385:E392)</f>
        <v>0</v>
      </c>
      <c r="F384" s="206">
        <f t="shared" si="214"/>
        <v>0</v>
      </c>
      <c r="G384" s="206">
        <f>SUM(G385:G392)</f>
        <v>0</v>
      </c>
      <c r="H384" s="206">
        <f t="shared" si="207"/>
        <v>0</v>
      </c>
      <c r="I384" s="206">
        <f>SUM(I385:I392)</f>
        <v>0</v>
      </c>
      <c r="J384" s="206">
        <f t="shared" si="208"/>
        <v>0</v>
      </c>
      <c r="K384" s="206">
        <f t="shared" ref="K384:AJ384" si="216">SUM(K385:K392)</f>
        <v>0</v>
      </c>
      <c r="L384" s="206">
        <f t="shared" si="216"/>
        <v>0</v>
      </c>
      <c r="M384" s="206">
        <f t="shared" si="216"/>
        <v>0</v>
      </c>
      <c r="N384" s="206">
        <f t="shared" si="216"/>
        <v>0</v>
      </c>
      <c r="O384" s="206">
        <f t="shared" si="216"/>
        <v>0</v>
      </c>
      <c r="P384" s="206">
        <f t="shared" si="216"/>
        <v>0</v>
      </c>
      <c r="Q384" s="206">
        <f t="shared" si="216"/>
        <v>0</v>
      </c>
      <c r="R384" s="206">
        <f t="shared" si="216"/>
        <v>0</v>
      </c>
      <c r="S384" s="206">
        <f t="shared" si="216"/>
        <v>0</v>
      </c>
      <c r="T384" s="206">
        <f t="shared" si="216"/>
        <v>0</v>
      </c>
      <c r="U384" s="206">
        <f t="shared" si="216"/>
        <v>0</v>
      </c>
      <c r="V384" s="206">
        <f t="shared" si="216"/>
        <v>0</v>
      </c>
      <c r="W384" s="206">
        <f t="shared" si="216"/>
        <v>0</v>
      </c>
      <c r="X384" s="206">
        <f t="shared" si="216"/>
        <v>0</v>
      </c>
      <c r="Y384" s="206">
        <f t="shared" si="209"/>
        <v>0</v>
      </c>
      <c r="Z384" s="206">
        <f t="shared" si="216"/>
        <v>0</v>
      </c>
      <c r="AA384" s="206">
        <f t="shared" si="216"/>
        <v>0</v>
      </c>
      <c r="AB384" s="206">
        <f t="shared" si="216"/>
        <v>0</v>
      </c>
      <c r="AC384" s="206">
        <f t="shared" si="210"/>
        <v>0</v>
      </c>
      <c r="AD384" s="206">
        <f t="shared" si="216"/>
        <v>0</v>
      </c>
      <c r="AE384" s="206">
        <f t="shared" si="216"/>
        <v>0</v>
      </c>
      <c r="AF384" s="206">
        <f t="shared" si="216"/>
        <v>0</v>
      </c>
      <c r="AG384" s="206">
        <f t="shared" si="211"/>
        <v>0</v>
      </c>
      <c r="AH384" s="206">
        <f t="shared" si="216"/>
        <v>0</v>
      </c>
      <c r="AI384" s="206">
        <f t="shared" si="216"/>
        <v>0</v>
      </c>
      <c r="AJ384" s="206">
        <f t="shared" si="216"/>
        <v>0</v>
      </c>
      <c r="AK384" s="206">
        <f t="shared" si="212"/>
        <v>0</v>
      </c>
      <c r="AL384" s="206">
        <f t="shared" si="213"/>
        <v>0</v>
      </c>
    </row>
    <row r="385" spans="2:38" x14ac:dyDescent="0.25">
      <c r="B385" s="195" t="s">
        <v>421</v>
      </c>
      <c r="C385" s="196" t="s">
        <v>289</v>
      </c>
      <c r="D3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197">
        <f t="shared" si="214"/>
        <v>0</v>
      </c>
      <c r="G385" s="197"/>
      <c r="H385" s="197">
        <f t="shared" si="207"/>
        <v>0</v>
      </c>
      <c r="I385" s="197"/>
      <c r="J385" s="197">
        <f t="shared" si="208"/>
        <v>0</v>
      </c>
      <c r="K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197">
        <f t="shared" si="209"/>
        <v>0</v>
      </c>
      <c r="Z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197">
        <f t="shared" si="210"/>
        <v>0</v>
      </c>
      <c r="AD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197">
        <f t="shared" si="211"/>
        <v>0</v>
      </c>
      <c r="AH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197">
        <f t="shared" si="212"/>
        <v>0</v>
      </c>
      <c r="AL385" s="197">
        <f t="shared" si="213"/>
        <v>0</v>
      </c>
    </row>
    <row r="386" spans="2:38" x14ac:dyDescent="0.25">
      <c r="B386" s="195" t="s">
        <v>1298</v>
      </c>
      <c r="C386" s="196" t="s">
        <v>1299</v>
      </c>
      <c r="D3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197">
        <f>D386+E386</f>
        <v>0</v>
      </c>
      <c r="G386" s="197"/>
      <c r="H386" s="197">
        <f t="shared" si="207"/>
        <v>0</v>
      </c>
      <c r="I386" s="197"/>
      <c r="J386" s="197">
        <f t="shared" si="208"/>
        <v>0</v>
      </c>
      <c r="K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197">
        <f t="shared" si="209"/>
        <v>0</v>
      </c>
      <c r="Z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197">
        <f t="shared" si="210"/>
        <v>0</v>
      </c>
      <c r="AD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197">
        <f t="shared" si="211"/>
        <v>0</v>
      </c>
      <c r="AH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197">
        <f t="shared" si="212"/>
        <v>0</v>
      </c>
      <c r="AL386" s="197">
        <f t="shared" si="213"/>
        <v>0</v>
      </c>
    </row>
    <row r="387" spans="2:38" x14ac:dyDescent="0.25">
      <c r="B387" s="195" t="s">
        <v>422</v>
      </c>
      <c r="C387" s="196" t="s">
        <v>290</v>
      </c>
      <c r="D38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197">
        <f>D387+E387</f>
        <v>0</v>
      </c>
      <c r="G387" s="197"/>
      <c r="H387" s="197">
        <f t="shared" si="207"/>
        <v>0</v>
      </c>
      <c r="I387" s="197"/>
      <c r="J387" s="197">
        <f t="shared" si="208"/>
        <v>0</v>
      </c>
      <c r="K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197">
        <f t="shared" si="209"/>
        <v>0</v>
      </c>
      <c r="Z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197">
        <f t="shared" si="210"/>
        <v>0</v>
      </c>
      <c r="AD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197">
        <f t="shared" si="211"/>
        <v>0</v>
      </c>
      <c r="AH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197">
        <f t="shared" si="212"/>
        <v>0</v>
      </c>
      <c r="AL387" s="197">
        <f t="shared" si="213"/>
        <v>0</v>
      </c>
    </row>
    <row r="388" spans="2:38" x14ac:dyDescent="0.25">
      <c r="B388" s="195" t="s">
        <v>1300</v>
      </c>
      <c r="C388" s="196" t="s">
        <v>1301</v>
      </c>
      <c r="D3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197">
        <f>D388+E388</f>
        <v>0</v>
      </c>
      <c r="G388" s="197"/>
      <c r="H388" s="197">
        <f t="shared" si="207"/>
        <v>0</v>
      </c>
      <c r="I388" s="197"/>
      <c r="J388" s="197">
        <f t="shared" si="208"/>
        <v>0</v>
      </c>
      <c r="K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197">
        <f t="shared" si="209"/>
        <v>0</v>
      </c>
      <c r="Z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197">
        <f t="shared" si="210"/>
        <v>0</v>
      </c>
      <c r="AD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197">
        <f t="shared" si="211"/>
        <v>0</v>
      </c>
      <c r="AH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197">
        <f t="shared" si="212"/>
        <v>0</v>
      </c>
      <c r="AL388" s="197">
        <f t="shared" si="213"/>
        <v>0</v>
      </c>
    </row>
    <row r="389" spans="2:38" x14ac:dyDescent="0.25">
      <c r="B389" s="195" t="s">
        <v>1302</v>
      </c>
      <c r="C389" s="196" t="s">
        <v>1303</v>
      </c>
      <c r="D3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197">
        <f>D389+E389</f>
        <v>0</v>
      </c>
      <c r="G389" s="197"/>
      <c r="H389" s="197">
        <f t="shared" si="207"/>
        <v>0</v>
      </c>
      <c r="I389" s="197"/>
      <c r="J389" s="197">
        <f t="shared" si="208"/>
        <v>0</v>
      </c>
      <c r="K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197">
        <f t="shared" si="209"/>
        <v>0</v>
      </c>
      <c r="Z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197">
        <f t="shared" si="210"/>
        <v>0</v>
      </c>
      <c r="AD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197">
        <f t="shared" si="211"/>
        <v>0</v>
      </c>
      <c r="AH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197">
        <f t="shared" si="212"/>
        <v>0</v>
      </c>
      <c r="AL389" s="197">
        <f t="shared" si="213"/>
        <v>0</v>
      </c>
    </row>
    <row r="390" spans="2:38" x14ac:dyDescent="0.25">
      <c r="B390" s="195" t="s">
        <v>423</v>
      </c>
      <c r="C390" s="196" t="s">
        <v>291</v>
      </c>
      <c r="D3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197">
        <f t="shared" si="214"/>
        <v>0</v>
      </c>
      <c r="G390" s="197"/>
      <c r="H390" s="197">
        <f t="shared" si="207"/>
        <v>0</v>
      </c>
      <c r="I390" s="197"/>
      <c r="J390" s="197">
        <f t="shared" si="208"/>
        <v>0</v>
      </c>
      <c r="K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197">
        <f t="shared" si="209"/>
        <v>0</v>
      </c>
      <c r="Z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197">
        <f t="shared" si="210"/>
        <v>0</v>
      </c>
      <c r="AD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197">
        <f t="shared" si="211"/>
        <v>0</v>
      </c>
      <c r="AH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197">
        <f t="shared" si="212"/>
        <v>0</v>
      </c>
      <c r="AL390" s="197">
        <f t="shared" si="213"/>
        <v>0</v>
      </c>
    </row>
    <row r="391" spans="2:38" x14ac:dyDescent="0.25">
      <c r="B391" s="195" t="s">
        <v>1304</v>
      </c>
      <c r="C391" s="196" t="s">
        <v>1305</v>
      </c>
      <c r="D3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197">
        <f>D391+E391</f>
        <v>0</v>
      </c>
      <c r="G391" s="197"/>
      <c r="H391" s="197">
        <f t="shared" si="207"/>
        <v>0</v>
      </c>
      <c r="I391" s="197"/>
      <c r="J391" s="197">
        <f t="shared" si="208"/>
        <v>0</v>
      </c>
      <c r="K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197">
        <f t="shared" si="209"/>
        <v>0</v>
      </c>
      <c r="Z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197">
        <f t="shared" si="210"/>
        <v>0</v>
      </c>
      <c r="AD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197">
        <f t="shared" si="211"/>
        <v>0</v>
      </c>
      <c r="AH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197">
        <f t="shared" si="212"/>
        <v>0</v>
      </c>
      <c r="AL391" s="197">
        <f t="shared" si="213"/>
        <v>0</v>
      </c>
    </row>
    <row r="392" spans="2:38" x14ac:dyDescent="0.25">
      <c r="B392" s="195" t="s">
        <v>1306</v>
      </c>
      <c r="C392" s="196" t="s">
        <v>1307</v>
      </c>
      <c r="D3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197">
        <f t="shared" si="214"/>
        <v>0</v>
      </c>
      <c r="G392" s="197"/>
      <c r="H392" s="197">
        <f t="shared" si="207"/>
        <v>0</v>
      </c>
      <c r="I392" s="197"/>
      <c r="J392" s="197">
        <f t="shared" si="208"/>
        <v>0</v>
      </c>
      <c r="K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197">
        <f t="shared" si="209"/>
        <v>0</v>
      </c>
      <c r="Z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197">
        <f t="shared" si="210"/>
        <v>0</v>
      </c>
      <c r="AD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197">
        <f t="shared" si="211"/>
        <v>0</v>
      </c>
      <c r="AH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197">
        <f t="shared" si="212"/>
        <v>0</v>
      </c>
      <c r="AL392" s="197">
        <f t="shared" si="213"/>
        <v>0</v>
      </c>
    </row>
    <row r="393" spans="2:38" x14ac:dyDescent="0.25">
      <c r="B393" s="192" t="s">
        <v>409</v>
      </c>
      <c r="C393" s="193" t="s">
        <v>281</v>
      </c>
      <c r="D393" s="194">
        <f>D394+D404</f>
        <v>0</v>
      </c>
      <c r="E393" s="194">
        <f>E394+E404</f>
        <v>0</v>
      </c>
      <c r="F393" s="194">
        <f t="shared" si="214"/>
        <v>0</v>
      </c>
      <c r="G393" s="194">
        <f>G394+G404</f>
        <v>0</v>
      </c>
      <c r="H393" s="194">
        <f t="shared" si="207"/>
        <v>0</v>
      </c>
      <c r="I393" s="194">
        <f>I394+I404</f>
        <v>0</v>
      </c>
      <c r="J393" s="194">
        <f t="shared" si="208"/>
        <v>0</v>
      </c>
      <c r="K393" s="194">
        <f t="shared" ref="K393:AJ393" si="217">K394+K404</f>
        <v>0</v>
      </c>
      <c r="L393" s="194">
        <f t="shared" si="217"/>
        <v>0</v>
      </c>
      <c r="M393" s="194">
        <f t="shared" si="217"/>
        <v>0</v>
      </c>
      <c r="N393" s="194">
        <f t="shared" si="217"/>
        <v>0</v>
      </c>
      <c r="O393" s="194">
        <f t="shared" si="217"/>
        <v>0</v>
      </c>
      <c r="P393" s="194">
        <f t="shared" si="217"/>
        <v>0</v>
      </c>
      <c r="Q393" s="194">
        <f t="shared" si="217"/>
        <v>0</v>
      </c>
      <c r="R393" s="194">
        <f t="shared" si="217"/>
        <v>0</v>
      </c>
      <c r="S393" s="194">
        <f t="shared" si="217"/>
        <v>0</v>
      </c>
      <c r="T393" s="194">
        <f t="shared" si="217"/>
        <v>0</v>
      </c>
      <c r="U393" s="194">
        <f t="shared" si="217"/>
        <v>0</v>
      </c>
      <c r="V393" s="194">
        <f t="shared" si="217"/>
        <v>0</v>
      </c>
      <c r="W393" s="194">
        <f t="shared" si="217"/>
        <v>0</v>
      </c>
      <c r="X393" s="194">
        <f t="shared" si="217"/>
        <v>0</v>
      </c>
      <c r="Y393" s="194">
        <f t="shared" si="209"/>
        <v>0</v>
      </c>
      <c r="Z393" s="194">
        <f t="shared" si="217"/>
        <v>0</v>
      </c>
      <c r="AA393" s="194">
        <f t="shared" si="217"/>
        <v>0</v>
      </c>
      <c r="AB393" s="194">
        <f t="shared" si="217"/>
        <v>0</v>
      </c>
      <c r="AC393" s="194">
        <f t="shared" si="210"/>
        <v>0</v>
      </c>
      <c r="AD393" s="194">
        <f t="shared" si="217"/>
        <v>0</v>
      </c>
      <c r="AE393" s="194">
        <f t="shared" si="217"/>
        <v>0</v>
      </c>
      <c r="AF393" s="194">
        <f t="shared" si="217"/>
        <v>0</v>
      </c>
      <c r="AG393" s="194">
        <f t="shared" si="211"/>
        <v>0</v>
      </c>
      <c r="AH393" s="194">
        <f t="shared" si="217"/>
        <v>0</v>
      </c>
      <c r="AI393" s="194">
        <f t="shared" si="217"/>
        <v>0</v>
      </c>
      <c r="AJ393" s="194">
        <f t="shared" si="217"/>
        <v>0</v>
      </c>
      <c r="AK393" s="194">
        <f t="shared" si="212"/>
        <v>0</v>
      </c>
      <c r="AL393" s="194">
        <f t="shared" si="213"/>
        <v>0</v>
      </c>
    </row>
    <row r="394" spans="2:38" x14ac:dyDescent="0.25">
      <c r="B394" s="204" t="s">
        <v>410</v>
      </c>
      <c r="C394" s="205" t="s">
        <v>282</v>
      </c>
      <c r="D394" s="206">
        <f>SUM(D395:D403)</f>
        <v>0</v>
      </c>
      <c r="E394" s="206">
        <f>SUM(E395:E403)</f>
        <v>0</v>
      </c>
      <c r="F394" s="206">
        <f t="shared" si="214"/>
        <v>0</v>
      </c>
      <c r="G394" s="206">
        <f>SUM(G395:G403)</f>
        <v>0</v>
      </c>
      <c r="H394" s="206">
        <f t="shared" si="207"/>
        <v>0</v>
      </c>
      <c r="I394" s="206">
        <f>SUM(I395:I403)</f>
        <v>0</v>
      </c>
      <c r="J394" s="206">
        <f t="shared" si="208"/>
        <v>0</v>
      </c>
      <c r="K394" s="206">
        <f t="shared" ref="K394:AJ394" si="218">SUM(K395:K403)</f>
        <v>0</v>
      </c>
      <c r="L394" s="206">
        <f t="shared" si="218"/>
        <v>0</v>
      </c>
      <c r="M394" s="206">
        <f t="shared" si="218"/>
        <v>0</v>
      </c>
      <c r="N394" s="206">
        <f t="shared" si="218"/>
        <v>0</v>
      </c>
      <c r="O394" s="206">
        <f t="shared" si="218"/>
        <v>0</v>
      </c>
      <c r="P394" s="206">
        <f t="shared" si="218"/>
        <v>0</v>
      </c>
      <c r="Q394" s="206">
        <f t="shared" si="218"/>
        <v>0</v>
      </c>
      <c r="R394" s="206">
        <f t="shared" si="218"/>
        <v>0</v>
      </c>
      <c r="S394" s="206">
        <f t="shared" si="218"/>
        <v>0</v>
      </c>
      <c r="T394" s="206">
        <f t="shared" si="218"/>
        <v>0</v>
      </c>
      <c r="U394" s="206">
        <f t="shared" si="218"/>
        <v>0</v>
      </c>
      <c r="V394" s="206">
        <f t="shared" si="218"/>
        <v>0</v>
      </c>
      <c r="W394" s="206">
        <f t="shared" si="218"/>
        <v>0</v>
      </c>
      <c r="X394" s="206">
        <f t="shared" si="218"/>
        <v>0</v>
      </c>
      <c r="Y394" s="206">
        <f t="shared" si="209"/>
        <v>0</v>
      </c>
      <c r="Z394" s="206">
        <f t="shared" si="218"/>
        <v>0</v>
      </c>
      <c r="AA394" s="206">
        <f t="shared" si="218"/>
        <v>0</v>
      </c>
      <c r="AB394" s="206">
        <f t="shared" si="218"/>
        <v>0</v>
      </c>
      <c r="AC394" s="206">
        <f t="shared" si="210"/>
        <v>0</v>
      </c>
      <c r="AD394" s="206">
        <f t="shared" si="218"/>
        <v>0</v>
      </c>
      <c r="AE394" s="206">
        <f t="shared" si="218"/>
        <v>0</v>
      </c>
      <c r="AF394" s="206">
        <f t="shared" si="218"/>
        <v>0</v>
      </c>
      <c r="AG394" s="206">
        <f t="shared" si="211"/>
        <v>0</v>
      </c>
      <c r="AH394" s="206">
        <f t="shared" si="218"/>
        <v>0</v>
      </c>
      <c r="AI394" s="206">
        <f t="shared" si="218"/>
        <v>0</v>
      </c>
      <c r="AJ394" s="206">
        <f t="shared" si="218"/>
        <v>0</v>
      </c>
      <c r="AK394" s="206">
        <f t="shared" si="212"/>
        <v>0</v>
      </c>
      <c r="AL394" s="206">
        <f t="shared" si="213"/>
        <v>0</v>
      </c>
    </row>
    <row r="395" spans="2:38" x14ac:dyDescent="0.25">
      <c r="B395" s="195" t="s">
        <v>424</v>
      </c>
      <c r="C395" s="196" t="s">
        <v>292</v>
      </c>
      <c r="D3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197">
        <f t="shared" si="214"/>
        <v>0</v>
      </c>
      <c r="G395" s="197"/>
      <c r="H395" s="197">
        <f t="shared" si="207"/>
        <v>0</v>
      </c>
      <c r="I395" s="197"/>
      <c r="J395" s="197">
        <f t="shared" si="208"/>
        <v>0</v>
      </c>
      <c r="K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197">
        <f t="shared" si="209"/>
        <v>0</v>
      </c>
      <c r="Z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197">
        <f t="shared" si="210"/>
        <v>0</v>
      </c>
      <c r="AD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197">
        <f t="shared" si="211"/>
        <v>0</v>
      </c>
      <c r="AH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197">
        <f t="shared" si="212"/>
        <v>0</v>
      </c>
      <c r="AL395" s="197">
        <f t="shared" si="213"/>
        <v>0</v>
      </c>
    </row>
    <row r="396" spans="2:38" x14ac:dyDescent="0.25">
      <c r="B396" s="195" t="s">
        <v>1210</v>
      </c>
      <c r="C396" s="196" t="s">
        <v>1211</v>
      </c>
      <c r="D3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197">
        <f t="shared" si="214"/>
        <v>0</v>
      </c>
      <c r="G396" s="197"/>
      <c r="H396" s="197">
        <f t="shared" si="207"/>
        <v>0</v>
      </c>
      <c r="I396" s="197"/>
      <c r="J396" s="197">
        <f t="shared" si="208"/>
        <v>0</v>
      </c>
      <c r="K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197">
        <f t="shared" si="209"/>
        <v>0</v>
      </c>
      <c r="Z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197">
        <f t="shared" si="210"/>
        <v>0</v>
      </c>
      <c r="AD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197">
        <f t="shared" si="211"/>
        <v>0</v>
      </c>
      <c r="AH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197">
        <f t="shared" si="212"/>
        <v>0</v>
      </c>
      <c r="AL396" s="197">
        <f t="shared" si="213"/>
        <v>0</v>
      </c>
    </row>
    <row r="397" spans="2:38" x14ac:dyDescent="0.25">
      <c r="B397" s="195" t="s">
        <v>1212</v>
      </c>
      <c r="C397" s="196" t="s">
        <v>1213</v>
      </c>
      <c r="D39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197">
        <f>D397+E397</f>
        <v>0</v>
      </c>
      <c r="G397" s="197"/>
      <c r="H397" s="197">
        <f t="shared" si="207"/>
        <v>0</v>
      </c>
      <c r="I397" s="197"/>
      <c r="J397" s="197">
        <f t="shared" si="208"/>
        <v>0</v>
      </c>
      <c r="K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197">
        <f t="shared" si="209"/>
        <v>0</v>
      </c>
      <c r="Z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197">
        <f t="shared" si="210"/>
        <v>0</v>
      </c>
      <c r="AD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197">
        <f t="shared" si="211"/>
        <v>0</v>
      </c>
      <c r="AH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197">
        <f t="shared" si="212"/>
        <v>0</v>
      </c>
      <c r="AL397" s="197">
        <f t="shared" si="213"/>
        <v>0</v>
      </c>
    </row>
    <row r="398" spans="2:38" x14ac:dyDescent="0.25">
      <c r="B398" s="195" t="s">
        <v>1214</v>
      </c>
      <c r="C398" s="196" t="s">
        <v>1215</v>
      </c>
      <c r="D39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197">
        <f>D398+E398</f>
        <v>0</v>
      </c>
      <c r="G398" s="197"/>
      <c r="H398" s="197">
        <f t="shared" si="207"/>
        <v>0</v>
      </c>
      <c r="I398" s="197"/>
      <c r="J398" s="197">
        <f t="shared" si="208"/>
        <v>0</v>
      </c>
      <c r="K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197">
        <f t="shared" si="209"/>
        <v>0</v>
      </c>
      <c r="Z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197">
        <f t="shared" si="210"/>
        <v>0</v>
      </c>
      <c r="AD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197">
        <f t="shared" si="211"/>
        <v>0</v>
      </c>
      <c r="AH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197">
        <f t="shared" si="212"/>
        <v>0</v>
      </c>
      <c r="AL398" s="197">
        <f t="shared" si="213"/>
        <v>0</v>
      </c>
    </row>
    <row r="399" spans="2:38" x14ac:dyDescent="0.25">
      <c r="B399" s="195" t="s">
        <v>1216</v>
      </c>
      <c r="C399" s="196" t="s">
        <v>1217</v>
      </c>
      <c r="D3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197">
        <f>D399+E399</f>
        <v>0</v>
      </c>
      <c r="G399" s="197"/>
      <c r="H399" s="197">
        <f t="shared" si="207"/>
        <v>0</v>
      </c>
      <c r="I399" s="197"/>
      <c r="J399" s="197">
        <f t="shared" si="208"/>
        <v>0</v>
      </c>
      <c r="K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197">
        <f t="shared" si="209"/>
        <v>0</v>
      </c>
      <c r="Z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197">
        <f t="shared" si="210"/>
        <v>0</v>
      </c>
      <c r="AD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197">
        <f t="shared" si="211"/>
        <v>0</v>
      </c>
      <c r="AH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197">
        <f t="shared" si="212"/>
        <v>0</v>
      </c>
      <c r="AL399" s="197">
        <f t="shared" si="213"/>
        <v>0</v>
      </c>
    </row>
    <row r="400" spans="2:38" x14ac:dyDescent="0.25">
      <c r="B400" s="195" t="s">
        <v>425</v>
      </c>
      <c r="C400" s="196" t="s">
        <v>293</v>
      </c>
      <c r="D4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197">
        <f t="shared" si="214"/>
        <v>0</v>
      </c>
      <c r="G400" s="197"/>
      <c r="H400" s="197">
        <f t="shared" si="207"/>
        <v>0</v>
      </c>
      <c r="I400" s="197"/>
      <c r="J400" s="197">
        <f t="shared" si="208"/>
        <v>0</v>
      </c>
      <c r="K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197">
        <f t="shared" si="209"/>
        <v>0</v>
      </c>
      <c r="Z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197">
        <f t="shared" si="210"/>
        <v>0</v>
      </c>
      <c r="AD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197">
        <f t="shared" si="211"/>
        <v>0</v>
      </c>
      <c r="AH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197">
        <f t="shared" si="212"/>
        <v>0</v>
      </c>
      <c r="AL400" s="197">
        <f t="shared" si="213"/>
        <v>0</v>
      </c>
    </row>
    <row r="401" spans="2:38" x14ac:dyDescent="0.25">
      <c r="B401" s="195" t="s">
        <v>1218</v>
      </c>
      <c r="C401" s="196" t="s">
        <v>1219</v>
      </c>
      <c r="D40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197">
        <f>D401+E401</f>
        <v>0</v>
      </c>
      <c r="G401" s="197"/>
      <c r="H401" s="197">
        <f t="shared" si="207"/>
        <v>0</v>
      </c>
      <c r="I401" s="197"/>
      <c r="J401" s="197">
        <f t="shared" si="208"/>
        <v>0</v>
      </c>
      <c r="K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197">
        <f t="shared" si="209"/>
        <v>0</v>
      </c>
      <c r="Z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197">
        <f t="shared" si="210"/>
        <v>0</v>
      </c>
      <c r="AD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197">
        <f t="shared" si="211"/>
        <v>0</v>
      </c>
      <c r="AH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197">
        <f t="shared" si="212"/>
        <v>0</v>
      </c>
      <c r="AL401" s="197">
        <f t="shared" si="213"/>
        <v>0</v>
      </c>
    </row>
    <row r="402" spans="2:38" x14ac:dyDescent="0.25">
      <c r="B402" s="195" t="s">
        <v>426</v>
      </c>
      <c r="C402" s="196" t="s">
        <v>294</v>
      </c>
      <c r="D40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197">
        <f>D402+E402</f>
        <v>0</v>
      </c>
      <c r="G402" s="197"/>
      <c r="H402" s="197">
        <f t="shared" si="207"/>
        <v>0</v>
      </c>
      <c r="I402" s="197"/>
      <c r="J402" s="197">
        <f t="shared" si="208"/>
        <v>0</v>
      </c>
      <c r="K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197">
        <f t="shared" si="209"/>
        <v>0</v>
      </c>
      <c r="Z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197">
        <f t="shared" si="210"/>
        <v>0</v>
      </c>
      <c r="AD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197">
        <f t="shared" si="211"/>
        <v>0</v>
      </c>
      <c r="AH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197">
        <f t="shared" si="212"/>
        <v>0</v>
      </c>
      <c r="AL402" s="197">
        <f t="shared" si="213"/>
        <v>0</v>
      </c>
    </row>
    <row r="403" spans="2:38" x14ac:dyDescent="0.25">
      <c r="B403" s="195" t="s">
        <v>1220</v>
      </c>
      <c r="C403" s="196" t="s">
        <v>1221</v>
      </c>
      <c r="D4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197">
        <f t="shared" si="214"/>
        <v>0</v>
      </c>
      <c r="G403" s="197"/>
      <c r="H403" s="197">
        <f t="shared" si="207"/>
        <v>0</v>
      </c>
      <c r="I403" s="197"/>
      <c r="J403" s="197">
        <f t="shared" si="208"/>
        <v>0</v>
      </c>
      <c r="K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197">
        <f t="shared" si="209"/>
        <v>0</v>
      </c>
      <c r="Z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197">
        <f t="shared" si="210"/>
        <v>0</v>
      </c>
      <c r="AD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197">
        <f t="shared" si="211"/>
        <v>0</v>
      </c>
      <c r="AH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197">
        <f t="shared" si="212"/>
        <v>0</v>
      </c>
      <c r="AL403" s="197">
        <f t="shared" si="213"/>
        <v>0</v>
      </c>
    </row>
    <row r="404" spans="2:38" x14ac:dyDescent="0.25">
      <c r="B404" s="204" t="s">
        <v>411</v>
      </c>
      <c r="C404" s="205" t="s">
        <v>283</v>
      </c>
      <c r="D404" s="206">
        <f>SUM(D405:D406)</f>
        <v>0</v>
      </c>
      <c r="E404" s="206">
        <f>SUM(E405:E406)</f>
        <v>0</v>
      </c>
      <c r="F404" s="206">
        <f t="shared" si="214"/>
        <v>0</v>
      </c>
      <c r="G404" s="206">
        <f>SUM(G405:G406)</f>
        <v>0</v>
      </c>
      <c r="H404" s="206">
        <f t="shared" si="207"/>
        <v>0</v>
      </c>
      <c r="I404" s="206">
        <f>SUM(I405:I406)</f>
        <v>0</v>
      </c>
      <c r="J404" s="206">
        <f t="shared" si="208"/>
        <v>0</v>
      </c>
      <c r="K404" s="206">
        <f t="shared" ref="K404:X404" si="219">SUM(K405:K406)</f>
        <v>0</v>
      </c>
      <c r="L404" s="206">
        <f t="shared" si="219"/>
        <v>0</v>
      </c>
      <c r="M404" s="206">
        <f t="shared" si="219"/>
        <v>0</v>
      </c>
      <c r="N404" s="206">
        <f t="shared" si="219"/>
        <v>0</v>
      </c>
      <c r="O404" s="206">
        <f t="shared" si="219"/>
        <v>0</v>
      </c>
      <c r="P404" s="206">
        <f t="shared" si="219"/>
        <v>0</v>
      </c>
      <c r="Q404" s="206">
        <f t="shared" si="219"/>
        <v>0</v>
      </c>
      <c r="R404" s="206">
        <f t="shared" si="219"/>
        <v>0</v>
      </c>
      <c r="S404" s="206">
        <f t="shared" si="219"/>
        <v>0</v>
      </c>
      <c r="T404" s="206">
        <f t="shared" si="219"/>
        <v>0</v>
      </c>
      <c r="U404" s="206">
        <f t="shared" si="219"/>
        <v>0</v>
      </c>
      <c r="V404" s="206">
        <f t="shared" si="219"/>
        <v>0</v>
      </c>
      <c r="W404" s="206">
        <f t="shared" si="219"/>
        <v>0</v>
      </c>
      <c r="X404" s="206">
        <f t="shared" si="219"/>
        <v>0</v>
      </c>
      <c r="Y404" s="206">
        <f t="shared" si="209"/>
        <v>0</v>
      </c>
      <c r="Z404" s="206">
        <f>SUM(Z405:Z406)</f>
        <v>0</v>
      </c>
      <c r="AA404" s="206">
        <f>SUM(AA405:AA406)</f>
        <v>0</v>
      </c>
      <c r="AB404" s="206">
        <f>SUM(AB405:AB406)</f>
        <v>0</v>
      </c>
      <c r="AC404" s="206">
        <f t="shared" si="210"/>
        <v>0</v>
      </c>
      <c r="AD404" s="206">
        <f>SUM(AD405:AD406)</f>
        <v>0</v>
      </c>
      <c r="AE404" s="206">
        <f>SUM(AE405:AE406)</f>
        <v>0</v>
      </c>
      <c r="AF404" s="206">
        <f>SUM(AF405:AF406)</f>
        <v>0</v>
      </c>
      <c r="AG404" s="206">
        <f t="shared" si="211"/>
        <v>0</v>
      </c>
      <c r="AH404" s="206">
        <f>SUM(AH405:AH406)</f>
        <v>0</v>
      </c>
      <c r="AI404" s="206">
        <f>SUM(AI405:AI406)</f>
        <v>0</v>
      </c>
      <c r="AJ404" s="206">
        <f>SUM(AJ405:AJ406)</f>
        <v>0</v>
      </c>
      <c r="AK404" s="206">
        <f t="shared" si="212"/>
        <v>0</v>
      </c>
      <c r="AL404" s="206">
        <f t="shared" si="213"/>
        <v>0</v>
      </c>
    </row>
    <row r="405" spans="2:38" x14ac:dyDescent="0.25">
      <c r="B405" s="195" t="s">
        <v>1222</v>
      </c>
      <c r="C405" s="196" t="s">
        <v>1223</v>
      </c>
      <c r="D4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197">
        <f>D405+E405</f>
        <v>0</v>
      </c>
      <c r="G405" s="197"/>
      <c r="H405" s="197">
        <f t="shared" si="207"/>
        <v>0</v>
      </c>
      <c r="I405" s="197"/>
      <c r="J405" s="197">
        <f t="shared" si="208"/>
        <v>0</v>
      </c>
      <c r="K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197">
        <f t="shared" si="209"/>
        <v>0</v>
      </c>
      <c r="Z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197">
        <f t="shared" si="210"/>
        <v>0</v>
      </c>
      <c r="AD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197">
        <f t="shared" si="211"/>
        <v>0</v>
      </c>
      <c r="AH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197">
        <f t="shared" si="212"/>
        <v>0</v>
      </c>
      <c r="AL405" s="197">
        <f t="shared" si="213"/>
        <v>0</v>
      </c>
    </row>
    <row r="406" spans="2:38" x14ac:dyDescent="0.25">
      <c r="B406" s="195" t="s">
        <v>427</v>
      </c>
      <c r="C406" s="196" t="s">
        <v>295</v>
      </c>
      <c r="D4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197">
        <f t="shared" si="214"/>
        <v>0</v>
      </c>
      <c r="G406" s="197"/>
      <c r="H406" s="197">
        <f t="shared" ref="H406:H437" si="220">F406-G406</f>
        <v>0</v>
      </c>
      <c r="I406" s="197"/>
      <c r="J406" s="197">
        <f t="shared" ref="J406:J437" si="221">F406-I406</f>
        <v>0</v>
      </c>
      <c r="K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197">
        <f t="shared" ref="Y406:Y437" si="222">V406+W406+X406</f>
        <v>0</v>
      </c>
      <c r="Z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197">
        <f t="shared" ref="AC406:AC437" si="223">Z406+AA406+AB406</f>
        <v>0</v>
      </c>
      <c r="AD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197">
        <f t="shared" ref="AG406:AG437" si="224">AD406+AE406+AF406</f>
        <v>0</v>
      </c>
      <c r="AH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197">
        <f t="shared" ref="AK406:AK437" si="225">AH406+AI406+AJ406</f>
        <v>0</v>
      </c>
      <c r="AL406" s="197">
        <f t="shared" ref="AL406:AL437" si="226">Y406+AC406+AG406+AK406</f>
        <v>0</v>
      </c>
    </row>
    <row r="407" spans="2:38" x14ac:dyDescent="0.25">
      <c r="B407" s="192" t="s">
        <v>411</v>
      </c>
      <c r="C407" s="193" t="s">
        <v>283</v>
      </c>
      <c r="D407" s="194">
        <f>D408</f>
        <v>0</v>
      </c>
      <c r="E407" s="194">
        <f>E408</f>
        <v>0</v>
      </c>
      <c r="F407" s="194">
        <f t="shared" si="214"/>
        <v>0</v>
      </c>
      <c r="G407" s="194">
        <f>G408</f>
        <v>0</v>
      </c>
      <c r="H407" s="194">
        <f t="shared" si="220"/>
        <v>0</v>
      </c>
      <c r="I407" s="194">
        <f>I408</f>
        <v>0</v>
      </c>
      <c r="J407" s="194">
        <f t="shared" si="221"/>
        <v>0</v>
      </c>
      <c r="K407" s="194">
        <f t="shared" ref="K407:AJ407" si="227">K408</f>
        <v>0</v>
      </c>
      <c r="L407" s="194">
        <f t="shared" si="227"/>
        <v>0</v>
      </c>
      <c r="M407" s="194">
        <f t="shared" si="227"/>
        <v>0</v>
      </c>
      <c r="N407" s="194">
        <f t="shared" si="227"/>
        <v>0</v>
      </c>
      <c r="O407" s="194">
        <f t="shared" si="227"/>
        <v>0</v>
      </c>
      <c r="P407" s="194">
        <f t="shared" si="227"/>
        <v>0</v>
      </c>
      <c r="Q407" s="194">
        <f t="shared" si="227"/>
        <v>0</v>
      </c>
      <c r="R407" s="194">
        <f t="shared" si="227"/>
        <v>0</v>
      </c>
      <c r="S407" s="194">
        <f t="shared" si="227"/>
        <v>0</v>
      </c>
      <c r="T407" s="194">
        <f t="shared" si="227"/>
        <v>0</v>
      </c>
      <c r="U407" s="194">
        <f t="shared" si="227"/>
        <v>0</v>
      </c>
      <c r="V407" s="194">
        <f t="shared" si="227"/>
        <v>0</v>
      </c>
      <c r="W407" s="194">
        <f t="shared" si="227"/>
        <v>0</v>
      </c>
      <c r="X407" s="194">
        <f t="shared" si="227"/>
        <v>0</v>
      </c>
      <c r="Y407" s="194">
        <f t="shared" si="222"/>
        <v>0</v>
      </c>
      <c r="Z407" s="194">
        <f t="shared" si="227"/>
        <v>0</v>
      </c>
      <c r="AA407" s="194">
        <f t="shared" si="227"/>
        <v>0</v>
      </c>
      <c r="AB407" s="194">
        <f t="shared" si="227"/>
        <v>0</v>
      </c>
      <c r="AC407" s="194">
        <f t="shared" si="223"/>
        <v>0</v>
      </c>
      <c r="AD407" s="194">
        <f t="shared" si="227"/>
        <v>0</v>
      </c>
      <c r="AE407" s="194">
        <f t="shared" si="227"/>
        <v>0</v>
      </c>
      <c r="AF407" s="194">
        <f t="shared" si="227"/>
        <v>0</v>
      </c>
      <c r="AG407" s="194">
        <f t="shared" si="224"/>
        <v>0</v>
      </c>
      <c r="AH407" s="194">
        <f t="shared" si="227"/>
        <v>0</v>
      </c>
      <c r="AI407" s="194">
        <f t="shared" si="227"/>
        <v>0</v>
      </c>
      <c r="AJ407" s="194">
        <f t="shared" si="227"/>
        <v>0</v>
      </c>
      <c r="AK407" s="194">
        <f t="shared" si="225"/>
        <v>0</v>
      </c>
      <c r="AL407" s="194">
        <f t="shared" si="226"/>
        <v>0</v>
      </c>
    </row>
    <row r="408" spans="2:38" x14ac:dyDescent="0.25">
      <c r="B408" s="204" t="s">
        <v>427</v>
      </c>
      <c r="C408" s="205" t="s">
        <v>295</v>
      </c>
      <c r="D408" s="206">
        <f>SUM(D409:D411)</f>
        <v>0</v>
      </c>
      <c r="E408" s="206">
        <f>SUM(E409:E411)</f>
        <v>0</v>
      </c>
      <c r="F408" s="206">
        <f t="shared" si="214"/>
        <v>0</v>
      </c>
      <c r="G408" s="206">
        <f>SUM(G409:G411)</f>
        <v>0</v>
      </c>
      <c r="H408" s="206">
        <f t="shared" si="220"/>
        <v>0</v>
      </c>
      <c r="I408" s="206">
        <f>SUM(I409:I411)</f>
        <v>0</v>
      </c>
      <c r="J408" s="206">
        <f t="shared" si="221"/>
        <v>0</v>
      </c>
      <c r="K408" s="206">
        <f t="shared" ref="K408:X408" si="228">SUM(K409:K411)</f>
        <v>0</v>
      </c>
      <c r="L408" s="206">
        <f t="shared" si="228"/>
        <v>0</v>
      </c>
      <c r="M408" s="206">
        <f t="shared" si="228"/>
        <v>0</v>
      </c>
      <c r="N408" s="206">
        <f t="shared" si="228"/>
        <v>0</v>
      </c>
      <c r="O408" s="206">
        <f t="shared" si="228"/>
        <v>0</v>
      </c>
      <c r="P408" s="206">
        <f t="shared" si="228"/>
        <v>0</v>
      </c>
      <c r="Q408" s="206">
        <f t="shared" si="228"/>
        <v>0</v>
      </c>
      <c r="R408" s="206">
        <f t="shared" si="228"/>
        <v>0</v>
      </c>
      <c r="S408" s="206">
        <f t="shared" si="228"/>
        <v>0</v>
      </c>
      <c r="T408" s="206">
        <f t="shared" si="228"/>
        <v>0</v>
      </c>
      <c r="U408" s="206">
        <f t="shared" si="228"/>
        <v>0</v>
      </c>
      <c r="V408" s="206">
        <f t="shared" si="228"/>
        <v>0</v>
      </c>
      <c r="W408" s="206">
        <f t="shared" si="228"/>
        <v>0</v>
      </c>
      <c r="X408" s="206">
        <f t="shared" si="228"/>
        <v>0</v>
      </c>
      <c r="Y408" s="206">
        <f t="shared" si="222"/>
        <v>0</v>
      </c>
      <c r="Z408" s="206">
        <f>SUM(Z409:Z411)</f>
        <v>0</v>
      </c>
      <c r="AA408" s="206">
        <f>SUM(AA409:AA411)</f>
        <v>0</v>
      </c>
      <c r="AB408" s="206">
        <f>SUM(AB409:AB411)</f>
        <v>0</v>
      </c>
      <c r="AC408" s="206">
        <f t="shared" si="223"/>
        <v>0</v>
      </c>
      <c r="AD408" s="206">
        <f>SUM(AD409:AD411)</f>
        <v>0</v>
      </c>
      <c r="AE408" s="206">
        <f>SUM(AE409:AE411)</f>
        <v>0</v>
      </c>
      <c r="AF408" s="206">
        <f>SUM(AF409:AF411)</f>
        <v>0</v>
      </c>
      <c r="AG408" s="206">
        <f t="shared" si="224"/>
        <v>0</v>
      </c>
      <c r="AH408" s="206">
        <f>SUM(AH409:AH411)</f>
        <v>0</v>
      </c>
      <c r="AI408" s="206">
        <f>SUM(AI409:AI411)</f>
        <v>0</v>
      </c>
      <c r="AJ408" s="206">
        <f>SUM(AJ409:AJ411)</f>
        <v>0</v>
      </c>
      <c r="AK408" s="206">
        <f t="shared" si="225"/>
        <v>0</v>
      </c>
      <c r="AL408" s="206">
        <f t="shared" si="226"/>
        <v>0</v>
      </c>
    </row>
    <row r="409" spans="2:38" x14ac:dyDescent="0.25">
      <c r="B409" s="195" t="s">
        <v>1224</v>
      </c>
      <c r="C409" s="196" t="s">
        <v>1225</v>
      </c>
      <c r="D4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197">
        <f t="shared" si="214"/>
        <v>0</v>
      </c>
      <c r="G409" s="197"/>
      <c r="H409" s="197">
        <f t="shared" si="220"/>
        <v>0</v>
      </c>
      <c r="I409" s="197"/>
      <c r="J409" s="197">
        <f t="shared" si="221"/>
        <v>0</v>
      </c>
      <c r="K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197">
        <f t="shared" si="222"/>
        <v>0</v>
      </c>
      <c r="Z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197">
        <f t="shared" si="223"/>
        <v>0</v>
      </c>
      <c r="AD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197">
        <f t="shared" si="224"/>
        <v>0</v>
      </c>
      <c r="AH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197">
        <f t="shared" si="225"/>
        <v>0</v>
      </c>
      <c r="AL409" s="197">
        <f t="shared" si="226"/>
        <v>0</v>
      </c>
    </row>
    <row r="410" spans="2:38" x14ac:dyDescent="0.25">
      <c r="B410" s="195" t="s">
        <v>1226</v>
      </c>
      <c r="C410" s="196" t="s">
        <v>1227</v>
      </c>
      <c r="D41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197">
        <f>D410+E410</f>
        <v>0</v>
      </c>
      <c r="G410" s="197"/>
      <c r="H410" s="197">
        <f t="shared" si="220"/>
        <v>0</v>
      </c>
      <c r="I410" s="197"/>
      <c r="J410" s="197">
        <f t="shared" si="221"/>
        <v>0</v>
      </c>
      <c r="K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197">
        <f t="shared" si="222"/>
        <v>0</v>
      </c>
      <c r="Z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197">
        <f t="shared" si="223"/>
        <v>0</v>
      </c>
      <c r="AD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197">
        <f t="shared" si="224"/>
        <v>0</v>
      </c>
      <c r="AH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197">
        <f t="shared" si="225"/>
        <v>0</v>
      </c>
      <c r="AL410" s="197">
        <f t="shared" si="226"/>
        <v>0</v>
      </c>
    </row>
    <row r="411" spans="2:38" x14ac:dyDescent="0.25">
      <c r="B411" s="195" t="s">
        <v>428</v>
      </c>
      <c r="C411" s="196" t="s">
        <v>296</v>
      </c>
      <c r="D41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197">
        <f t="shared" si="214"/>
        <v>0</v>
      </c>
      <c r="G411" s="197"/>
      <c r="H411" s="197">
        <f t="shared" si="220"/>
        <v>0</v>
      </c>
      <c r="I411" s="197"/>
      <c r="J411" s="197">
        <f t="shared" si="221"/>
        <v>0</v>
      </c>
      <c r="K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197">
        <f t="shared" si="222"/>
        <v>0</v>
      </c>
      <c r="Z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197">
        <f t="shared" si="223"/>
        <v>0</v>
      </c>
      <c r="AD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197">
        <f t="shared" si="224"/>
        <v>0</v>
      </c>
      <c r="AH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197">
        <f t="shared" si="225"/>
        <v>0</v>
      </c>
      <c r="AL411" s="197">
        <f t="shared" si="226"/>
        <v>0</v>
      </c>
    </row>
    <row r="412" spans="2:38" x14ac:dyDescent="0.25">
      <c r="B412" s="192" t="s">
        <v>429</v>
      </c>
      <c r="C412" s="193" t="s">
        <v>297</v>
      </c>
      <c r="D412" s="194">
        <f>D413+D424+D432+D435+D439</f>
        <v>0</v>
      </c>
      <c r="E412" s="194">
        <f>E413+E424+E432+E435+E439</f>
        <v>0</v>
      </c>
      <c r="F412" s="194">
        <f t="shared" si="214"/>
        <v>0</v>
      </c>
      <c r="G412" s="194">
        <f>G413+G424+G432+G435+G439</f>
        <v>0</v>
      </c>
      <c r="H412" s="194">
        <f t="shared" si="220"/>
        <v>0</v>
      </c>
      <c r="I412" s="194">
        <f>I413+I424+I432+I435+I439</f>
        <v>0</v>
      </c>
      <c r="J412" s="194">
        <f t="shared" si="221"/>
        <v>0</v>
      </c>
      <c r="K412" s="194">
        <f t="shared" ref="K412:AJ412" si="229">K413+K424+K432+K435+K439</f>
        <v>0</v>
      </c>
      <c r="L412" s="194">
        <f t="shared" si="229"/>
        <v>0</v>
      </c>
      <c r="M412" s="194">
        <f t="shared" si="229"/>
        <v>0</v>
      </c>
      <c r="N412" s="194">
        <f t="shared" si="229"/>
        <v>0</v>
      </c>
      <c r="O412" s="194">
        <f t="shared" si="229"/>
        <v>0</v>
      </c>
      <c r="P412" s="194">
        <f t="shared" si="229"/>
        <v>0</v>
      </c>
      <c r="Q412" s="194">
        <f t="shared" si="229"/>
        <v>0</v>
      </c>
      <c r="R412" s="194">
        <f t="shared" si="229"/>
        <v>0</v>
      </c>
      <c r="S412" s="194">
        <f t="shared" si="229"/>
        <v>0</v>
      </c>
      <c r="T412" s="194">
        <f t="shared" si="229"/>
        <v>0</v>
      </c>
      <c r="U412" s="194">
        <f t="shared" si="229"/>
        <v>0</v>
      </c>
      <c r="V412" s="194">
        <f t="shared" si="229"/>
        <v>0</v>
      </c>
      <c r="W412" s="194">
        <f t="shared" si="229"/>
        <v>0</v>
      </c>
      <c r="X412" s="194">
        <f t="shared" si="229"/>
        <v>0</v>
      </c>
      <c r="Y412" s="194">
        <f t="shared" si="222"/>
        <v>0</v>
      </c>
      <c r="Z412" s="194">
        <f t="shared" si="229"/>
        <v>0</v>
      </c>
      <c r="AA412" s="194">
        <f t="shared" si="229"/>
        <v>0</v>
      </c>
      <c r="AB412" s="194">
        <f t="shared" si="229"/>
        <v>0</v>
      </c>
      <c r="AC412" s="194">
        <f t="shared" si="223"/>
        <v>0</v>
      </c>
      <c r="AD412" s="194">
        <f t="shared" si="229"/>
        <v>0</v>
      </c>
      <c r="AE412" s="194">
        <f t="shared" si="229"/>
        <v>0</v>
      </c>
      <c r="AF412" s="194">
        <f t="shared" si="229"/>
        <v>0</v>
      </c>
      <c r="AG412" s="194">
        <f t="shared" si="224"/>
        <v>0</v>
      </c>
      <c r="AH412" s="194">
        <f t="shared" si="229"/>
        <v>0</v>
      </c>
      <c r="AI412" s="194">
        <f t="shared" si="229"/>
        <v>0</v>
      </c>
      <c r="AJ412" s="194">
        <f t="shared" si="229"/>
        <v>0</v>
      </c>
      <c r="AK412" s="194">
        <f t="shared" si="225"/>
        <v>0</v>
      </c>
      <c r="AL412" s="194">
        <f t="shared" si="226"/>
        <v>0</v>
      </c>
    </row>
    <row r="413" spans="2:38" x14ac:dyDescent="0.25">
      <c r="B413" s="204" t="s">
        <v>430</v>
      </c>
      <c r="C413" s="205" t="s">
        <v>298</v>
      </c>
      <c r="D413" s="206">
        <f>SUM(D414:D423)</f>
        <v>0</v>
      </c>
      <c r="E413" s="206">
        <f>SUM(E414:E423)</f>
        <v>0</v>
      </c>
      <c r="F413" s="206">
        <f t="shared" si="214"/>
        <v>0</v>
      </c>
      <c r="G413" s="206">
        <f>SUM(G414:G423)</f>
        <v>0</v>
      </c>
      <c r="H413" s="206">
        <f t="shared" si="220"/>
        <v>0</v>
      </c>
      <c r="I413" s="206">
        <f>SUM(I414:I423)</f>
        <v>0</v>
      </c>
      <c r="J413" s="206">
        <f t="shared" si="221"/>
        <v>0</v>
      </c>
      <c r="K413" s="206">
        <f t="shared" ref="K413:AJ413" si="230">SUM(K414:K423)</f>
        <v>0</v>
      </c>
      <c r="L413" s="206">
        <f t="shared" si="230"/>
        <v>0</v>
      </c>
      <c r="M413" s="206">
        <f t="shared" si="230"/>
        <v>0</v>
      </c>
      <c r="N413" s="206">
        <f t="shared" si="230"/>
        <v>0</v>
      </c>
      <c r="O413" s="206">
        <f t="shared" si="230"/>
        <v>0</v>
      </c>
      <c r="P413" s="206">
        <f t="shared" si="230"/>
        <v>0</v>
      </c>
      <c r="Q413" s="206">
        <f t="shared" si="230"/>
        <v>0</v>
      </c>
      <c r="R413" s="206">
        <f t="shared" si="230"/>
        <v>0</v>
      </c>
      <c r="S413" s="206">
        <f t="shared" si="230"/>
        <v>0</v>
      </c>
      <c r="T413" s="206">
        <f t="shared" si="230"/>
        <v>0</v>
      </c>
      <c r="U413" s="206">
        <f t="shared" si="230"/>
        <v>0</v>
      </c>
      <c r="V413" s="206">
        <f t="shared" si="230"/>
        <v>0</v>
      </c>
      <c r="W413" s="206">
        <f t="shared" si="230"/>
        <v>0</v>
      </c>
      <c r="X413" s="206">
        <f t="shared" si="230"/>
        <v>0</v>
      </c>
      <c r="Y413" s="206">
        <f t="shared" si="222"/>
        <v>0</v>
      </c>
      <c r="Z413" s="206">
        <f t="shared" si="230"/>
        <v>0</v>
      </c>
      <c r="AA413" s="206">
        <f t="shared" si="230"/>
        <v>0</v>
      </c>
      <c r="AB413" s="206">
        <f t="shared" si="230"/>
        <v>0</v>
      </c>
      <c r="AC413" s="206">
        <f t="shared" si="223"/>
        <v>0</v>
      </c>
      <c r="AD413" s="206">
        <f t="shared" si="230"/>
        <v>0</v>
      </c>
      <c r="AE413" s="206">
        <f t="shared" si="230"/>
        <v>0</v>
      </c>
      <c r="AF413" s="206">
        <f t="shared" si="230"/>
        <v>0</v>
      </c>
      <c r="AG413" s="206">
        <f t="shared" si="224"/>
        <v>0</v>
      </c>
      <c r="AH413" s="206">
        <f t="shared" si="230"/>
        <v>0</v>
      </c>
      <c r="AI413" s="206">
        <f t="shared" si="230"/>
        <v>0</v>
      </c>
      <c r="AJ413" s="206">
        <f t="shared" si="230"/>
        <v>0</v>
      </c>
      <c r="AK413" s="206">
        <f t="shared" si="225"/>
        <v>0</v>
      </c>
      <c r="AL413" s="206">
        <f t="shared" si="226"/>
        <v>0</v>
      </c>
    </row>
    <row r="414" spans="2:38" x14ac:dyDescent="0.25">
      <c r="B414" s="195" t="s">
        <v>431</v>
      </c>
      <c r="C414" s="196" t="s">
        <v>299</v>
      </c>
      <c r="D4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197">
        <f t="shared" si="214"/>
        <v>0</v>
      </c>
      <c r="G414" s="197"/>
      <c r="H414" s="197">
        <f t="shared" si="220"/>
        <v>0</v>
      </c>
      <c r="I414" s="197"/>
      <c r="J414" s="197">
        <f t="shared" si="221"/>
        <v>0</v>
      </c>
      <c r="K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197">
        <f t="shared" si="222"/>
        <v>0</v>
      </c>
      <c r="Z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197">
        <f t="shared" si="223"/>
        <v>0</v>
      </c>
      <c r="AD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197">
        <f t="shared" si="224"/>
        <v>0</v>
      </c>
      <c r="AH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197">
        <f t="shared" si="225"/>
        <v>0</v>
      </c>
      <c r="AL414" s="197">
        <f t="shared" si="226"/>
        <v>0</v>
      </c>
    </row>
    <row r="415" spans="2:38" x14ac:dyDescent="0.25">
      <c r="B415" s="195" t="s">
        <v>1308</v>
      </c>
      <c r="C415" s="196" t="s">
        <v>1309</v>
      </c>
      <c r="D4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197">
        <f t="shared" si="214"/>
        <v>0</v>
      </c>
      <c r="G415" s="197"/>
      <c r="H415" s="197">
        <f t="shared" si="220"/>
        <v>0</v>
      </c>
      <c r="I415" s="197"/>
      <c r="J415" s="197">
        <f t="shared" si="221"/>
        <v>0</v>
      </c>
      <c r="K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197">
        <f t="shared" si="222"/>
        <v>0</v>
      </c>
      <c r="Z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197">
        <f t="shared" si="223"/>
        <v>0</v>
      </c>
      <c r="AD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197">
        <f t="shared" si="224"/>
        <v>0</v>
      </c>
      <c r="AH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197">
        <f t="shared" si="225"/>
        <v>0</v>
      </c>
      <c r="AL415" s="197">
        <f t="shared" si="226"/>
        <v>0</v>
      </c>
    </row>
    <row r="416" spans="2:38" x14ac:dyDescent="0.25">
      <c r="B416" s="195" t="s">
        <v>1310</v>
      </c>
      <c r="C416" s="196" t="s">
        <v>1311</v>
      </c>
      <c r="D4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197">
        <f t="shared" si="214"/>
        <v>0</v>
      </c>
      <c r="G416" s="197"/>
      <c r="H416" s="197">
        <f t="shared" si="220"/>
        <v>0</v>
      </c>
      <c r="I416" s="197"/>
      <c r="J416" s="197">
        <f t="shared" si="221"/>
        <v>0</v>
      </c>
      <c r="K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197">
        <f t="shared" si="222"/>
        <v>0</v>
      </c>
      <c r="Z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197">
        <f t="shared" si="223"/>
        <v>0</v>
      </c>
      <c r="AD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197">
        <f t="shared" si="224"/>
        <v>0</v>
      </c>
      <c r="AH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197">
        <f t="shared" si="225"/>
        <v>0</v>
      </c>
      <c r="AL416" s="197">
        <f t="shared" si="226"/>
        <v>0</v>
      </c>
    </row>
    <row r="417" spans="2:38" x14ac:dyDescent="0.25">
      <c r="B417" s="195" t="s">
        <v>432</v>
      </c>
      <c r="C417" s="196" t="s">
        <v>300</v>
      </c>
      <c r="D4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197">
        <f>D417+E417</f>
        <v>0</v>
      </c>
      <c r="G417" s="197"/>
      <c r="H417" s="197">
        <f t="shared" si="220"/>
        <v>0</v>
      </c>
      <c r="I417" s="197"/>
      <c r="J417" s="197">
        <f t="shared" si="221"/>
        <v>0</v>
      </c>
      <c r="K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197">
        <f t="shared" si="222"/>
        <v>0</v>
      </c>
      <c r="Z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197">
        <f t="shared" si="223"/>
        <v>0</v>
      </c>
      <c r="AD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197">
        <f t="shared" si="224"/>
        <v>0</v>
      </c>
      <c r="AH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197">
        <f t="shared" si="225"/>
        <v>0</v>
      </c>
      <c r="AL417" s="197">
        <f t="shared" si="226"/>
        <v>0</v>
      </c>
    </row>
    <row r="418" spans="2:38" x14ac:dyDescent="0.25">
      <c r="B418" s="195" t="s">
        <v>433</v>
      </c>
      <c r="C418" s="196" t="s">
        <v>301</v>
      </c>
      <c r="D4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197">
        <f>D418+E418</f>
        <v>0</v>
      </c>
      <c r="G418" s="197"/>
      <c r="H418" s="197">
        <f t="shared" si="220"/>
        <v>0</v>
      </c>
      <c r="I418" s="197"/>
      <c r="J418" s="197">
        <f t="shared" si="221"/>
        <v>0</v>
      </c>
      <c r="K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197">
        <f t="shared" si="222"/>
        <v>0</v>
      </c>
      <c r="Z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197">
        <f t="shared" si="223"/>
        <v>0</v>
      </c>
      <c r="AD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197">
        <f t="shared" si="224"/>
        <v>0</v>
      </c>
      <c r="AH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197">
        <f t="shared" si="225"/>
        <v>0</v>
      </c>
      <c r="AL418" s="197">
        <f t="shared" si="226"/>
        <v>0</v>
      </c>
    </row>
    <row r="419" spans="2:38" x14ac:dyDescent="0.25">
      <c r="B419" s="195" t="s">
        <v>1408</v>
      </c>
      <c r="C419" s="196" t="s">
        <v>1409</v>
      </c>
      <c r="D4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197">
        <f>D419+E419</f>
        <v>0</v>
      </c>
      <c r="G419" s="197"/>
      <c r="H419" s="197">
        <f t="shared" si="220"/>
        <v>0</v>
      </c>
      <c r="I419" s="197"/>
      <c r="J419" s="197">
        <f t="shared" si="221"/>
        <v>0</v>
      </c>
      <c r="K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197">
        <f t="shared" si="222"/>
        <v>0</v>
      </c>
      <c r="Z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197">
        <f t="shared" si="223"/>
        <v>0</v>
      </c>
      <c r="AD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197">
        <f t="shared" si="224"/>
        <v>0</v>
      </c>
      <c r="AH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197">
        <f t="shared" si="225"/>
        <v>0</v>
      </c>
      <c r="AL419" s="197">
        <f t="shared" si="226"/>
        <v>0</v>
      </c>
    </row>
    <row r="420" spans="2:38" x14ac:dyDescent="0.25">
      <c r="B420" s="195" t="s">
        <v>1410</v>
      </c>
      <c r="C420" s="196" t="s">
        <v>1411</v>
      </c>
      <c r="D4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197">
        <f>D420+E420</f>
        <v>0</v>
      </c>
      <c r="G420" s="197"/>
      <c r="H420" s="197">
        <f t="shared" si="220"/>
        <v>0</v>
      </c>
      <c r="I420" s="197"/>
      <c r="J420" s="197">
        <f t="shared" si="221"/>
        <v>0</v>
      </c>
      <c r="K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197">
        <f t="shared" si="222"/>
        <v>0</v>
      </c>
      <c r="Z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197">
        <f t="shared" si="223"/>
        <v>0</v>
      </c>
      <c r="AD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197">
        <f t="shared" si="224"/>
        <v>0</v>
      </c>
      <c r="AH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197">
        <f t="shared" si="225"/>
        <v>0</v>
      </c>
      <c r="AL420" s="197">
        <f t="shared" si="226"/>
        <v>0</v>
      </c>
    </row>
    <row r="421" spans="2:38" x14ac:dyDescent="0.25">
      <c r="B421" s="195" t="s">
        <v>1412</v>
      </c>
      <c r="C421" s="196" t="s">
        <v>1413</v>
      </c>
      <c r="D4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197">
        <f>D421+E421</f>
        <v>0</v>
      </c>
      <c r="G421" s="197"/>
      <c r="H421" s="197">
        <f t="shared" si="220"/>
        <v>0</v>
      </c>
      <c r="I421" s="197"/>
      <c r="J421" s="197">
        <f t="shared" si="221"/>
        <v>0</v>
      </c>
      <c r="K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197">
        <f t="shared" si="222"/>
        <v>0</v>
      </c>
      <c r="Z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197">
        <f t="shared" si="223"/>
        <v>0</v>
      </c>
      <c r="AD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197">
        <f t="shared" si="224"/>
        <v>0</v>
      </c>
      <c r="AH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197">
        <f t="shared" si="225"/>
        <v>0</v>
      </c>
      <c r="AL421" s="197">
        <f t="shared" si="226"/>
        <v>0</v>
      </c>
    </row>
    <row r="422" spans="2:38" x14ac:dyDescent="0.25">
      <c r="B422" s="195" t="s">
        <v>1414</v>
      </c>
      <c r="C422" s="196" t="s">
        <v>1415</v>
      </c>
      <c r="D4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197">
        <f t="shared" si="214"/>
        <v>0</v>
      </c>
      <c r="G422" s="197"/>
      <c r="H422" s="197">
        <f t="shared" si="220"/>
        <v>0</v>
      </c>
      <c r="I422" s="197"/>
      <c r="J422" s="197">
        <f t="shared" si="221"/>
        <v>0</v>
      </c>
      <c r="K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197">
        <f t="shared" si="222"/>
        <v>0</v>
      </c>
      <c r="Z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197">
        <f t="shared" si="223"/>
        <v>0</v>
      </c>
      <c r="AD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197">
        <f t="shared" si="224"/>
        <v>0</v>
      </c>
      <c r="AH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197">
        <f t="shared" si="225"/>
        <v>0</v>
      </c>
      <c r="AL422" s="197">
        <f t="shared" si="226"/>
        <v>0</v>
      </c>
    </row>
    <row r="423" spans="2:38" x14ac:dyDescent="0.25">
      <c r="B423" s="195" t="s">
        <v>1416</v>
      </c>
      <c r="C423" s="196" t="s">
        <v>1417</v>
      </c>
      <c r="D4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197">
        <f t="shared" si="214"/>
        <v>0</v>
      </c>
      <c r="G423" s="197"/>
      <c r="H423" s="197">
        <f t="shared" si="220"/>
        <v>0</v>
      </c>
      <c r="I423" s="197"/>
      <c r="J423" s="197">
        <f t="shared" si="221"/>
        <v>0</v>
      </c>
      <c r="K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197">
        <f t="shared" si="222"/>
        <v>0</v>
      </c>
      <c r="Z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197">
        <f t="shared" si="223"/>
        <v>0</v>
      </c>
      <c r="AD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197">
        <f t="shared" si="224"/>
        <v>0</v>
      </c>
      <c r="AH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197">
        <f t="shared" si="225"/>
        <v>0</v>
      </c>
      <c r="AL423" s="197">
        <f t="shared" si="226"/>
        <v>0</v>
      </c>
    </row>
    <row r="424" spans="2:38" x14ac:dyDescent="0.25">
      <c r="B424" s="204" t="s">
        <v>434</v>
      </c>
      <c r="C424" s="205" t="s">
        <v>302</v>
      </c>
      <c r="D424" s="206">
        <f>SUM(D425:D431)</f>
        <v>0</v>
      </c>
      <c r="E424" s="206">
        <f>SUM(E425:E431)</f>
        <v>0</v>
      </c>
      <c r="F424" s="206">
        <f t="shared" si="214"/>
        <v>0</v>
      </c>
      <c r="G424" s="206">
        <f>SUM(G425:G431)</f>
        <v>0</v>
      </c>
      <c r="H424" s="206">
        <f t="shared" si="220"/>
        <v>0</v>
      </c>
      <c r="I424" s="206">
        <f>SUM(I425:I431)</f>
        <v>0</v>
      </c>
      <c r="J424" s="206">
        <f t="shared" si="221"/>
        <v>0</v>
      </c>
      <c r="K424" s="206">
        <f t="shared" ref="K424:X424" si="231">SUM(K425:K431)</f>
        <v>0</v>
      </c>
      <c r="L424" s="206">
        <f t="shared" si="231"/>
        <v>0</v>
      </c>
      <c r="M424" s="206">
        <f t="shared" si="231"/>
        <v>0</v>
      </c>
      <c r="N424" s="206">
        <f t="shared" si="231"/>
        <v>0</v>
      </c>
      <c r="O424" s="206">
        <f t="shared" si="231"/>
        <v>0</v>
      </c>
      <c r="P424" s="206">
        <f t="shared" si="231"/>
        <v>0</v>
      </c>
      <c r="Q424" s="206">
        <f t="shared" si="231"/>
        <v>0</v>
      </c>
      <c r="R424" s="206">
        <f t="shared" si="231"/>
        <v>0</v>
      </c>
      <c r="S424" s="206">
        <f t="shared" si="231"/>
        <v>0</v>
      </c>
      <c r="T424" s="206">
        <f t="shared" si="231"/>
        <v>0</v>
      </c>
      <c r="U424" s="206">
        <f t="shared" si="231"/>
        <v>0</v>
      </c>
      <c r="V424" s="206">
        <f t="shared" si="231"/>
        <v>0</v>
      </c>
      <c r="W424" s="206">
        <f t="shared" si="231"/>
        <v>0</v>
      </c>
      <c r="X424" s="206">
        <f t="shared" si="231"/>
        <v>0</v>
      </c>
      <c r="Y424" s="206">
        <f t="shared" si="222"/>
        <v>0</v>
      </c>
      <c r="Z424" s="206">
        <f>SUM(Z425:Z431)</f>
        <v>0</v>
      </c>
      <c r="AA424" s="206">
        <f>SUM(AA425:AA431)</f>
        <v>0</v>
      </c>
      <c r="AB424" s="206">
        <f>SUM(AB425:AB431)</f>
        <v>0</v>
      </c>
      <c r="AC424" s="206">
        <f t="shared" si="223"/>
        <v>0</v>
      </c>
      <c r="AD424" s="206">
        <f>SUM(AD425:AD431)</f>
        <v>0</v>
      </c>
      <c r="AE424" s="206">
        <f>SUM(AE425:AE431)</f>
        <v>0</v>
      </c>
      <c r="AF424" s="206">
        <f>SUM(AF425:AF431)</f>
        <v>0</v>
      </c>
      <c r="AG424" s="206">
        <f t="shared" si="224"/>
        <v>0</v>
      </c>
      <c r="AH424" s="206">
        <f>SUM(AH425:AH431)</f>
        <v>0</v>
      </c>
      <c r="AI424" s="206">
        <f>SUM(AI425:AI431)</f>
        <v>0</v>
      </c>
      <c r="AJ424" s="206">
        <f>SUM(AJ425:AJ431)</f>
        <v>0</v>
      </c>
      <c r="AK424" s="206">
        <f t="shared" si="225"/>
        <v>0</v>
      </c>
      <c r="AL424" s="206">
        <f t="shared" si="226"/>
        <v>0</v>
      </c>
    </row>
    <row r="425" spans="2:38" x14ac:dyDescent="0.25">
      <c r="B425" s="195" t="s">
        <v>435</v>
      </c>
      <c r="C425" s="196" t="s">
        <v>303</v>
      </c>
      <c r="D4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197">
        <f>D425+E425</f>
        <v>0</v>
      </c>
      <c r="G425" s="197"/>
      <c r="H425" s="197">
        <f t="shared" si="220"/>
        <v>0</v>
      </c>
      <c r="I425" s="197"/>
      <c r="J425" s="197">
        <f t="shared" si="221"/>
        <v>0</v>
      </c>
      <c r="K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197">
        <f t="shared" si="222"/>
        <v>0</v>
      </c>
      <c r="Z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197">
        <f t="shared" si="223"/>
        <v>0</v>
      </c>
      <c r="AD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197">
        <f t="shared" si="224"/>
        <v>0</v>
      </c>
      <c r="AH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197">
        <f t="shared" si="225"/>
        <v>0</v>
      </c>
      <c r="AL425" s="197">
        <f t="shared" si="226"/>
        <v>0</v>
      </c>
    </row>
    <row r="426" spans="2:38" x14ac:dyDescent="0.25">
      <c r="B426" s="195" t="s">
        <v>1418</v>
      </c>
      <c r="C426" s="196" t="s">
        <v>1419</v>
      </c>
      <c r="D4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197">
        <f>D426+E426</f>
        <v>0</v>
      </c>
      <c r="G426" s="197"/>
      <c r="H426" s="197">
        <f t="shared" si="220"/>
        <v>0</v>
      </c>
      <c r="I426" s="197"/>
      <c r="J426" s="197">
        <f t="shared" si="221"/>
        <v>0</v>
      </c>
      <c r="K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197">
        <f t="shared" si="222"/>
        <v>0</v>
      </c>
      <c r="Z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197">
        <f t="shared" si="223"/>
        <v>0</v>
      </c>
      <c r="AD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197">
        <f t="shared" si="224"/>
        <v>0</v>
      </c>
      <c r="AH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197">
        <f t="shared" si="225"/>
        <v>0</v>
      </c>
      <c r="AL426" s="197">
        <f t="shared" si="226"/>
        <v>0</v>
      </c>
    </row>
    <row r="427" spans="2:38" x14ac:dyDescent="0.25">
      <c r="B427" s="195" t="s">
        <v>1420</v>
      </c>
      <c r="C427" s="196" t="s">
        <v>1421</v>
      </c>
      <c r="D4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197">
        <f>D427+E427</f>
        <v>0</v>
      </c>
      <c r="G427" s="197"/>
      <c r="H427" s="197">
        <f t="shared" si="220"/>
        <v>0</v>
      </c>
      <c r="I427" s="197"/>
      <c r="J427" s="197">
        <f t="shared" si="221"/>
        <v>0</v>
      </c>
      <c r="K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197">
        <f t="shared" si="222"/>
        <v>0</v>
      </c>
      <c r="Z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197">
        <f t="shared" si="223"/>
        <v>0</v>
      </c>
      <c r="AD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197">
        <f t="shared" si="224"/>
        <v>0</v>
      </c>
      <c r="AH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197">
        <f t="shared" si="225"/>
        <v>0</v>
      </c>
      <c r="AL427" s="197">
        <f t="shared" si="226"/>
        <v>0</v>
      </c>
    </row>
    <row r="428" spans="2:38" x14ac:dyDescent="0.25">
      <c r="B428" s="195" t="s">
        <v>1422</v>
      </c>
      <c r="C428" s="196" t="s">
        <v>1423</v>
      </c>
      <c r="D4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197">
        <f t="shared" si="214"/>
        <v>0</v>
      </c>
      <c r="G428" s="197"/>
      <c r="H428" s="197">
        <f t="shared" si="220"/>
        <v>0</v>
      </c>
      <c r="I428" s="197"/>
      <c r="J428" s="197">
        <f t="shared" si="221"/>
        <v>0</v>
      </c>
      <c r="K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197">
        <f t="shared" si="222"/>
        <v>0</v>
      </c>
      <c r="Z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197">
        <f t="shared" si="223"/>
        <v>0</v>
      </c>
      <c r="AD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197">
        <f t="shared" si="224"/>
        <v>0</v>
      </c>
      <c r="AH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197">
        <f t="shared" si="225"/>
        <v>0</v>
      </c>
      <c r="AL428" s="197">
        <f t="shared" si="226"/>
        <v>0</v>
      </c>
    </row>
    <row r="429" spans="2:38" x14ac:dyDescent="0.25">
      <c r="B429" s="195" t="s">
        <v>1424</v>
      </c>
      <c r="C429" s="196" t="s">
        <v>1425</v>
      </c>
      <c r="D4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197">
        <f>D429+E429</f>
        <v>0</v>
      </c>
      <c r="G429" s="197"/>
      <c r="H429" s="197">
        <f t="shared" si="220"/>
        <v>0</v>
      </c>
      <c r="I429" s="197"/>
      <c r="J429" s="197">
        <f t="shared" si="221"/>
        <v>0</v>
      </c>
      <c r="K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197">
        <f t="shared" si="222"/>
        <v>0</v>
      </c>
      <c r="Z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197">
        <f t="shared" si="223"/>
        <v>0</v>
      </c>
      <c r="AD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197">
        <f t="shared" si="224"/>
        <v>0</v>
      </c>
      <c r="AH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197">
        <f t="shared" si="225"/>
        <v>0</v>
      </c>
      <c r="AL429" s="197">
        <f t="shared" si="226"/>
        <v>0</v>
      </c>
    </row>
    <row r="430" spans="2:38" x14ac:dyDescent="0.25">
      <c r="B430" s="195" t="s">
        <v>1426</v>
      </c>
      <c r="C430" s="196" t="s">
        <v>1427</v>
      </c>
      <c r="D43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197">
        <f>D430+E430</f>
        <v>0</v>
      </c>
      <c r="G430" s="197"/>
      <c r="H430" s="197">
        <f t="shared" si="220"/>
        <v>0</v>
      </c>
      <c r="I430" s="197"/>
      <c r="J430" s="197">
        <f t="shared" si="221"/>
        <v>0</v>
      </c>
      <c r="K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197">
        <f t="shared" si="222"/>
        <v>0</v>
      </c>
      <c r="Z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197">
        <f t="shared" si="223"/>
        <v>0</v>
      </c>
      <c r="AD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197">
        <f t="shared" si="224"/>
        <v>0</v>
      </c>
      <c r="AH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197">
        <f t="shared" si="225"/>
        <v>0</v>
      </c>
      <c r="AL430" s="197">
        <f t="shared" si="226"/>
        <v>0</v>
      </c>
    </row>
    <row r="431" spans="2:38" x14ac:dyDescent="0.25">
      <c r="B431" s="195" t="s">
        <v>1428</v>
      </c>
      <c r="C431" s="196" t="s">
        <v>1429</v>
      </c>
      <c r="D4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197">
        <f t="shared" si="214"/>
        <v>0</v>
      </c>
      <c r="G431" s="197"/>
      <c r="H431" s="197">
        <f t="shared" si="220"/>
        <v>0</v>
      </c>
      <c r="I431" s="197"/>
      <c r="J431" s="197">
        <f t="shared" si="221"/>
        <v>0</v>
      </c>
      <c r="K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197">
        <f t="shared" si="222"/>
        <v>0</v>
      </c>
      <c r="Z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197">
        <f t="shared" si="223"/>
        <v>0</v>
      </c>
      <c r="AD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197">
        <f t="shared" si="224"/>
        <v>0</v>
      </c>
      <c r="AH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197">
        <f t="shared" si="225"/>
        <v>0</v>
      </c>
      <c r="AL431" s="197">
        <f t="shared" si="226"/>
        <v>0</v>
      </c>
    </row>
    <row r="432" spans="2:38" x14ac:dyDescent="0.25">
      <c r="B432" s="204" t="s">
        <v>436</v>
      </c>
      <c r="C432" s="205" t="s">
        <v>304</v>
      </c>
      <c r="D432" s="206">
        <f>SUM(D433:D434)</f>
        <v>0</v>
      </c>
      <c r="E432" s="206">
        <f>SUM(E433:E434)</f>
        <v>0</v>
      </c>
      <c r="F432" s="206">
        <f t="shared" si="214"/>
        <v>0</v>
      </c>
      <c r="G432" s="206">
        <f>SUM(G433:G434)</f>
        <v>0</v>
      </c>
      <c r="H432" s="206">
        <f t="shared" si="220"/>
        <v>0</v>
      </c>
      <c r="I432" s="206">
        <f>SUM(I433:I434)</f>
        <v>0</v>
      </c>
      <c r="J432" s="206">
        <f t="shared" si="221"/>
        <v>0</v>
      </c>
      <c r="K432" s="206">
        <f t="shared" ref="K432:X432" si="232">SUM(K433:K434)</f>
        <v>0</v>
      </c>
      <c r="L432" s="206">
        <f t="shared" si="232"/>
        <v>0</v>
      </c>
      <c r="M432" s="206">
        <f t="shared" si="232"/>
        <v>0</v>
      </c>
      <c r="N432" s="206">
        <f t="shared" si="232"/>
        <v>0</v>
      </c>
      <c r="O432" s="206">
        <f t="shared" si="232"/>
        <v>0</v>
      </c>
      <c r="P432" s="206">
        <f t="shared" si="232"/>
        <v>0</v>
      </c>
      <c r="Q432" s="206">
        <f t="shared" si="232"/>
        <v>0</v>
      </c>
      <c r="R432" s="206">
        <f t="shared" si="232"/>
        <v>0</v>
      </c>
      <c r="S432" s="206">
        <f t="shared" si="232"/>
        <v>0</v>
      </c>
      <c r="T432" s="206">
        <f t="shared" si="232"/>
        <v>0</v>
      </c>
      <c r="U432" s="206">
        <f t="shared" si="232"/>
        <v>0</v>
      </c>
      <c r="V432" s="206">
        <f t="shared" si="232"/>
        <v>0</v>
      </c>
      <c r="W432" s="206">
        <f t="shared" si="232"/>
        <v>0</v>
      </c>
      <c r="X432" s="206">
        <f t="shared" si="232"/>
        <v>0</v>
      </c>
      <c r="Y432" s="206">
        <f t="shared" si="222"/>
        <v>0</v>
      </c>
      <c r="Z432" s="206">
        <f>SUM(Z433:Z434)</f>
        <v>0</v>
      </c>
      <c r="AA432" s="206">
        <f>SUM(AA433:AA434)</f>
        <v>0</v>
      </c>
      <c r="AB432" s="206">
        <f>SUM(AB433:AB434)</f>
        <v>0</v>
      </c>
      <c r="AC432" s="206">
        <f t="shared" si="223"/>
        <v>0</v>
      </c>
      <c r="AD432" s="206">
        <f>SUM(AD433:AD434)</f>
        <v>0</v>
      </c>
      <c r="AE432" s="206">
        <f>SUM(AE433:AE434)</f>
        <v>0</v>
      </c>
      <c r="AF432" s="206">
        <f>SUM(AF433:AF434)</f>
        <v>0</v>
      </c>
      <c r="AG432" s="206">
        <f t="shared" si="224"/>
        <v>0</v>
      </c>
      <c r="AH432" s="206">
        <f>SUM(AH433:AH434)</f>
        <v>0</v>
      </c>
      <c r="AI432" s="206">
        <f>SUM(AI433:AI434)</f>
        <v>0</v>
      </c>
      <c r="AJ432" s="206">
        <f>SUM(AJ433:AJ434)</f>
        <v>0</v>
      </c>
      <c r="AK432" s="206">
        <f t="shared" si="225"/>
        <v>0</v>
      </c>
      <c r="AL432" s="206">
        <f t="shared" si="226"/>
        <v>0</v>
      </c>
    </row>
    <row r="433" spans="2:38" x14ac:dyDescent="0.25">
      <c r="B433" s="195" t="s">
        <v>1430</v>
      </c>
      <c r="C433" s="196" t="s">
        <v>1431</v>
      </c>
      <c r="D4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197">
        <f>D433+E433</f>
        <v>0</v>
      </c>
      <c r="G433" s="197"/>
      <c r="H433" s="197">
        <f t="shared" si="220"/>
        <v>0</v>
      </c>
      <c r="I433" s="197"/>
      <c r="J433" s="197">
        <f t="shared" si="221"/>
        <v>0</v>
      </c>
      <c r="K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197">
        <f t="shared" si="222"/>
        <v>0</v>
      </c>
      <c r="Z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197">
        <f t="shared" si="223"/>
        <v>0</v>
      </c>
      <c r="AD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197">
        <f t="shared" si="224"/>
        <v>0</v>
      </c>
      <c r="AH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197">
        <f t="shared" si="225"/>
        <v>0</v>
      </c>
      <c r="AL433" s="197">
        <f t="shared" si="226"/>
        <v>0</v>
      </c>
    </row>
    <row r="434" spans="2:38" x14ac:dyDescent="0.25">
      <c r="B434" s="195" t="s">
        <v>437</v>
      </c>
      <c r="C434" s="196" t="s">
        <v>305</v>
      </c>
      <c r="D4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197">
        <f t="shared" si="214"/>
        <v>0</v>
      </c>
      <c r="G434" s="197"/>
      <c r="H434" s="197">
        <f t="shared" si="220"/>
        <v>0</v>
      </c>
      <c r="I434" s="197"/>
      <c r="J434" s="197">
        <f t="shared" si="221"/>
        <v>0</v>
      </c>
      <c r="K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197">
        <f t="shared" si="222"/>
        <v>0</v>
      </c>
      <c r="Z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197">
        <f t="shared" si="223"/>
        <v>0</v>
      </c>
      <c r="AD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197">
        <f t="shared" si="224"/>
        <v>0</v>
      </c>
      <c r="AH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197">
        <f t="shared" si="225"/>
        <v>0</v>
      </c>
      <c r="AL434" s="197">
        <f t="shared" si="226"/>
        <v>0</v>
      </c>
    </row>
    <row r="435" spans="2:38" x14ac:dyDescent="0.25">
      <c r="B435" s="204" t="s">
        <v>438</v>
      </c>
      <c r="C435" s="205" t="s">
        <v>306</v>
      </c>
      <c r="D435" s="206">
        <f>SUM(D436:D438)</f>
        <v>0</v>
      </c>
      <c r="E435" s="206">
        <f>SUM(E436:E438)</f>
        <v>0</v>
      </c>
      <c r="F435" s="206">
        <f t="shared" si="214"/>
        <v>0</v>
      </c>
      <c r="G435" s="206">
        <f>SUM(G436:G438)</f>
        <v>0</v>
      </c>
      <c r="H435" s="206">
        <f t="shared" si="220"/>
        <v>0</v>
      </c>
      <c r="I435" s="206">
        <f>SUM(I436:I438)</f>
        <v>0</v>
      </c>
      <c r="J435" s="206">
        <f t="shared" si="221"/>
        <v>0</v>
      </c>
      <c r="K435" s="206">
        <f t="shared" ref="K435:X435" si="233">SUM(K436:K438)</f>
        <v>0</v>
      </c>
      <c r="L435" s="206">
        <f t="shared" si="233"/>
        <v>0</v>
      </c>
      <c r="M435" s="206">
        <f t="shared" si="233"/>
        <v>0</v>
      </c>
      <c r="N435" s="206">
        <f t="shared" si="233"/>
        <v>0</v>
      </c>
      <c r="O435" s="206">
        <f t="shared" si="233"/>
        <v>0</v>
      </c>
      <c r="P435" s="206">
        <f t="shared" si="233"/>
        <v>0</v>
      </c>
      <c r="Q435" s="206">
        <f t="shared" si="233"/>
        <v>0</v>
      </c>
      <c r="R435" s="206">
        <f t="shared" si="233"/>
        <v>0</v>
      </c>
      <c r="S435" s="206">
        <f t="shared" si="233"/>
        <v>0</v>
      </c>
      <c r="T435" s="206">
        <f t="shared" si="233"/>
        <v>0</v>
      </c>
      <c r="U435" s="206">
        <f t="shared" si="233"/>
        <v>0</v>
      </c>
      <c r="V435" s="206">
        <f t="shared" si="233"/>
        <v>0</v>
      </c>
      <c r="W435" s="206">
        <f t="shared" si="233"/>
        <v>0</v>
      </c>
      <c r="X435" s="206">
        <f t="shared" si="233"/>
        <v>0</v>
      </c>
      <c r="Y435" s="206">
        <f t="shared" si="222"/>
        <v>0</v>
      </c>
      <c r="Z435" s="206">
        <f>SUM(Z436:Z438)</f>
        <v>0</v>
      </c>
      <c r="AA435" s="206">
        <f>SUM(AA436:AA438)</f>
        <v>0</v>
      </c>
      <c r="AB435" s="206">
        <f>SUM(AB436:AB438)</f>
        <v>0</v>
      </c>
      <c r="AC435" s="206">
        <f t="shared" si="223"/>
        <v>0</v>
      </c>
      <c r="AD435" s="206">
        <f>SUM(AD436:AD438)</f>
        <v>0</v>
      </c>
      <c r="AE435" s="206">
        <f>SUM(AE436:AE438)</f>
        <v>0</v>
      </c>
      <c r="AF435" s="206">
        <f>SUM(AF436:AF438)</f>
        <v>0</v>
      </c>
      <c r="AG435" s="206">
        <f t="shared" si="224"/>
        <v>0</v>
      </c>
      <c r="AH435" s="206">
        <f>SUM(AH436:AH438)</f>
        <v>0</v>
      </c>
      <c r="AI435" s="206">
        <f>SUM(AI436:AI438)</f>
        <v>0</v>
      </c>
      <c r="AJ435" s="206">
        <f>SUM(AJ436:AJ438)</f>
        <v>0</v>
      </c>
      <c r="AK435" s="206">
        <f t="shared" si="225"/>
        <v>0</v>
      </c>
      <c r="AL435" s="206">
        <f t="shared" si="226"/>
        <v>0</v>
      </c>
    </row>
    <row r="436" spans="2:38" x14ac:dyDescent="0.25">
      <c r="B436" s="195" t="s">
        <v>439</v>
      </c>
      <c r="C436" s="196" t="s">
        <v>307</v>
      </c>
      <c r="D4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197">
        <f t="shared" si="214"/>
        <v>0</v>
      </c>
      <c r="G436" s="197"/>
      <c r="H436" s="197">
        <f t="shared" si="220"/>
        <v>0</v>
      </c>
      <c r="I436" s="197"/>
      <c r="J436" s="197">
        <f t="shared" si="221"/>
        <v>0</v>
      </c>
      <c r="K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197">
        <f t="shared" si="222"/>
        <v>0</v>
      </c>
      <c r="Z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197">
        <f t="shared" si="223"/>
        <v>0</v>
      </c>
      <c r="AD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197">
        <f t="shared" si="224"/>
        <v>0</v>
      </c>
      <c r="AH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197">
        <f t="shared" si="225"/>
        <v>0</v>
      </c>
      <c r="AL436" s="197">
        <f t="shared" si="226"/>
        <v>0</v>
      </c>
    </row>
    <row r="437" spans="2:38" x14ac:dyDescent="0.25">
      <c r="B437" s="195" t="s">
        <v>1460</v>
      </c>
      <c r="C437" s="196" t="s">
        <v>1461</v>
      </c>
      <c r="D43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197">
        <f>D437+E437</f>
        <v>0</v>
      </c>
      <c r="G437" s="197"/>
      <c r="H437" s="197">
        <f t="shared" si="220"/>
        <v>0</v>
      </c>
      <c r="I437" s="197"/>
      <c r="J437" s="197">
        <f t="shared" si="221"/>
        <v>0</v>
      </c>
      <c r="K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197">
        <f t="shared" si="222"/>
        <v>0</v>
      </c>
      <c r="Z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197">
        <f t="shared" si="223"/>
        <v>0</v>
      </c>
      <c r="AD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197">
        <f t="shared" si="224"/>
        <v>0</v>
      </c>
      <c r="AH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197">
        <f t="shared" si="225"/>
        <v>0</v>
      </c>
      <c r="AL437" s="197">
        <f t="shared" si="226"/>
        <v>0</v>
      </c>
    </row>
    <row r="438" spans="2:38" x14ac:dyDescent="0.25">
      <c r="B438" s="195" t="s">
        <v>1462</v>
      </c>
      <c r="C438" s="196" t="s">
        <v>1463</v>
      </c>
      <c r="D43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197">
        <f t="shared" si="214"/>
        <v>0</v>
      </c>
      <c r="G438" s="197"/>
      <c r="H438" s="197">
        <f t="shared" ref="H438:H467" si="234">F438-G438</f>
        <v>0</v>
      </c>
      <c r="I438" s="197"/>
      <c r="J438" s="197">
        <f t="shared" ref="J438:J467" si="235">F438-I438</f>
        <v>0</v>
      </c>
      <c r="K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197">
        <f t="shared" ref="Y438:Y467" si="236">V438+W438+X438</f>
        <v>0</v>
      </c>
      <c r="Z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197">
        <f t="shared" ref="AC438:AC467" si="237">Z438+AA438+AB438</f>
        <v>0</v>
      </c>
      <c r="AD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197">
        <f t="shared" ref="AG438:AG467" si="238">AD438+AE438+AF438</f>
        <v>0</v>
      </c>
      <c r="AH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197">
        <f t="shared" ref="AK438:AK467" si="239">AH438+AI438+AJ438</f>
        <v>0</v>
      </c>
      <c r="AL438" s="197">
        <f t="shared" ref="AL438:AL467" si="240">Y438+AC438+AG438+AK438</f>
        <v>0</v>
      </c>
    </row>
    <row r="439" spans="2:38" x14ac:dyDescent="0.25">
      <c r="B439" s="204" t="s">
        <v>440</v>
      </c>
      <c r="C439" s="205" t="s">
        <v>308</v>
      </c>
      <c r="D439" s="206">
        <f>SUM(D440:D448)</f>
        <v>0</v>
      </c>
      <c r="E439" s="206">
        <f>SUM(E440:E448)</f>
        <v>0</v>
      </c>
      <c r="F439" s="206">
        <f t="shared" si="214"/>
        <v>0</v>
      </c>
      <c r="G439" s="206">
        <f>SUM(G440:G448)</f>
        <v>0</v>
      </c>
      <c r="H439" s="206">
        <f t="shared" si="234"/>
        <v>0</v>
      </c>
      <c r="I439" s="206">
        <f>SUM(I440:I448)</f>
        <v>0</v>
      </c>
      <c r="J439" s="206">
        <f t="shared" si="235"/>
        <v>0</v>
      </c>
      <c r="K439" s="206">
        <f t="shared" ref="K439:X439" si="241">SUM(K440:K448)</f>
        <v>0</v>
      </c>
      <c r="L439" s="206">
        <f t="shared" si="241"/>
        <v>0</v>
      </c>
      <c r="M439" s="206">
        <f t="shared" si="241"/>
        <v>0</v>
      </c>
      <c r="N439" s="206">
        <f t="shared" si="241"/>
        <v>0</v>
      </c>
      <c r="O439" s="206">
        <f t="shared" si="241"/>
        <v>0</v>
      </c>
      <c r="P439" s="206">
        <f t="shared" si="241"/>
        <v>0</v>
      </c>
      <c r="Q439" s="206">
        <f t="shared" si="241"/>
        <v>0</v>
      </c>
      <c r="R439" s="206">
        <f t="shared" si="241"/>
        <v>0</v>
      </c>
      <c r="S439" s="206">
        <f t="shared" si="241"/>
        <v>0</v>
      </c>
      <c r="T439" s="206">
        <f t="shared" si="241"/>
        <v>0</v>
      </c>
      <c r="U439" s="206">
        <f t="shared" si="241"/>
        <v>0</v>
      </c>
      <c r="V439" s="206">
        <f t="shared" si="241"/>
        <v>0</v>
      </c>
      <c r="W439" s="206">
        <f t="shared" si="241"/>
        <v>0</v>
      </c>
      <c r="X439" s="206">
        <f t="shared" si="241"/>
        <v>0</v>
      </c>
      <c r="Y439" s="206">
        <f t="shared" si="236"/>
        <v>0</v>
      </c>
      <c r="Z439" s="206">
        <f>SUM(Z440:Z448)</f>
        <v>0</v>
      </c>
      <c r="AA439" s="206">
        <f>SUM(AA440:AA448)</f>
        <v>0</v>
      </c>
      <c r="AB439" s="206">
        <f>SUM(AB440:AB448)</f>
        <v>0</v>
      </c>
      <c r="AC439" s="206">
        <f t="shared" si="237"/>
        <v>0</v>
      </c>
      <c r="AD439" s="206">
        <f>SUM(AD440:AD448)</f>
        <v>0</v>
      </c>
      <c r="AE439" s="206">
        <f>SUM(AE440:AE448)</f>
        <v>0</v>
      </c>
      <c r="AF439" s="206">
        <f>SUM(AF440:AF448)</f>
        <v>0</v>
      </c>
      <c r="AG439" s="206">
        <f t="shared" si="238"/>
        <v>0</v>
      </c>
      <c r="AH439" s="206">
        <f>SUM(AH440:AH448)</f>
        <v>0</v>
      </c>
      <c r="AI439" s="206">
        <f>SUM(AI440:AI448)</f>
        <v>0</v>
      </c>
      <c r="AJ439" s="206">
        <f>SUM(AJ440:AJ448)</f>
        <v>0</v>
      </c>
      <c r="AK439" s="206">
        <f t="shared" si="239"/>
        <v>0</v>
      </c>
      <c r="AL439" s="206">
        <f t="shared" si="240"/>
        <v>0</v>
      </c>
    </row>
    <row r="440" spans="2:38" x14ac:dyDescent="0.25">
      <c r="B440" s="195" t="s">
        <v>441</v>
      </c>
      <c r="C440" s="196" t="s">
        <v>303</v>
      </c>
      <c r="D4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197">
        <f>D440+E440</f>
        <v>0</v>
      </c>
      <c r="G440" s="197"/>
      <c r="H440" s="197">
        <f t="shared" si="234"/>
        <v>0</v>
      </c>
      <c r="I440" s="197"/>
      <c r="J440" s="197">
        <f t="shared" si="235"/>
        <v>0</v>
      </c>
      <c r="K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197">
        <f t="shared" si="236"/>
        <v>0</v>
      </c>
      <c r="Z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197">
        <f t="shared" si="237"/>
        <v>0</v>
      </c>
      <c r="AD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197">
        <f t="shared" si="238"/>
        <v>0</v>
      </c>
      <c r="AH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197">
        <f t="shared" si="239"/>
        <v>0</v>
      </c>
      <c r="AL440" s="197">
        <f t="shared" si="240"/>
        <v>0</v>
      </c>
    </row>
    <row r="441" spans="2:38" x14ac:dyDescent="0.25">
      <c r="B441" s="195" t="s">
        <v>1464</v>
      </c>
      <c r="C441" s="196" t="s">
        <v>1419</v>
      </c>
      <c r="D4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197">
        <f>D441+E441</f>
        <v>0</v>
      </c>
      <c r="G441" s="197"/>
      <c r="H441" s="197">
        <f t="shared" si="234"/>
        <v>0</v>
      </c>
      <c r="I441" s="197"/>
      <c r="J441" s="197">
        <f t="shared" si="235"/>
        <v>0</v>
      </c>
      <c r="K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197">
        <f t="shared" si="236"/>
        <v>0</v>
      </c>
      <c r="Z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197">
        <f t="shared" si="237"/>
        <v>0</v>
      </c>
      <c r="AD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197">
        <f t="shared" si="238"/>
        <v>0</v>
      </c>
      <c r="AH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197">
        <f t="shared" si="239"/>
        <v>0</v>
      </c>
      <c r="AL441" s="197">
        <f t="shared" si="240"/>
        <v>0</v>
      </c>
    </row>
    <row r="442" spans="2:38" x14ac:dyDescent="0.25">
      <c r="B442" s="195" t="s">
        <v>1465</v>
      </c>
      <c r="C442" s="196" t="s">
        <v>1421</v>
      </c>
      <c r="D4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197">
        <f>D442+E442</f>
        <v>0</v>
      </c>
      <c r="G442" s="197"/>
      <c r="H442" s="197">
        <f t="shared" si="234"/>
        <v>0</v>
      </c>
      <c r="I442" s="197"/>
      <c r="J442" s="197">
        <f t="shared" si="235"/>
        <v>0</v>
      </c>
      <c r="K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197">
        <f t="shared" si="236"/>
        <v>0</v>
      </c>
      <c r="Z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197">
        <f t="shared" si="237"/>
        <v>0</v>
      </c>
      <c r="AD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197">
        <f t="shared" si="238"/>
        <v>0</v>
      </c>
      <c r="AH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197">
        <f t="shared" si="239"/>
        <v>0</v>
      </c>
      <c r="AL442" s="197">
        <f t="shared" si="240"/>
        <v>0</v>
      </c>
    </row>
    <row r="443" spans="2:38" x14ac:dyDescent="0.25">
      <c r="B443" s="195" t="s">
        <v>1466</v>
      </c>
      <c r="C443" s="196" t="s">
        <v>1425</v>
      </c>
      <c r="D4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197">
        <f>D443+E443</f>
        <v>0</v>
      </c>
      <c r="G443" s="197"/>
      <c r="H443" s="197">
        <f t="shared" si="234"/>
        <v>0</v>
      </c>
      <c r="I443" s="197"/>
      <c r="J443" s="197">
        <f t="shared" si="235"/>
        <v>0</v>
      </c>
      <c r="K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197">
        <f t="shared" si="236"/>
        <v>0</v>
      </c>
      <c r="Z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197">
        <f t="shared" si="237"/>
        <v>0</v>
      </c>
      <c r="AD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197">
        <f t="shared" si="238"/>
        <v>0</v>
      </c>
      <c r="AH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197">
        <f t="shared" si="239"/>
        <v>0</v>
      </c>
      <c r="AL443" s="197">
        <f t="shared" si="240"/>
        <v>0</v>
      </c>
    </row>
    <row r="444" spans="2:38" x14ac:dyDescent="0.25">
      <c r="B444" s="195" t="s">
        <v>1467</v>
      </c>
      <c r="C444" s="196" t="s">
        <v>1468</v>
      </c>
      <c r="D4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197">
        <f>D444+E444</f>
        <v>0</v>
      </c>
      <c r="G444" s="197"/>
      <c r="H444" s="197">
        <f t="shared" si="234"/>
        <v>0</v>
      </c>
      <c r="I444" s="197"/>
      <c r="J444" s="197">
        <f t="shared" si="235"/>
        <v>0</v>
      </c>
      <c r="K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197">
        <f t="shared" si="236"/>
        <v>0</v>
      </c>
      <c r="Z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197">
        <f t="shared" si="237"/>
        <v>0</v>
      </c>
      <c r="AD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197">
        <f t="shared" si="238"/>
        <v>0</v>
      </c>
      <c r="AH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197">
        <f t="shared" si="239"/>
        <v>0</v>
      </c>
      <c r="AL444" s="197">
        <f t="shared" si="240"/>
        <v>0</v>
      </c>
    </row>
    <row r="445" spans="2:38" x14ac:dyDescent="0.25">
      <c r="B445" s="195" t="s">
        <v>1469</v>
      </c>
      <c r="C445" s="196" t="s">
        <v>1429</v>
      </c>
      <c r="D4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197">
        <f t="shared" si="214"/>
        <v>0</v>
      </c>
      <c r="G445" s="197"/>
      <c r="H445" s="197">
        <f t="shared" si="234"/>
        <v>0</v>
      </c>
      <c r="I445" s="197"/>
      <c r="J445" s="197">
        <f t="shared" si="235"/>
        <v>0</v>
      </c>
      <c r="K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197">
        <f t="shared" si="236"/>
        <v>0</v>
      </c>
      <c r="Z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197">
        <f t="shared" si="237"/>
        <v>0</v>
      </c>
      <c r="AD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197">
        <f t="shared" si="238"/>
        <v>0</v>
      </c>
      <c r="AH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197">
        <f t="shared" si="239"/>
        <v>0</v>
      </c>
      <c r="AL445" s="197">
        <f t="shared" si="240"/>
        <v>0</v>
      </c>
    </row>
    <row r="446" spans="2:38" x14ac:dyDescent="0.25">
      <c r="B446" s="195" t="s">
        <v>1470</v>
      </c>
      <c r="C446" s="196" t="s">
        <v>1471</v>
      </c>
      <c r="D44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197">
        <f>D446+E446</f>
        <v>0</v>
      </c>
      <c r="G446" s="197"/>
      <c r="H446" s="197">
        <f t="shared" si="234"/>
        <v>0</v>
      </c>
      <c r="I446" s="197"/>
      <c r="J446" s="197">
        <f t="shared" si="235"/>
        <v>0</v>
      </c>
      <c r="K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197">
        <f t="shared" si="236"/>
        <v>0</v>
      </c>
      <c r="Z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197">
        <f t="shared" si="237"/>
        <v>0</v>
      </c>
      <c r="AD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197">
        <f t="shared" si="238"/>
        <v>0</v>
      </c>
      <c r="AH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197">
        <f t="shared" si="239"/>
        <v>0</v>
      </c>
      <c r="AL446" s="197">
        <f t="shared" si="240"/>
        <v>0</v>
      </c>
    </row>
    <row r="447" spans="2:38" x14ac:dyDescent="0.25">
      <c r="B447" s="195" t="s">
        <v>1472</v>
      </c>
      <c r="C447" s="196" t="s">
        <v>1431</v>
      </c>
      <c r="D4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197">
        <f>D447+E447</f>
        <v>0</v>
      </c>
      <c r="G447" s="197"/>
      <c r="H447" s="197">
        <f t="shared" si="234"/>
        <v>0</v>
      </c>
      <c r="I447" s="197"/>
      <c r="J447" s="197">
        <f t="shared" si="235"/>
        <v>0</v>
      </c>
      <c r="K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197">
        <f t="shared" si="236"/>
        <v>0</v>
      </c>
      <c r="Z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197">
        <f t="shared" si="237"/>
        <v>0</v>
      </c>
      <c r="AD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197">
        <f t="shared" si="238"/>
        <v>0</v>
      </c>
      <c r="AH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197">
        <f t="shared" si="239"/>
        <v>0</v>
      </c>
      <c r="AL447" s="197">
        <f t="shared" si="240"/>
        <v>0</v>
      </c>
    </row>
    <row r="448" spans="2:38" x14ac:dyDescent="0.25">
      <c r="B448" s="195" t="s">
        <v>1473</v>
      </c>
      <c r="C448" s="196" t="s">
        <v>1474</v>
      </c>
      <c r="D4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197">
        <f t="shared" si="214"/>
        <v>0</v>
      </c>
      <c r="G448" s="197"/>
      <c r="H448" s="197">
        <f t="shared" si="234"/>
        <v>0</v>
      </c>
      <c r="I448" s="197"/>
      <c r="J448" s="197">
        <f t="shared" si="235"/>
        <v>0</v>
      </c>
      <c r="K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197">
        <f t="shared" si="236"/>
        <v>0</v>
      </c>
      <c r="Z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197">
        <f t="shared" si="237"/>
        <v>0</v>
      </c>
      <c r="AD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197">
        <f t="shared" si="238"/>
        <v>0</v>
      </c>
      <c r="AH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197">
        <f t="shared" si="239"/>
        <v>0</v>
      </c>
      <c r="AL448" s="197">
        <f t="shared" si="240"/>
        <v>0</v>
      </c>
    </row>
    <row r="449" spans="2:38" x14ac:dyDescent="0.25">
      <c r="B449" s="192" t="s">
        <v>430</v>
      </c>
      <c r="C449" s="193" t="s">
        <v>298</v>
      </c>
      <c r="D449" s="194">
        <f>D450</f>
        <v>0</v>
      </c>
      <c r="E449" s="194">
        <f>E450</f>
        <v>0</v>
      </c>
      <c r="F449" s="194">
        <f t="shared" ref="F449:F467" si="242">D449+E449</f>
        <v>0</v>
      </c>
      <c r="G449" s="194">
        <f>G450</f>
        <v>0</v>
      </c>
      <c r="H449" s="194">
        <f t="shared" si="234"/>
        <v>0</v>
      </c>
      <c r="I449" s="194">
        <f>I450</f>
        <v>0</v>
      </c>
      <c r="J449" s="194">
        <f t="shared" si="235"/>
        <v>0</v>
      </c>
      <c r="K449" s="194">
        <f t="shared" ref="K449:AJ449" si="243">K450</f>
        <v>0</v>
      </c>
      <c r="L449" s="194">
        <f t="shared" si="243"/>
        <v>0</v>
      </c>
      <c r="M449" s="194">
        <f t="shared" si="243"/>
        <v>0</v>
      </c>
      <c r="N449" s="194">
        <f t="shared" si="243"/>
        <v>0</v>
      </c>
      <c r="O449" s="194">
        <f t="shared" si="243"/>
        <v>0</v>
      </c>
      <c r="P449" s="194">
        <f t="shared" si="243"/>
        <v>0</v>
      </c>
      <c r="Q449" s="194">
        <f t="shared" si="243"/>
        <v>0</v>
      </c>
      <c r="R449" s="194">
        <f t="shared" si="243"/>
        <v>0</v>
      </c>
      <c r="S449" s="194">
        <f t="shared" si="243"/>
        <v>0</v>
      </c>
      <c r="T449" s="194">
        <f t="shared" si="243"/>
        <v>0</v>
      </c>
      <c r="U449" s="194">
        <f t="shared" si="243"/>
        <v>0</v>
      </c>
      <c r="V449" s="194">
        <f t="shared" si="243"/>
        <v>0</v>
      </c>
      <c r="W449" s="194">
        <f t="shared" si="243"/>
        <v>0</v>
      </c>
      <c r="X449" s="194">
        <f t="shared" si="243"/>
        <v>0</v>
      </c>
      <c r="Y449" s="194">
        <f t="shared" si="236"/>
        <v>0</v>
      </c>
      <c r="Z449" s="194">
        <f t="shared" si="243"/>
        <v>0</v>
      </c>
      <c r="AA449" s="194">
        <f t="shared" si="243"/>
        <v>0</v>
      </c>
      <c r="AB449" s="194">
        <f t="shared" si="243"/>
        <v>0</v>
      </c>
      <c r="AC449" s="194">
        <f t="shared" si="237"/>
        <v>0</v>
      </c>
      <c r="AD449" s="194">
        <f t="shared" si="243"/>
        <v>0</v>
      </c>
      <c r="AE449" s="194">
        <f t="shared" si="243"/>
        <v>0</v>
      </c>
      <c r="AF449" s="194">
        <f t="shared" si="243"/>
        <v>0</v>
      </c>
      <c r="AG449" s="194">
        <f t="shared" si="238"/>
        <v>0</v>
      </c>
      <c r="AH449" s="194">
        <f t="shared" si="243"/>
        <v>0</v>
      </c>
      <c r="AI449" s="194">
        <f t="shared" si="243"/>
        <v>0</v>
      </c>
      <c r="AJ449" s="194">
        <f t="shared" si="243"/>
        <v>0</v>
      </c>
      <c r="AK449" s="194">
        <f t="shared" si="239"/>
        <v>0</v>
      </c>
      <c r="AL449" s="194">
        <f t="shared" si="240"/>
        <v>0</v>
      </c>
    </row>
    <row r="450" spans="2:38" x14ac:dyDescent="0.25">
      <c r="B450" s="204" t="s">
        <v>432</v>
      </c>
      <c r="C450" s="205" t="s">
        <v>300</v>
      </c>
      <c r="D450" s="206">
        <f>SUM(D451:D500)</f>
        <v>0</v>
      </c>
      <c r="E450" s="206">
        <f>SUM(E451:E500)</f>
        <v>0</v>
      </c>
      <c r="F450" s="206">
        <f t="shared" si="242"/>
        <v>0</v>
      </c>
      <c r="G450" s="206">
        <f>SUM(G451:G500)</f>
        <v>0</v>
      </c>
      <c r="H450" s="206">
        <f t="shared" si="234"/>
        <v>0</v>
      </c>
      <c r="I450" s="206">
        <f>SUM(I451:I500)</f>
        <v>0</v>
      </c>
      <c r="J450" s="206">
        <f t="shared" si="235"/>
        <v>0</v>
      </c>
      <c r="K450" s="206">
        <f t="shared" ref="K450:X450" si="244">SUM(K451:K500)</f>
        <v>0</v>
      </c>
      <c r="L450" s="206">
        <f t="shared" si="244"/>
        <v>0</v>
      </c>
      <c r="M450" s="206">
        <f t="shared" si="244"/>
        <v>0</v>
      </c>
      <c r="N450" s="206">
        <f t="shared" si="244"/>
        <v>0</v>
      </c>
      <c r="O450" s="206">
        <f t="shared" si="244"/>
        <v>0</v>
      </c>
      <c r="P450" s="206">
        <f t="shared" si="244"/>
        <v>0</v>
      </c>
      <c r="Q450" s="206">
        <f t="shared" si="244"/>
        <v>0</v>
      </c>
      <c r="R450" s="206">
        <f t="shared" si="244"/>
        <v>0</v>
      </c>
      <c r="S450" s="206">
        <f t="shared" si="244"/>
        <v>0</v>
      </c>
      <c r="T450" s="206">
        <f t="shared" si="244"/>
        <v>0</v>
      </c>
      <c r="U450" s="206">
        <f t="shared" si="244"/>
        <v>0</v>
      </c>
      <c r="V450" s="206">
        <f t="shared" si="244"/>
        <v>0</v>
      </c>
      <c r="W450" s="206">
        <f t="shared" si="244"/>
        <v>0</v>
      </c>
      <c r="X450" s="206">
        <f t="shared" si="244"/>
        <v>0</v>
      </c>
      <c r="Y450" s="206">
        <f t="shared" si="236"/>
        <v>0</v>
      </c>
      <c r="Z450" s="206">
        <f>SUM(Z451:Z500)</f>
        <v>0</v>
      </c>
      <c r="AA450" s="206">
        <f>SUM(AA451:AA500)</f>
        <v>0</v>
      </c>
      <c r="AB450" s="206">
        <f>SUM(AB451:AB500)</f>
        <v>0</v>
      </c>
      <c r="AC450" s="206">
        <f t="shared" si="237"/>
        <v>0</v>
      </c>
      <c r="AD450" s="206">
        <f>SUM(AD451:AD500)</f>
        <v>0</v>
      </c>
      <c r="AE450" s="206">
        <f>SUM(AE451:AE500)</f>
        <v>0</v>
      </c>
      <c r="AF450" s="206">
        <f>SUM(AF451:AF500)</f>
        <v>0</v>
      </c>
      <c r="AG450" s="206">
        <f t="shared" si="238"/>
        <v>0</v>
      </c>
      <c r="AH450" s="206">
        <f>SUM(AH451:AH500)</f>
        <v>0</v>
      </c>
      <c r="AI450" s="206">
        <f>SUM(AI451:AI500)</f>
        <v>0</v>
      </c>
      <c r="AJ450" s="206">
        <f>SUM(AJ451:AJ500)</f>
        <v>0</v>
      </c>
      <c r="AK450" s="206">
        <f t="shared" si="239"/>
        <v>0</v>
      </c>
      <c r="AL450" s="206">
        <f t="shared" si="240"/>
        <v>0</v>
      </c>
    </row>
    <row r="451" spans="2:38" x14ac:dyDescent="0.25">
      <c r="B451" s="195" t="s">
        <v>442</v>
      </c>
      <c r="C451" s="196" t="s">
        <v>309</v>
      </c>
      <c r="D4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197">
        <f t="shared" si="242"/>
        <v>0</v>
      </c>
      <c r="G451" s="197"/>
      <c r="H451" s="197">
        <f t="shared" si="234"/>
        <v>0</v>
      </c>
      <c r="I451" s="197"/>
      <c r="J451" s="197">
        <f t="shared" si="235"/>
        <v>0</v>
      </c>
      <c r="K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197">
        <f t="shared" si="236"/>
        <v>0</v>
      </c>
      <c r="Z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197">
        <f t="shared" si="237"/>
        <v>0</v>
      </c>
      <c r="AD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197">
        <f t="shared" si="238"/>
        <v>0</v>
      </c>
      <c r="AH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197">
        <f t="shared" si="239"/>
        <v>0</v>
      </c>
      <c r="AL451" s="197">
        <f t="shared" si="240"/>
        <v>0</v>
      </c>
    </row>
    <row r="452" spans="2:38" x14ac:dyDescent="0.25">
      <c r="B452" s="195" t="s">
        <v>1312</v>
      </c>
      <c r="C452" s="196" t="s">
        <v>1313</v>
      </c>
      <c r="D4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197">
        <f t="shared" si="242"/>
        <v>0</v>
      </c>
      <c r="G452" s="197"/>
      <c r="H452" s="197">
        <f t="shared" si="234"/>
        <v>0</v>
      </c>
      <c r="I452" s="197"/>
      <c r="J452" s="197">
        <f t="shared" si="235"/>
        <v>0</v>
      </c>
      <c r="K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197">
        <f t="shared" si="236"/>
        <v>0</v>
      </c>
      <c r="Z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197">
        <f t="shared" si="237"/>
        <v>0</v>
      </c>
      <c r="AD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197">
        <f t="shared" si="238"/>
        <v>0</v>
      </c>
      <c r="AH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197">
        <f t="shared" si="239"/>
        <v>0</v>
      </c>
      <c r="AL452" s="197">
        <f t="shared" si="240"/>
        <v>0</v>
      </c>
    </row>
    <row r="453" spans="2:38" x14ac:dyDescent="0.25">
      <c r="B453" s="195" t="s">
        <v>1314</v>
      </c>
      <c r="C453" s="196" t="s">
        <v>1315</v>
      </c>
      <c r="D4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197">
        <f t="shared" si="242"/>
        <v>0</v>
      </c>
      <c r="G453" s="197"/>
      <c r="H453" s="197">
        <f t="shared" si="234"/>
        <v>0</v>
      </c>
      <c r="I453" s="197"/>
      <c r="J453" s="197">
        <f t="shared" si="235"/>
        <v>0</v>
      </c>
      <c r="K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197">
        <f t="shared" si="236"/>
        <v>0</v>
      </c>
      <c r="Z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197">
        <f t="shared" si="237"/>
        <v>0</v>
      </c>
      <c r="AD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197">
        <f t="shared" si="238"/>
        <v>0</v>
      </c>
      <c r="AH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197">
        <f t="shared" si="239"/>
        <v>0</v>
      </c>
      <c r="AL453" s="197">
        <f t="shared" si="240"/>
        <v>0</v>
      </c>
    </row>
    <row r="454" spans="2:38" x14ac:dyDescent="0.25">
      <c r="B454" s="195" t="s">
        <v>1316</v>
      </c>
      <c r="C454" s="196" t="s">
        <v>1317</v>
      </c>
      <c r="D4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197">
        <f t="shared" si="242"/>
        <v>0</v>
      </c>
      <c r="G454" s="197"/>
      <c r="H454" s="197">
        <f t="shared" si="234"/>
        <v>0</v>
      </c>
      <c r="I454" s="197"/>
      <c r="J454" s="197">
        <f t="shared" si="235"/>
        <v>0</v>
      </c>
      <c r="K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197">
        <f t="shared" si="236"/>
        <v>0</v>
      </c>
      <c r="Z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197">
        <f t="shared" si="237"/>
        <v>0</v>
      </c>
      <c r="AD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197">
        <f t="shared" si="238"/>
        <v>0</v>
      </c>
      <c r="AH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197">
        <f t="shared" si="239"/>
        <v>0</v>
      </c>
      <c r="AL454" s="197">
        <f t="shared" si="240"/>
        <v>0</v>
      </c>
    </row>
    <row r="455" spans="2:38" x14ac:dyDescent="0.25">
      <c r="B455" s="195" t="s">
        <v>1318</v>
      </c>
      <c r="C455" s="196" t="s">
        <v>1319</v>
      </c>
      <c r="D4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197">
        <f t="shared" si="242"/>
        <v>0</v>
      </c>
      <c r="G455" s="197"/>
      <c r="H455" s="197">
        <f t="shared" si="234"/>
        <v>0</v>
      </c>
      <c r="I455" s="197"/>
      <c r="J455" s="197">
        <f t="shared" si="235"/>
        <v>0</v>
      </c>
      <c r="K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197">
        <f t="shared" si="236"/>
        <v>0</v>
      </c>
      <c r="Z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197">
        <f t="shared" si="237"/>
        <v>0</v>
      </c>
      <c r="AD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197">
        <f t="shared" si="238"/>
        <v>0</v>
      </c>
      <c r="AH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197">
        <f t="shared" si="239"/>
        <v>0</v>
      </c>
      <c r="AL455" s="197">
        <f t="shared" si="240"/>
        <v>0</v>
      </c>
    </row>
    <row r="456" spans="2:38" x14ac:dyDescent="0.25">
      <c r="B456" s="195" t="s">
        <v>1320</v>
      </c>
      <c r="C456" s="196" t="s">
        <v>1321</v>
      </c>
      <c r="D4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197">
        <f t="shared" si="242"/>
        <v>0</v>
      </c>
      <c r="G456" s="197"/>
      <c r="H456" s="197">
        <f t="shared" si="234"/>
        <v>0</v>
      </c>
      <c r="I456" s="197"/>
      <c r="J456" s="197">
        <f t="shared" si="235"/>
        <v>0</v>
      </c>
      <c r="K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197">
        <f t="shared" si="236"/>
        <v>0</v>
      </c>
      <c r="Z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197">
        <f t="shared" si="237"/>
        <v>0</v>
      </c>
      <c r="AD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197">
        <f t="shared" si="238"/>
        <v>0</v>
      </c>
      <c r="AH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197">
        <f t="shared" si="239"/>
        <v>0</v>
      </c>
      <c r="AL456" s="197">
        <f t="shared" si="240"/>
        <v>0</v>
      </c>
    </row>
    <row r="457" spans="2:38" x14ac:dyDescent="0.25">
      <c r="B457" s="195" t="s">
        <v>1322</v>
      </c>
      <c r="C457" s="196" t="s">
        <v>1323</v>
      </c>
      <c r="D4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197">
        <f t="shared" si="242"/>
        <v>0</v>
      </c>
      <c r="G457" s="197"/>
      <c r="H457" s="197">
        <f t="shared" si="234"/>
        <v>0</v>
      </c>
      <c r="I457" s="197"/>
      <c r="J457" s="197">
        <f t="shared" si="235"/>
        <v>0</v>
      </c>
      <c r="K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197">
        <f t="shared" si="236"/>
        <v>0</v>
      </c>
      <c r="Z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197">
        <f t="shared" si="237"/>
        <v>0</v>
      </c>
      <c r="AD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197">
        <f t="shared" si="238"/>
        <v>0</v>
      </c>
      <c r="AH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197">
        <f t="shared" si="239"/>
        <v>0</v>
      </c>
      <c r="AL457" s="197">
        <f t="shared" si="240"/>
        <v>0</v>
      </c>
    </row>
    <row r="458" spans="2:38" x14ac:dyDescent="0.25">
      <c r="B458" s="195" t="s">
        <v>1324</v>
      </c>
      <c r="C458" s="196" t="s">
        <v>1325</v>
      </c>
      <c r="D4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197">
        <f t="shared" si="242"/>
        <v>0</v>
      </c>
      <c r="G458" s="197"/>
      <c r="H458" s="197">
        <f t="shared" si="234"/>
        <v>0</v>
      </c>
      <c r="I458" s="197"/>
      <c r="J458" s="197">
        <f t="shared" si="235"/>
        <v>0</v>
      </c>
      <c r="K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197">
        <f t="shared" si="236"/>
        <v>0</v>
      </c>
      <c r="Z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197">
        <f t="shared" si="237"/>
        <v>0</v>
      </c>
      <c r="AD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197">
        <f t="shared" si="238"/>
        <v>0</v>
      </c>
      <c r="AH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197">
        <f t="shared" si="239"/>
        <v>0</v>
      </c>
      <c r="AL458" s="197">
        <f t="shared" si="240"/>
        <v>0</v>
      </c>
    </row>
    <row r="459" spans="2:38" x14ac:dyDescent="0.25">
      <c r="B459" s="195" t="s">
        <v>1326</v>
      </c>
      <c r="C459" s="196" t="s">
        <v>1327</v>
      </c>
      <c r="D4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197">
        <f t="shared" si="242"/>
        <v>0</v>
      </c>
      <c r="G459" s="197"/>
      <c r="H459" s="197">
        <f t="shared" si="234"/>
        <v>0</v>
      </c>
      <c r="I459" s="197"/>
      <c r="J459" s="197">
        <f t="shared" si="235"/>
        <v>0</v>
      </c>
      <c r="K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197">
        <f t="shared" si="236"/>
        <v>0</v>
      </c>
      <c r="Z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197">
        <f t="shared" si="237"/>
        <v>0</v>
      </c>
      <c r="AD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197">
        <f t="shared" si="238"/>
        <v>0</v>
      </c>
      <c r="AH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197">
        <f t="shared" si="239"/>
        <v>0</v>
      </c>
      <c r="AL459" s="197">
        <f t="shared" si="240"/>
        <v>0</v>
      </c>
    </row>
    <row r="460" spans="2:38" x14ac:dyDescent="0.25">
      <c r="B460" s="195" t="s">
        <v>1328</v>
      </c>
      <c r="C460" s="196" t="s">
        <v>1329</v>
      </c>
      <c r="D4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197">
        <f t="shared" si="242"/>
        <v>0</v>
      </c>
      <c r="G460" s="197"/>
      <c r="H460" s="197">
        <f t="shared" si="234"/>
        <v>0</v>
      </c>
      <c r="I460" s="197"/>
      <c r="J460" s="197">
        <f t="shared" si="235"/>
        <v>0</v>
      </c>
      <c r="K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197">
        <f t="shared" si="236"/>
        <v>0</v>
      </c>
      <c r="Z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197">
        <f t="shared" si="237"/>
        <v>0</v>
      </c>
      <c r="AD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197">
        <f t="shared" si="238"/>
        <v>0</v>
      </c>
      <c r="AH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197">
        <f t="shared" si="239"/>
        <v>0</v>
      </c>
      <c r="AL460" s="197">
        <f t="shared" si="240"/>
        <v>0</v>
      </c>
    </row>
    <row r="461" spans="2:38" x14ac:dyDescent="0.25">
      <c r="B461" s="195" t="s">
        <v>1330</v>
      </c>
      <c r="C461" s="196" t="s">
        <v>1331</v>
      </c>
      <c r="D4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197">
        <f t="shared" si="242"/>
        <v>0</v>
      </c>
      <c r="G461" s="197"/>
      <c r="H461" s="197">
        <f t="shared" si="234"/>
        <v>0</v>
      </c>
      <c r="I461" s="197"/>
      <c r="J461" s="197">
        <f t="shared" si="235"/>
        <v>0</v>
      </c>
      <c r="K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197">
        <f t="shared" si="236"/>
        <v>0</v>
      </c>
      <c r="Z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197">
        <f t="shared" si="237"/>
        <v>0</v>
      </c>
      <c r="AD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197">
        <f t="shared" si="238"/>
        <v>0</v>
      </c>
      <c r="AH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197">
        <f t="shared" si="239"/>
        <v>0</v>
      </c>
      <c r="AL461" s="197">
        <f t="shared" si="240"/>
        <v>0</v>
      </c>
    </row>
    <row r="462" spans="2:38" x14ac:dyDescent="0.25">
      <c r="B462" s="195" t="s">
        <v>1332</v>
      </c>
      <c r="C462" s="196" t="s">
        <v>1333</v>
      </c>
      <c r="D4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197">
        <f t="shared" si="242"/>
        <v>0</v>
      </c>
      <c r="G462" s="197"/>
      <c r="H462" s="197">
        <f t="shared" si="234"/>
        <v>0</v>
      </c>
      <c r="I462" s="197"/>
      <c r="J462" s="197">
        <f t="shared" si="235"/>
        <v>0</v>
      </c>
      <c r="K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197">
        <f t="shared" si="236"/>
        <v>0</v>
      </c>
      <c r="Z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197">
        <f t="shared" si="237"/>
        <v>0</v>
      </c>
      <c r="AD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197">
        <f t="shared" si="238"/>
        <v>0</v>
      </c>
      <c r="AH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197">
        <f t="shared" si="239"/>
        <v>0</v>
      </c>
      <c r="AL462" s="197">
        <f t="shared" si="240"/>
        <v>0</v>
      </c>
    </row>
    <row r="463" spans="2:38" x14ac:dyDescent="0.25">
      <c r="B463" s="195" t="s">
        <v>1334</v>
      </c>
      <c r="C463" s="196" t="s">
        <v>1335</v>
      </c>
      <c r="D46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197">
        <f t="shared" si="242"/>
        <v>0</v>
      </c>
      <c r="G463" s="197"/>
      <c r="H463" s="197">
        <f t="shared" si="234"/>
        <v>0</v>
      </c>
      <c r="I463" s="197"/>
      <c r="J463" s="197">
        <f t="shared" si="235"/>
        <v>0</v>
      </c>
      <c r="K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197">
        <f t="shared" si="236"/>
        <v>0</v>
      </c>
      <c r="Z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197">
        <f t="shared" si="237"/>
        <v>0</v>
      </c>
      <c r="AD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197">
        <f t="shared" si="238"/>
        <v>0</v>
      </c>
      <c r="AH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197">
        <f t="shared" si="239"/>
        <v>0</v>
      </c>
      <c r="AL463" s="197">
        <f t="shared" si="240"/>
        <v>0</v>
      </c>
    </row>
    <row r="464" spans="2:38" x14ac:dyDescent="0.25">
      <c r="B464" s="195" t="s">
        <v>1336</v>
      </c>
      <c r="C464" s="196" t="s">
        <v>1337</v>
      </c>
      <c r="D4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197">
        <f t="shared" si="242"/>
        <v>0</v>
      </c>
      <c r="G464" s="197"/>
      <c r="H464" s="197">
        <f t="shared" si="234"/>
        <v>0</v>
      </c>
      <c r="I464" s="197"/>
      <c r="J464" s="197">
        <f t="shared" si="235"/>
        <v>0</v>
      </c>
      <c r="K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197">
        <f t="shared" si="236"/>
        <v>0</v>
      </c>
      <c r="Z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197">
        <f t="shared" si="237"/>
        <v>0</v>
      </c>
      <c r="AD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197">
        <f t="shared" si="238"/>
        <v>0</v>
      </c>
      <c r="AH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197">
        <f t="shared" si="239"/>
        <v>0</v>
      </c>
      <c r="AL464" s="197">
        <f t="shared" si="240"/>
        <v>0</v>
      </c>
    </row>
    <row r="465" spans="2:38" x14ac:dyDescent="0.25">
      <c r="B465" s="195" t="s">
        <v>1338</v>
      </c>
      <c r="C465" s="196" t="s">
        <v>1339</v>
      </c>
      <c r="D4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197">
        <f t="shared" si="242"/>
        <v>0</v>
      </c>
      <c r="G465" s="197"/>
      <c r="H465" s="197">
        <f t="shared" si="234"/>
        <v>0</v>
      </c>
      <c r="I465" s="197"/>
      <c r="J465" s="197">
        <f t="shared" si="235"/>
        <v>0</v>
      </c>
      <c r="K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197">
        <f t="shared" si="236"/>
        <v>0</v>
      </c>
      <c r="Z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197">
        <f t="shared" si="237"/>
        <v>0</v>
      </c>
      <c r="AD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197">
        <f t="shared" si="238"/>
        <v>0</v>
      </c>
      <c r="AH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197">
        <f t="shared" si="239"/>
        <v>0</v>
      </c>
      <c r="AL465" s="197">
        <f t="shared" si="240"/>
        <v>0</v>
      </c>
    </row>
    <row r="466" spans="2:38" x14ac:dyDescent="0.25">
      <c r="B466" s="195" t="s">
        <v>1340</v>
      </c>
      <c r="C466" s="196" t="s">
        <v>1341</v>
      </c>
      <c r="D4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197">
        <f t="shared" si="242"/>
        <v>0</v>
      </c>
      <c r="G466" s="197"/>
      <c r="H466" s="197">
        <f t="shared" si="234"/>
        <v>0</v>
      </c>
      <c r="I466" s="197"/>
      <c r="J466" s="197">
        <f t="shared" si="235"/>
        <v>0</v>
      </c>
      <c r="K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197">
        <f t="shared" si="236"/>
        <v>0</v>
      </c>
      <c r="Z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197">
        <f t="shared" si="237"/>
        <v>0</v>
      </c>
      <c r="AD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197">
        <f t="shared" si="238"/>
        <v>0</v>
      </c>
      <c r="AH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197">
        <f t="shared" si="239"/>
        <v>0</v>
      </c>
      <c r="AL466" s="197">
        <f t="shared" si="240"/>
        <v>0</v>
      </c>
    </row>
    <row r="467" spans="2:38" x14ac:dyDescent="0.25">
      <c r="B467" s="195" t="s">
        <v>1342</v>
      </c>
      <c r="C467" s="196" t="s">
        <v>1343</v>
      </c>
      <c r="D4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197">
        <f t="shared" si="242"/>
        <v>0</v>
      </c>
      <c r="G467" s="197"/>
      <c r="H467" s="197">
        <f t="shared" si="234"/>
        <v>0</v>
      </c>
      <c r="I467" s="197"/>
      <c r="J467" s="197">
        <f t="shared" si="235"/>
        <v>0</v>
      </c>
      <c r="K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197">
        <f t="shared" si="236"/>
        <v>0</v>
      </c>
      <c r="Z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197">
        <f t="shared" si="237"/>
        <v>0</v>
      </c>
      <c r="AD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197">
        <f t="shared" si="238"/>
        <v>0</v>
      </c>
      <c r="AH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197">
        <f t="shared" si="239"/>
        <v>0</v>
      </c>
      <c r="AL467" s="197">
        <f t="shared" si="240"/>
        <v>0</v>
      </c>
    </row>
    <row r="468" spans="2:38" x14ac:dyDescent="0.25">
      <c r="B468" s="195" t="s">
        <v>1344</v>
      </c>
      <c r="C468" s="196" t="s">
        <v>1345</v>
      </c>
      <c r="D4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197">
        <f t="shared" ref="F468:F476" si="245">D468+E468</f>
        <v>0</v>
      </c>
      <c r="G468" s="197"/>
      <c r="H468" s="197">
        <f t="shared" ref="H468:H476" si="246">F468-G468</f>
        <v>0</v>
      </c>
      <c r="I468" s="197"/>
      <c r="J468" s="197">
        <f t="shared" ref="J468:J476" si="247">F468-I468</f>
        <v>0</v>
      </c>
      <c r="K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197">
        <f t="shared" ref="Y468:Y476" si="248">V468+W468+X468</f>
        <v>0</v>
      </c>
      <c r="Z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197">
        <f t="shared" ref="AC468:AC476" si="249">Z468+AA468+AB468</f>
        <v>0</v>
      </c>
      <c r="AD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197">
        <f t="shared" ref="AG468:AG476" si="250">AD468+AE468+AF468</f>
        <v>0</v>
      </c>
      <c r="AH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197">
        <f t="shared" ref="AK468:AK476" si="251">AH468+AI468+AJ468</f>
        <v>0</v>
      </c>
      <c r="AL468" s="197">
        <f t="shared" ref="AL468:AL476" si="252">Y468+AC468+AG468+AK468</f>
        <v>0</v>
      </c>
    </row>
    <row r="469" spans="2:38" x14ac:dyDescent="0.25">
      <c r="B469" s="195" t="s">
        <v>1346</v>
      </c>
      <c r="C469" s="196" t="s">
        <v>1347</v>
      </c>
      <c r="D4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197">
        <f t="shared" si="245"/>
        <v>0</v>
      </c>
      <c r="G469" s="197"/>
      <c r="H469" s="197">
        <f t="shared" si="246"/>
        <v>0</v>
      </c>
      <c r="I469" s="197"/>
      <c r="J469" s="197">
        <f t="shared" si="247"/>
        <v>0</v>
      </c>
      <c r="K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197">
        <f t="shared" si="248"/>
        <v>0</v>
      </c>
      <c r="Z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197">
        <f t="shared" si="249"/>
        <v>0</v>
      </c>
      <c r="AD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197">
        <f t="shared" si="250"/>
        <v>0</v>
      </c>
      <c r="AH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197">
        <f t="shared" si="251"/>
        <v>0</v>
      </c>
      <c r="AL469" s="197">
        <f t="shared" si="252"/>
        <v>0</v>
      </c>
    </row>
    <row r="470" spans="2:38" x14ac:dyDescent="0.25">
      <c r="B470" s="195" t="s">
        <v>1348</v>
      </c>
      <c r="C470" s="196" t="s">
        <v>1349</v>
      </c>
      <c r="D4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197">
        <f t="shared" si="245"/>
        <v>0</v>
      </c>
      <c r="G470" s="197"/>
      <c r="H470" s="197">
        <f t="shared" si="246"/>
        <v>0</v>
      </c>
      <c r="I470" s="197"/>
      <c r="J470" s="197">
        <f t="shared" si="247"/>
        <v>0</v>
      </c>
      <c r="K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197">
        <f t="shared" si="248"/>
        <v>0</v>
      </c>
      <c r="Z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197">
        <f t="shared" si="249"/>
        <v>0</v>
      </c>
      <c r="AD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197">
        <f t="shared" si="250"/>
        <v>0</v>
      </c>
      <c r="AH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197">
        <f t="shared" si="251"/>
        <v>0</v>
      </c>
      <c r="AL470" s="197">
        <f t="shared" si="252"/>
        <v>0</v>
      </c>
    </row>
    <row r="471" spans="2:38" x14ac:dyDescent="0.25">
      <c r="B471" s="195" t="s">
        <v>1350</v>
      </c>
      <c r="C471" s="196" t="s">
        <v>1351</v>
      </c>
      <c r="D4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197">
        <f t="shared" si="245"/>
        <v>0</v>
      </c>
      <c r="G471" s="197"/>
      <c r="H471" s="197">
        <f t="shared" si="246"/>
        <v>0</v>
      </c>
      <c r="I471" s="197"/>
      <c r="J471" s="197">
        <f t="shared" si="247"/>
        <v>0</v>
      </c>
      <c r="K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197">
        <f t="shared" si="248"/>
        <v>0</v>
      </c>
      <c r="Z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197">
        <f t="shared" si="249"/>
        <v>0</v>
      </c>
      <c r="AD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197">
        <f t="shared" si="250"/>
        <v>0</v>
      </c>
      <c r="AH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197">
        <f t="shared" si="251"/>
        <v>0</v>
      </c>
      <c r="AL471" s="197">
        <f t="shared" si="252"/>
        <v>0</v>
      </c>
    </row>
    <row r="472" spans="2:38" x14ac:dyDescent="0.25">
      <c r="B472" s="195" t="s">
        <v>1352</v>
      </c>
      <c r="C472" s="196" t="s">
        <v>1353</v>
      </c>
      <c r="D4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197">
        <f t="shared" si="245"/>
        <v>0</v>
      </c>
      <c r="G472" s="197"/>
      <c r="H472" s="197">
        <f t="shared" si="246"/>
        <v>0</v>
      </c>
      <c r="I472" s="197"/>
      <c r="J472" s="197">
        <f t="shared" si="247"/>
        <v>0</v>
      </c>
      <c r="K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197">
        <f t="shared" si="248"/>
        <v>0</v>
      </c>
      <c r="Z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197">
        <f t="shared" si="249"/>
        <v>0</v>
      </c>
      <c r="AD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197">
        <f t="shared" si="250"/>
        <v>0</v>
      </c>
      <c r="AH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197">
        <f t="shared" si="251"/>
        <v>0</v>
      </c>
      <c r="AL472" s="197">
        <f t="shared" si="252"/>
        <v>0</v>
      </c>
    </row>
    <row r="473" spans="2:38" x14ac:dyDescent="0.25">
      <c r="B473" s="195" t="s">
        <v>1354</v>
      </c>
      <c r="C473" s="196" t="s">
        <v>1355</v>
      </c>
      <c r="D4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197">
        <f t="shared" si="245"/>
        <v>0</v>
      </c>
      <c r="G473" s="197"/>
      <c r="H473" s="197">
        <f t="shared" si="246"/>
        <v>0</v>
      </c>
      <c r="I473" s="197"/>
      <c r="J473" s="197">
        <f t="shared" si="247"/>
        <v>0</v>
      </c>
      <c r="K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197">
        <f t="shared" si="248"/>
        <v>0</v>
      </c>
      <c r="Z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197">
        <f t="shared" si="249"/>
        <v>0</v>
      </c>
      <c r="AD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197">
        <f t="shared" si="250"/>
        <v>0</v>
      </c>
      <c r="AH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197">
        <f t="shared" si="251"/>
        <v>0</v>
      </c>
      <c r="AL473" s="197">
        <f t="shared" si="252"/>
        <v>0</v>
      </c>
    </row>
    <row r="474" spans="2:38" x14ac:dyDescent="0.25">
      <c r="B474" s="195" t="s">
        <v>443</v>
      </c>
      <c r="C474" s="196" t="s">
        <v>1356</v>
      </c>
      <c r="D4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197">
        <f t="shared" si="245"/>
        <v>0</v>
      </c>
      <c r="G474" s="197"/>
      <c r="H474" s="197">
        <f t="shared" si="246"/>
        <v>0</v>
      </c>
      <c r="I474" s="197"/>
      <c r="J474" s="197">
        <f t="shared" si="247"/>
        <v>0</v>
      </c>
      <c r="K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197">
        <f t="shared" si="248"/>
        <v>0</v>
      </c>
      <c r="Z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197">
        <f t="shared" si="249"/>
        <v>0</v>
      </c>
      <c r="AD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197">
        <f t="shared" si="250"/>
        <v>0</v>
      </c>
      <c r="AH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197">
        <f t="shared" si="251"/>
        <v>0</v>
      </c>
      <c r="AL474" s="197">
        <f t="shared" si="252"/>
        <v>0</v>
      </c>
    </row>
    <row r="475" spans="2:38" x14ac:dyDescent="0.25">
      <c r="B475" s="195" t="s">
        <v>1357</v>
      </c>
      <c r="C475" s="196" t="s">
        <v>1358</v>
      </c>
      <c r="D4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197">
        <f t="shared" si="245"/>
        <v>0</v>
      </c>
      <c r="G475" s="197"/>
      <c r="H475" s="197">
        <f t="shared" si="246"/>
        <v>0</v>
      </c>
      <c r="I475" s="197"/>
      <c r="J475" s="197">
        <f t="shared" si="247"/>
        <v>0</v>
      </c>
      <c r="K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197">
        <f t="shared" si="248"/>
        <v>0</v>
      </c>
      <c r="Z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197">
        <f t="shared" si="249"/>
        <v>0</v>
      </c>
      <c r="AD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197">
        <f t="shared" si="250"/>
        <v>0</v>
      </c>
      <c r="AH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197">
        <f t="shared" si="251"/>
        <v>0</v>
      </c>
      <c r="AL475" s="197">
        <f t="shared" si="252"/>
        <v>0</v>
      </c>
    </row>
    <row r="476" spans="2:38" x14ac:dyDescent="0.25">
      <c r="B476" s="195" t="s">
        <v>1359</v>
      </c>
      <c r="C476" s="196" t="s">
        <v>1349</v>
      </c>
      <c r="D4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197">
        <f t="shared" si="245"/>
        <v>0</v>
      </c>
      <c r="G476" s="197"/>
      <c r="H476" s="197">
        <f t="shared" si="246"/>
        <v>0</v>
      </c>
      <c r="I476" s="197"/>
      <c r="J476" s="197">
        <f t="shared" si="247"/>
        <v>0</v>
      </c>
      <c r="K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197">
        <f t="shared" si="248"/>
        <v>0</v>
      </c>
      <c r="Z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197">
        <f t="shared" si="249"/>
        <v>0</v>
      </c>
      <c r="AD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197">
        <f t="shared" si="250"/>
        <v>0</v>
      </c>
      <c r="AH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197">
        <f t="shared" si="251"/>
        <v>0</v>
      </c>
      <c r="AL476" s="197">
        <f t="shared" si="252"/>
        <v>0</v>
      </c>
    </row>
    <row r="477" spans="2:38" x14ac:dyDescent="0.25">
      <c r="B477" s="195" t="s">
        <v>1360</v>
      </c>
      <c r="C477" s="196" t="s">
        <v>1361</v>
      </c>
      <c r="D4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197">
        <f t="shared" ref="F477:F492" si="253">D477+E477</f>
        <v>0</v>
      </c>
      <c r="G477" s="197"/>
      <c r="H477" s="197">
        <f t="shared" ref="H477:H492" si="254">F477-G477</f>
        <v>0</v>
      </c>
      <c r="I477" s="197"/>
      <c r="J477" s="197">
        <f t="shared" ref="J477:J492" si="255">F477-I477</f>
        <v>0</v>
      </c>
      <c r="K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197">
        <f t="shared" ref="Y477:Y492" si="256">V477+W477+X477</f>
        <v>0</v>
      </c>
      <c r="Z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197">
        <f t="shared" ref="AC477:AC492" si="257">Z477+AA477+AB477</f>
        <v>0</v>
      </c>
      <c r="AD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197">
        <f t="shared" ref="AG477:AG492" si="258">AD477+AE477+AF477</f>
        <v>0</v>
      </c>
      <c r="AH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197">
        <f t="shared" ref="AK477:AK492" si="259">AH477+AI477+AJ477</f>
        <v>0</v>
      </c>
      <c r="AL477" s="197">
        <f t="shared" ref="AL477:AL492" si="260">Y477+AC477+AG477+AK477</f>
        <v>0</v>
      </c>
    </row>
    <row r="478" spans="2:38" x14ac:dyDescent="0.25">
      <c r="B478" s="195" t="s">
        <v>1362</v>
      </c>
      <c r="C478" s="196" t="s">
        <v>1363</v>
      </c>
      <c r="D4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197">
        <f t="shared" si="253"/>
        <v>0</v>
      </c>
      <c r="G478" s="197"/>
      <c r="H478" s="197">
        <f t="shared" si="254"/>
        <v>0</v>
      </c>
      <c r="I478" s="197"/>
      <c r="J478" s="197">
        <f t="shared" si="255"/>
        <v>0</v>
      </c>
      <c r="K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197">
        <f t="shared" si="256"/>
        <v>0</v>
      </c>
      <c r="Z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197">
        <f t="shared" si="257"/>
        <v>0</v>
      </c>
      <c r="AD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197">
        <f t="shared" si="258"/>
        <v>0</v>
      </c>
      <c r="AH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197">
        <f t="shared" si="259"/>
        <v>0</v>
      </c>
      <c r="AL478" s="197">
        <f t="shared" si="260"/>
        <v>0</v>
      </c>
    </row>
    <row r="479" spans="2:38" x14ac:dyDescent="0.25">
      <c r="B479" s="195" t="s">
        <v>1364</v>
      </c>
      <c r="C479" s="196" t="s">
        <v>1365</v>
      </c>
      <c r="D4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197">
        <f t="shared" si="253"/>
        <v>0</v>
      </c>
      <c r="G479" s="197"/>
      <c r="H479" s="197">
        <f t="shared" si="254"/>
        <v>0</v>
      </c>
      <c r="I479" s="197"/>
      <c r="J479" s="197">
        <f t="shared" si="255"/>
        <v>0</v>
      </c>
      <c r="K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197">
        <f t="shared" si="256"/>
        <v>0</v>
      </c>
      <c r="Z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197">
        <f t="shared" si="257"/>
        <v>0</v>
      </c>
      <c r="AD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197">
        <f t="shared" si="258"/>
        <v>0</v>
      </c>
      <c r="AH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197">
        <f t="shared" si="259"/>
        <v>0</v>
      </c>
      <c r="AL479" s="197">
        <f t="shared" si="260"/>
        <v>0</v>
      </c>
    </row>
    <row r="480" spans="2:38" x14ac:dyDescent="0.25">
      <c r="B480" s="195" t="s">
        <v>1366</v>
      </c>
      <c r="C480" s="196" t="s">
        <v>1367</v>
      </c>
      <c r="D4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197">
        <f t="shared" si="253"/>
        <v>0</v>
      </c>
      <c r="G480" s="197"/>
      <c r="H480" s="197">
        <f t="shared" si="254"/>
        <v>0</v>
      </c>
      <c r="I480" s="197"/>
      <c r="J480" s="197">
        <f t="shared" si="255"/>
        <v>0</v>
      </c>
      <c r="K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197">
        <f t="shared" si="256"/>
        <v>0</v>
      </c>
      <c r="Z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197">
        <f t="shared" si="257"/>
        <v>0</v>
      </c>
      <c r="AD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197">
        <f t="shared" si="258"/>
        <v>0</v>
      </c>
      <c r="AH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197">
        <f t="shared" si="259"/>
        <v>0</v>
      </c>
      <c r="AL480" s="197">
        <f t="shared" si="260"/>
        <v>0</v>
      </c>
    </row>
    <row r="481" spans="2:38" x14ac:dyDescent="0.25">
      <c r="B481" s="195" t="s">
        <v>1368</v>
      </c>
      <c r="C481" s="196" t="s">
        <v>1369</v>
      </c>
      <c r="D4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197">
        <f t="shared" si="253"/>
        <v>0</v>
      </c>
      <c r="G481" s="197"/>
      <c r="H481" s="197">
        <f t="shared" si="254"/>
        <v>0</v>
      </c>
      <c r="I481" s="197"/>
      <c r="J481" s="197">
        <f t="shared" si="255"/>
        <v>0</v>
      </c>
      <c r="K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197">
        <f t="shared" si="256"/>
        <v>0</v>
      </c>
      <c r="Z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197">
        <f t="shared" si="257"/>
        <v>0</v>
      </c>
      <c r="AD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197">
        <f t="shared" si="258"/>
        <v>0</v>
      </c>
      <c r="AH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197">
        <f t="shared" si="259"/>
        <v>0</v>
      </c>
      <c r="AL481" s="197">
        <f t="shared" si="260"/>
        <v>0</v>
      </c>
    </row>
    <row r="482" spans="2:38" x14ac:dyDescent="0.25">
      <c r="B482" s="195" t="s">
        <v>1370</v>
      </c>
      <c r="C482" s="196" t="s">
        <v>1371</v>
      </c>
      <c r="D4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197">
        <f t="shared" si="253"/>
        <v>0</v>
      </c>
      <c r="G482" s="197"/>
      <c r="H482" s="197">
        <f t="shared" si="254"/>
        <v>0</v>
      </c>
      <c r="I482" s="197"/>
      <c r="J482" s="197">
        <f t="shared" si="255"/>
        <v>0</v>
      </c>
      <c r="K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197">
        <f t="shared" si="256"/>
        <v>0</v>
      </c>
      <c r="Z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197">
        <f t="shared" si="257"/>
        <v>0</v>
      </c>
      <c r="AD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197">
        <f t="shared" si="258"/>
        <v>0</v>
      </c>
      <c r="AH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197">
        <f t="shared" si="259"/>
        <v>0</v>
      </c>
      <c r="AL482" s="197">
        <f t="shared" si="260"/>
        <v>0</v>
      </c>
    </row>
    <row r="483" spans="2:38" x14ac:dyDescent="0.25">
      <c r="B483" s="195" t="s">
        <v>1372</v>
      </c>
      <c r="C483" s="196" t="s">
        <v>1373</v>
      </c>
      <c r="D4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197">
        <f t="shared" si="253"/>
        <v>0</v>
      </c>
      <c r="G483" s="197"/>
      <c r="H483" s="197">
        <f t="shared" si="254"/>
        <v>0</v>
      </c>
      <c r="I483" s="197"/>
      <c r="J483" s="197">
        <f t="shared" si="255"/>
        <v>0</v>
      </c>
      <c r="K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197">
        <f t="shared" si="256"/>
        <v>0</v>
      </c>
      <c r="Z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197">
        <f t="shared" si="257"/>
        <v>0</v>
      </c>
      <c r="AD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197">
        <f t="shared" si="258"/>
        <v>0</v>
      </c>
      <c r="AH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197">
        <f t="shared" si="259"/>
        <v>0</v>
      </c>
      <c r="AL483" s="197">
        <f t="shared" si="260"/>
        <v>0</v>
      </c>
    </row>
    <row r="484" spans="2:38" x14ac:dyDescent="0.25">
      <c r="B484" s="195" t="s">
        <v>1374</v>
      </c>
      <c r="C484" s="196" t="s">
        <v>1375</v>
      </c>
      <c r="D4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197">
        <f t="shared" si="253"/>
        <v>0</v>
      </c>
      <c r="G484" s="197"/>
      <c r="H484" s="197">
        <f t="shared" si="254"/>
        <v>0</v>
      </c>
      <c r="I484" s="197"/>
      <c r="J484" s="197">
        <f t="shared" si="255"/>
        <v>0</v>
      </c>
      <c r="K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197">
        <f t="shared" si="256"/>
        <v>0</v>
      </c>
      <c r="Z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197">
        <f t="shared" si="257"/>
        <v>0</v>
      </c>
      <c r="AD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197">
        <f t="shared" si="258"/>
        <v>0</v>
      </c>
      <c r="AH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197">
        <f t="shared" si="259"/>
        <v>0</v>
      </c>
      <c r="AL484" s="197">
        <f t="shared" si="260"/>
        <v>0</v>
      </c>
    </row>
    <row r="485" spans="2:38" x14ac:dyDescent="0.25">
      <c r="B485" s="195" t="s">
        <v>1376</v>
      </c>
      <c r="C485" s="196" t="s">
        <v>1377</v>
      </c>
      <c r="D4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197">
        <f t="shared" si="253"/>
        <v>0</v>
      </c>
      <c r="G485" s="197"/>
      <c r="H485" s="197">
        <f t="shared" si="254"/>
        <v>0</v>
      </c>
      <c r="I485" s="197"/>
      <c r="J485" s="197">
        <f t="shared" si="255"/>
        <v>0</v>
      </c>
      <c r="K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197">
        <f t="shared" si="256"/>
        <v>0</v>
      </c>
      <c r="Z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197">
        <f t="shared" si="257"/>
        <v>0</v>
      </c>
      <c r="AD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197">
        <f t="shared" si="258"/>
        <v>0</v>
      </c>
      <c r="AH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197">
        <f t="shared" si="259"/>
        <v>0</v>
      </c>
      <c r="AL485" s="197">
        <f t="shared" si="260"/>
        <v>0</v>
      </c>
    </row>
    <row r="486" spans="2:38" x14ac:dyDescent="0.25">
      <c r="B486" s="195" t="s">
        <v>1378</v>
      </c>
      <c r="C486" s="196" t="s">
        <v>1379</v>
      </c>
      <c r="D4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197">
        <f t="shared" si="253"/>
        <v>0</v>
      </c>
      <c r="G486" s="197"/>
      <c r="H486" s="197">
        <f t="shared" si="254"/>
        <v>0</v>
      </c>
      <c r="I486" s="197"/>
      <c r="J486" s="197">
        <f t="shared" si="255"/>
        <v>0</v>
      </c>
      <c r="K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197">
        <f t="shared" si="256"/>
        <v>0</v>
      </c>
      <c r="Z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197">
        <f t="shared" si="257"/>
        <v>0</v>
      </c>
      <c r="AD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197">
        <f t="shared" si="258"/>
        <v>0</v>
      </c>
      <c r="AH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197">
        <f t="shared" si="259"/>
        <v>0</v>
      </c>
      <c r="AL486" s="197">
        <f t="shared" si="260"/>
        <v>0</v>
      </c>
    </row>
    <row r="487" spans="2:38" x14ac:dyDescent="0.25">
      <c r="B487" s="195" t="s">
        <v>1380</v>
      </c>
      <c r="C487" s="196" t="s">
        <v>1381</v>
      </c>
      <c r="D48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197">
        <f t="shared" si="253"/>
        <v>0</v>
      </c>
      <c r="G487" s="197"/>
      <c r="H487" s="197">
        <f t="shared" si="254"/>
        <v>0</v>
      </c>
      <c r="I487" s="197"/>
      <c r="J487" s="197">
        <f t="shared" si="255"/>
        <v>0</v>
      </c>
      <c r="K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197">
        <f t="shared" si="256"/>
        <v>0</v>
      </c>
      <c r="Z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197">
        <f t="shared" si="257"/>
        <v>0</v>
      </c>
      <c r="AD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197">
        <f t="shared" si="258"/>
        <v>0</v>
      </c>
      <c r="AH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197">
        <f t="shared" si="259"/>
        <v>0</v>
      </c>
      <c r="AL487" s="197">
        <f t="shared" si="260"/>
        <v>0</v>
      </c>
    </row>
    <row r="488" spans="2:38" x14ac:dyDescent="0.25">
      <c r="B488" s="195" t="s">
        <v>1382</v>
      </c>
      <c r="C488" s="196" t="s">
        <v>1383</v>
      </c>
      <c r="D4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197">
        <f t="shared" si="253"/>
        <v>0</v>
      </c>
      <c r="G488" s="197"/>
      <c r="H488" s="197">
        <f t="shared" si="254"/>
        <v>0</v>
      </c>
      <c r="I488" s="197"/>
      <c r="J488" s="197">
        <f t="shared" si="255"/>
        <v>0</v>
      </c>
      <c r="K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197">
        <f t="shared" si="256"/>
        <v>0</v>
      </c>
      <c r="Z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197">
        <f t="shared" si="257"/>
        <v>0</v>
      </c>
      <c r="AD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197">
        <f t="shared" si="258"/>
        <v>0</v>
      </c>
      <c r="AH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197">
        <f t="shared" si="259"/>
        <v>0</v>
      </c>
      <c r="AL488" s="197">
        <f t="shared" si="260"/>
        <v>0</v>
      </c>
    </row>
    <row r="489" spans="2:38" x14ac:dyDescent="0.25">
      <c r="B489" s="195" t="s">
        <v>1384</v>
      </c>
      <c r="C489" s="196" t="s">
        <v>1385</v>
      </c>
      <c r="D4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197">
        <f t="shared" si="253"/>
        <v>0</v>
      </c>
      <c r="G489" s="197"/>
      <c r="H489" s="197">
        <f t="shared" si="254"/>
        <v>0</v>
      </c>
      <c r="I489" s="197"/>
      <c r="J489" s="197">
        <f t="shared" si="255"/>
        <v>0</v>
      </c>
      <c r="K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197">
        <f t="shared" si="256"/>
        <v>0</v>
      </c>
      <c r="Z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197">
        <f t="shared" si="257"/>
        <v>0</v>
      </c>
      <c r="AD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197">
        <f t="shared" si="258"/>
        <v>0</v>
      </c>
      <c r="AH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197">
        <f t="shared" si="259"/>
        <v>0</v>
      </c>
      <c r="AL489" s="197">
        <f t="shared" si="260"/>
        <v>0</v>
      </c>
    </row>
    <row r="490" spans="2:38" x14ac:dyDescent="0.25">
      <c r="B490" s="195" t="s">
        <v>1386</v>
      </c>
      <c r="C490" s="196" t="s">
        <v>1387</v>
      </c>
      <c r="D4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197">
        <f t="shared" si="253"/>
        <v>0</v>
      </c>
      <c r="G490" s="197"/>
      <c r="H490" s="197">
        <f t="shared" si="254"/>
        <v>0</v>
      </c>
      <c r="I490" s="197"/>
      <c r="J490" s="197">
        <f t="shared" si="255"/>
        <v>0</v>
      </c>
      <c r="K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197">
        <f t="shared" si="256"/>
        <v>0</v>
      </c>
      <c r="Z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197">
        <f t="shared" si="257"/>
        <v>0</v>
      </c>
      <c r="AD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197">
        <f t="shared" si="258"/>
        <v>0</v>
      </c>
      <c r="AH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197">
        <f t="shared" si="259"/>
        <v>0</v>
      </c>
      <c r="AL490" s="197">
        <f t="shared" si="260"/>
        <v>0</v>
      </c>
    </row>
    <row r="491" spans="2:38" x14ac:dyDescent="0.25">
      <c r="B491" s="195" t="s">
        <v>1388</v>
      </c>
      <c r="C491" s="196" t="s">
        <v>1389</v>
      </c>
      <c r="D4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197">
        <f t="shared" si="253"/>
        <v>0</v>
      </c>
      <c r="G491" s="197"/>
      <c r="H491" s="197">
        <f t="shared" si="254"/>
        <v>0</v>
      </c>
      <c r="I491" s="197"/>
      <c r="J491" s="197">
        <f t="shared" si="255"/>
        <v>0</v>
      </c>
      <c r="K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197">
        <f t="shared" si="256"/>
        <v>0</v>
      </c>
      <c r="Z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197">
        <f t="shared" si="257"/>
        <v>0</v>
      </c>
      <c r="AD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197">
        <f t="shared" si="258"/>
        <v>0</v>
      </c>
      <c r="AH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197">
        <f t="shared" si="259"/>
        <v>0</v>
      </c>
      <c r="AL491" s="197">
        <f t="shared" si="260"/>
        <v>0</v>
      </c>
    </row>
    <row r="492" spans="2:38" x14ac:dyDescent="0.25">
      <c r="B492" s="195" t="s">
        <v>1390</v>
      </c>
      <c r="C492" s="196" t="s">
        <v>1391</v>
      </c>
      <c r="D4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197">
        <f t="shared" si="253"/>
        <v>0</v>
      </c>
      <c r="G492" s="197"/>
      <c r="H492" s="197">
        <f t="shared" si="254"/>
        <v>0</v>
      </c>
      <c r="I492" s="197"/>
      <c r="J492" s="197">
        <f t="shared" si="255"/>
        <v>0</v>
      </c>
      <c r="K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197">
        <f t="shared" si="256"/>
        <v>0</v>
      </c>
      <c r="Z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197">
        <f t="shared" si="257"/>
        <v>0</v>
      </c>
      <c r="AD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197">
        <f t="shared" si="258"/>
        <v>0</v>
      </c>
      <c r="AH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197">
        <f t="shared" si="259"/>
        <v>0</v>
      </c>
      <c r="AL492" s="197">
        <f t="shared" si="260"/>
        <v>0</v>
      </c>
    </row>
    <row r="493" spans="2:38" x14ac:dyDescent="0.25">
      <c r="B493" s="195" t="s">
        <v>1392</v>
      </c>
      <c r="C493" s="196" t="s">
        <v>1393</v>
      </c>
      <c r="D49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197">
        <f t="shared" ref="F493:F529" si="261">D493+E493</f>
        <v>0</v>
      </c>
      <c r="G493" s="197"/>
      <c r="H493" s="197">
        <f t="shared" ref="H493:H529" si="262">F493-G493</f>
        <v>0</v>
      </c>
      <c r="I493" s="197"/>
      <c r="J493" s="197">
        <f t="shared" ref="J493:J529" si="263">F493-I493</f>
        <v>0</v>
      </c>
      <c r="K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197">
        <f t="shared" ref="Y493:Y529" si="264">V493+W493+X493</f>
        <v>0</v>
      </c>
      <c r="Z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197">
        <f t="shared" ref="AC493:AC529" si="265">Z493+AA493+AB493</f>
        <v>0</v>
      </c>
      <c r="AD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197">
        <f t="shared" ref="AG493:AG529" si="266">AD493+AE493+AF493</f>
        <v>0</v>
      </c>
      <c r="AH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197">
        <f t="shared" ref="AK493:AK529" si="267">AH493+AI493+AJ493</f>
        <v>0</v>
      </c>
      <c r="AL493" s="197">
        <f t="shared" ref="AL493:AL529" si="268">Y493+AC493+AG493+AK493</f>
        <v>0</v>
      </c>
    </row>
    <row r="494" spans="2:38" x14ac:dyDescent="0.25">
      <c r="B494" s="195" t="s">
        <v>1394</v>
      </c>
      <c r="C494" s="196" t="s">
        <v>1395</v>
      </c>
      <c r="D49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197">
        <f t="shared" si="261"/>
        <v>0</v>
      </c>
      <c r="G494" s="197"/>
      <c r="H494" s="197">
        <f t="shared" si="262"/>
        <v>0</v>
      </c>
      <c r="I494" s="197"/>
      <c r="J494" s="197">
        <f t="shared" si="263"/>
        <v>0</v>
      </c>
      <c r="K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197">
        <f t="shared" si="264"/>
        <v>0</v>
      </c>
      <c r="Z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197">
        <f t="shared" si="265"/>
        <v>0</v>
      </c>
      <c r="AD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197">
        <f t="shared" si="266"/>
        <v>0</v>
      </c>
      <c r="AH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197">
        <f t="shared" si="267"/>
        <v>0</v>
      </c>
      <c r="AL494" s="197">
        <f t="shared" si="268"/>
        <v>0</v>
      </c>
    </row>
    <row r="495" spans="2:38" x14ac:dyDescent="0.25">
      <c r="B495" s="195" t="s">
        <v>1396</v>
      </c>
      <c r="C495" s="196" t="s">
        <v>1397</v>
      </c>
      <c r="D4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197">
        <f t="shared" si="261"/>
        <v>0</v>
      </c>
      <c r="G495" s="197"/>
      <c r="H495" s="197">
        <f t="shared" si="262"/>
        <v>0</v>
      </c>
      <c r="I495" s="197"/>
      <c r="J495" s="197">
        <f t="shared" si="263"/>
        <v>0</v>
      </c>
      <c r="K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197">
        <f t="shared" si="264"/>
        <v>0</v>
      </c>
      <c r="Z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197">
        <f t="shared" si="265"/>
        <v>0</v>
      </c>
      <c r="AD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197">
        <f t="shared" si="266"/>
        <v>0</v>
      </c>
      <c r="AH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197">
        <f t="shared" si="267"/>
        <v>0</v>
      </c>
      <c r="AL495" s="197">
        <f t="shared" si="268"/>
        <v>0</v>
      </c>
    </row>
    <row r="496" spans="2:38" x14ac:dyDescent="0.25">
      <c r="B496" s="195" t="s">
        <v>1398</v>
      </c>
      <c r="C496" s="196" t="s">
        <v>1399</v>
      </c>
      <c r="D4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197">
        <f t="shared" si="261"/>
        <v>0</v>
      </c>
      <c r="G496" s="197"/>
      <c r="H496" s="197">
        <f t="shared" si="262"/>
        <v>0</v>
      </c>
      <c r="I496" s="197"/>
      <c r="J496" s="197">
        <f t="shared" si="263"/>
        <v>0</v>
      </c>
      <c r="K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197">
        <f t="shared" si="264"/>
        <v>0</v>
      </c>
      <c r="Z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197">
        <f t="shared" si="265"/>
        <v>0</v>
      </c>
      <c r="AD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197">
        <f t="shared" si="266"/>
        <v>0</v>
      </c>
      <c r="AH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197">
        <f t="shared" si="267"/>
        <v>0</v>
      </c>
      <c r="AL496" s="197">
        <f t="shared" si="268"/>
        <v>0</v>
      </c>
    </row>
    <row r="497" spans="2:38" x14ac:dyDescent="0.25">
      <c r="B497" s="195" t="s">
        <v>1400</v>
      </c>
      <c r="C497" s="196" t="s">
        <v>1401</v>
      </c>
      <c r="D49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197">
        <f t="shared" si="261"/>
        <v>0</v>
      </c>
      <c r="G497" s="197"/>
      <c r="H497" s="197">
        <f t="shared" si="262"/>
        <v>0</v>
      </c>
      <c r="I497" s="197"/>
      <c r="J497" s="197">
        <f t="shared" si="263"/>
        <v>0</v>
      </c>
      <c r="K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197">
        <f t="shared" si="264"/>
        <v>0</v>
      </c>
      <c r="Z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197">
        <f t="shared" si="265"/>
        <v>0</v>
      </c>
      <c r="AD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197">
        <f t="shared" si="266"/>
        <v>0</v>
      </c>
      <c r="AH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197">
        <f t="shared" si="267"/>
        <v>0</v>
      </c>
      <c r="AL497" s="197">
        <f t="shared" si="268"/>
        <v>0</v>
      </c>
    </row>
    <row r="498" spans="2:38" x14ac:dyDescent="0.25">
      <c r="B498" s="195" t="s">
        <v>1402</v>
      </c>
      <c r="C498" s="196" t="s">
        <v>1403</v>
      </c>
      <c r="D49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197">
        <f t="shared" si="261"/>
        <v>0</v>
      </c>
      <c r="G498" s="197"/>
      <c r="H498" s="197">
        <f t="shared" si="262"/>
        <v>0</v>
      </c>
      <c r="I498" s="197"/>
      <c r="J498" s="197">
        <f t="shared" si="263"/>
        <v>0</v>
      </c>
      <c r="K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197">
        <f t="shared" si="264"/>
        <v>0</v>
      </c>
      <c r="Z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197">
        <f t="shared" si="265"/>
        <v>0</v>
      </c>
      <c r="AD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197">
        <f t="shared" si="266"/>
        <v>0</v>
      </c>
      <c r="AH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197">
        <f t="shared" si="267"/>
        <v>0</v>
      </c>
      <c r="AL498" s="197">
        <f t="shared" si="268"/>
        <v>0</v>
      </c>
    </row>
    <row r="499" spans="2:38" x14ac:dyDescent="0.25">
      <c r="B499" s="195" t="s">
        <v>1404</v>
      </c>
      <c r="C499" s="196" t="s">
        <v>1405</v>
      </c>
      <c r="D4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197">
        <f t="shared" si="261"/>
        <v>0</v>
      </c>
      <c r="G499" s="197"/>
      <c r="H499" s="197">
        <f t="shared" si="262"/>
        <v>0</v>
      </c>
      <c r="I499" s="197"/>
      <c r="J499" s="197">
        <f t="shared" si="263"/>
        <v>0</v>
      </c>
      <c r="K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197">
        <f t="shared" si="264"/>
        <v>0</v>
      </c>
      <c r="Z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197">
        <f t="shared" si="265"/>
        <v>0</v>
      </c>
      <c r="AD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197">
        <f t="shared" si="266"/>
        <v>0</v>
      </c>
      <c r="AH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197">
        <f t="shared" si="267"/>
        <v>0</v>
      </c>
      <c r="AL499" s="197">
        <f t="shared" si="268"/>
        <v>0</v>
      </c>
    </row>
    <row r="500" spans="2:38" x14ac:dyDescent="0.25">
      <c r="B500" s="195" t="s">
        <v>1406</v>
      </c>
      <c r="C500" s="196" t="s">
        <v>1407</v>
      </c>
      <c r="D5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197">
        <f t="shared" si="261"/>
        <v>0</v>
      </c>
      <c r="G500" s="197"/>
      <c r="H500" s="197">
        <f t="shared" si="262"/>
        <v>0</v>
      </c>
      <c r="I500" s="197"/>
      <c r="J500" s="197">
        <f t="shared" si="263"/>
        <v>0</v>
      </c>
      <c r="K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197">
        <f t="shared" si="264"/>
        <v>0</v>
      </c>
      <c r="Z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197">
        <f t="shared" si="265"/>
        <v>0</v>
      </c>
      <c r="AD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197">
        <f t="shared" si="266"/>
        <v>0</v>
      </c>
      <c r="AH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197">
        <f t="shared" si="267"/>
        <v>0</v>
      </c>
      <c r="AL500" s="197">
        <f t="shared" si="268"/>
        <v>0</v>
      </c>
    </row>
    <row r="501" spans="2:38" x14ac:dyDescent="0.25">
      <c r="B501" s="192" t="s">
        <v>436</v>
      </c>
      <c r="C501" s="193" t="s">
        <v>304</v>
      </c>
      <c r="D501" s="194">
        <f>D502</f>
        <v>0</v>
      </c>
      <c r="E501" s="194">
        <f>E502</f>
        <v>0</v>
      </c>
      <c r="F501" s="194">
        <f t="shared" si="261"/>
        <v>0</v>
      </c>
      <c r="G501" s="194">
        <f>G502</f>
        <v>0</v>
      </c>
      <c r="H501" s="194">
        <f t="shared" si="262"/>
        <v>0</v>
      </c>
      <c r="I501" s="194">
        <f>I502</f>
        <v>0</v>
      </c>
      <c r="J501" s="194">
        <f t="shared" si="263"/>
        <v>0</v>
      </c>
      <c r="K501" s="194">
        <f t="shared" ref="K501:AJ501" si="269">K502</f>
        <v>0</v>
      </c>
      <c r="L501" s="194">
        <f t="shared" si="269"/>
        <v>0</v>
      </c>
      <c r="M501" s="194">
        <f t="shared" si="269"/>
        <v>0</v>
      </c>
      <c r="N501" s="194">
        <f t="shared" si="269"/>
        <v>0</v>
      </c>
      <c r="O501" s="194">
        <f t="shared" si="269"/>
        <v>0</v>
      </c>
      <c r="P501" s="194">
        <f t="shared" si="269"/>
        <v>0</v>
      </c>
      <c r="Q501" s="194">
        <f t="shared" si="269"/>
        <v>0</v>
      </c>
      <c r="R501" s="194">
        <f t="shared" si="269"/>
        <v>0</v>
      </c>
      <c r="S501" s="194">
        <f t="shared" si="269"/>
        <v>0</v>
      </c>
      <c r="T501" s="194">
        <f t="shared" si="269"/>
        <v>0</v>
      </c>
      <c r="U501" s="194">
        <f t="shared" si="269"/>
        <v>0</v>
      </c>
      <c r="V501" s="194">
        <f t="shared" si="269"/>
        <v>0</v>
      </c>
      <c r="W501" s="194">
        <f t="shared" si="269"/>
        <v>0</v>
      </c>
      <c r="X501" s="194">
        <f t="shared" si="269"/>
        <v>0</v>
      </c>
      <c r="Y501" s="194">
        <f t="shared" si="264"/>
        <v>0</v>
      </c>
      <c r="Z501" s="194">
        <f t="shared" si="269"/>
        <v>0</v>
      </c>
      <c r="AA501" s="194">
        <f t="shared" si="269"/>
        <v>0</v>
      </c>
      <c r="AB501" s="194">
        <f t="shared" si="269"/>
        <v>0</v>
      </c>
      <c r="AC501" s="194">
        <f t="shared" si="265"/>
        <v>0</v>
      </c>
      <c r="AD501" s="194">
        <f t="shared" si="269"/>
        <v>0</v>
      </c>
      <c r="AE501" s="194">
        <f t="shared" si="269"/>
        <v>0</v>
      </c>
      <c r="AF501" s="194">
        <f t="shared" si="269"/>
        <v>0</v>
      </c>
      <c r="AG501" s="194">
        <f t="shared" si="266"/>
        <v>0</v>
      </c>
      <c r="AH501" s="194">
        <f t="shared" si="269"/>
        <v>0</v>
      </c>
      <c r="AI501" s="194">
        <f t="shared" si="269"/>
        <v>0</v>
      </c>
      <c r="AJ501" s="194">
        <f t="shared" si="269"/>
        <v>0</v>
      </c>
      <c r="AK501" s="194">
        <f t="shared" si="267"/>
        <v>0</v>
      </c>
      <c r="AL501" s="194">
        <f t="shared" si="268"/>
        <v>0</v>
      </c>
    </row>
    <row r="502" spans="2:38" x14ac:dyDescent="0.25">
      <c r="B502" s="204" t="s">
        <v>437</v>
      </c>
      <c r="C502" s="205" t="s">
        <v>305</v>
      </c>
      <c r="D502" s="206">
        <f>SUM(D503:D517)</f>
        <v>0</v>
      </c>
      <c r="E502" s="206">
        <f>SUM(E503:E517)</f>
        <v>0</v>
      </c>
      <c r="F502" s="206">
        <f t="shared" si="261"/>
        <v>0</v>
      </c>
      <c r="G502" s="206">
        <f>SUM(G503:G517)</f>
        <v>0</v>
      </c>
      <c r="H502" s="206">
        <f t="shared" si="262"/>
        <v>0</v>
      </c>
      <c r="I502" s="206">
        <f>SUM(I503:I517)</f>
        <v>0</v>
      </c>
      <c r="J502" s="206">
        <f t="shared" si="263"/>
        <v>0</v>
      </c>
      <c r="K502" s="206">
        <f t="shared" ref="K502:X502" si="270">SUM(K503:K517)</f>
        <v>0</v>
      </c>
      <c r="L502" s="206">
        <f t="shared" si="270"/>
        <v>0</v>
      </c>
      <c r="M502" s="206">
        <f t="shared" si="270"/>
        <v>0</v>
      </c>
      <c r="N502" s="206">
        <f t="shared" si="270"/>
        <v>0</v>
      </c>
      <c r="O502" s="206">
        <f t="shared" si="270"/>
        <v>0</v>
      </c>
      <c r="P502" s="206">
        <f t="shared" si="270"/>
        <v>0</v>
      </c>
      <c r="Q502" s="206">
        <f t="shared" si="270"/>
        <v>0</v>
      </c>
      <c r="R502" s="206">
        <f t="shared" si="270"/>
        <v>0</v>
      </c>
      <c r="S502" s="206">
        <f t="shared" si="270"/>
        <v>0</v>
      </c>
      <c r="T502" s="206">
        <f t="shared" si="270"/>
        <v>0</v>
      </c>
      <c r="U502" s="206">
        <f t="shared" si="270"/>
        <v>0</v>
      </c>
      <c r="V502" s="206">
        <f t="shared" si="270"/>
        <v>0</v>
      </c>
      <c r="W502" s="206">
        <f t="shared" si="270"/>
        <v>0</v>
      </c>
      <c r="X502" s="206">
        <f t="shared" si="270"/>
        <v>0</v>
      </c>
      <c r="Y502" s="206">
        <f t="shared" si="264"/>
        <v>0</v>
      </c>
      <c r="Z502" s="206">
        <f>SUM(Z503:Z517)</f>
        <v>0</v>
      </c>
      <c r="AA502" s="206">
        <f>SUM(AA503:AA517)</f>
        <v>0</v>
      </c>
      <c r="AB502" s="206">
        <f>SUM(AB503:AB517)</f>
        <v>0</v>
      </c>
      <c r="AC502" s="206">
        <f t="shared" si="265"/>
        <v>0</v>
      </c>
      <c r="AD502" s="206">
        <f>SUM(AD503:AD517)</f>
        <v>0</v>
      </c>
      <c r="AE502" s="206">
        <f>SUM(AE503:AE517)</f>
        <v>0</v>
      </c>
      <c r="AF502" s="206">
        <f>SUM(AF503:AF517)</f>
        <v>0</v>
      </c>
      <c r="AG502" s="206">
        <f t="shared" si="266"/>
        <v>0</v>
      </c>
      <c r="AH502" s="206">
        <f>SUM(AH503:AH517)</f>
        <v>0</v>
      </c>
      <c r="AI502" s="206">
        <f>SUM(AI503:AI517)</f>
        <v>0</v>
      </c>
      <c r="AJ502" s="206">
        <f>SUM(AJ503:AJ517)</f>
        <v>0</v>
      </c>
      <c r="AK502" s="206">
        <f t="shared" si="267"/>
        <v>0</v>
      </c>
      <c r="AL502" s="206">
        <f t="shared" si="268"/>
        <v>0</v>
      </c>
    </row>
    <row r="503" spans="2:38" x14ac:dyDescent="0.25">
      <c r="B503" s="195" t="s">
        <v>444</v>
      </c>
      <c r="C503" s="196" t="s">
        <v>310</v>
      </c>
      <c r="D5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197">
        <f t="shared" si="261"/>
        <v>0</v>
      </c>
      <c r="G503" s="197"/>
      <c r="H503" s="197">
        <f t="shared" si="262"/>
        <v>0</v>
      </c>
      <c r="I503" s="197"/>
      <c r="J503" s="197">
        <f t="shared" si="263"/>
        <v>0</v>
      </c>
      <c r="K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197">
        <f t="shared" si="264"/>
        <v>0</v>
      </c>
      <c r="Z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197">
        <f t="shared" si="265"/>
        <v>0</v>
      </c>
      <c r="AD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197">
        <f t="shared" si="266"/>
        <v>0</v>
      </c>
      <c r="AH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197">
        <f t="shared" si="267"/>
        <v>0</v>
      </c>
      <c r="AL503" s="197">
        <f t="shared" si="268"/>
        <v>0</v>
      </c>
    </row>
    <row r="504" spans="2:38" x14ac:dyDescent="0.25">
      <c r="B504" s="195" t="s">
        <v>1432</v>
      </c>
      <c r="C504" s="196" t="s">
        <v>1433</v>
      </c>
      <c r="D50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197">
        <f t="shared" si="261"/>
        <v>0</v>
      </c>
      <c r="G504" s="197"/>
      <c r="H504" s="197">
        <f t="shared" si="262"/>
        <v>0</v>
      </c>
      <c r="I504" s="197"/>
      <c r="J504" s="197">
        <f t="shared" si="263"/>
        <v>0</v>
      </c>
      <c r="K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197">
        <f t="shared" si="264"/>
        <v>0</v>
      </c>
      <c r="Z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197">
        <f t="shared" si="265"/>
        <v>0</v>
      </c>
      <c r="AD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197">
        <f t="shared" si="266"/>
        <v>0</v>
      </c>
      <c r="AH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197">
        <f t="shared" si="267"/>
        <v>0</v>
      </c>
      <c r="AL504" s="197">
        <f t="shared" si="268"/>
        <v>0</v>
      </c>
    </row>
    <row r="505" spans="2:38" x14ac:dyDescent="0.25">
      <c r="B505" s="195" t="s">
        <v>1434</v>
      </c>
      <c r="C505" s="196" t="s">
        <v>1435</v>
      </c>
      <c r="D5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197">
        <f t="shared" si="261"/>
        <v>0</v>
      </c>
      <c r="G505" s="197"/>
      <c r="H505" s="197">
        <f t="shared" si="262"/>
        <v>0</v>
      </c>
      <c r="I505" s="197"/>
      <c r="J505" s="197">
        <f t="shared" si="263"/>
        <v>0</v>
      </c>
      <c r="K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197">
        <f t="shared" si="264"/>
        <v>0</v>
      </c>
      <c r="Z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197">
        <f t="shared" si="265"/>
        <v>0</v>
      </c>
      <c r="AD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197">
        <f t="shared" si="266"/>
        <v>0</v>
      </c>
      <c r="AH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197">
        <f t="shared" si="267"/>
        <v>0</v>
      </c>
      <c r="AL505" s="197">
        <f t="shared" si="268"/>
        <v>0</v>
      </c>
    </row>
    <row r="506" spans="2:38" x14ac:dyDescent="0.25">
      <c r="B506" s="195" t="s">
        <v>1436</v>
      </c>
      <c r="C506" s="196" t="s">
        <v>1437</v>
      </c>
      <c r="D5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197">
        <f t="shared" si="261"/>
        <v>0</v>
      </c>
      <c r="G506" s="197"/>
      <c r="H506" s="197">
        <f t="shared" si="262"/>
        <v>0</v>
      </c>
      <c r="I506" s="197"/>
      <c r="J506" s="197">
        <f t="shared" si="263"/>
        <v>0</v>
      </c>
      <c r="K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197">
        <f t="shared" si="264"/>
        <v>0</v>
      </c>
      <c r="Z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197">
        <f t="shared" si="265"/>
        <v>0</v>
      </c>
      <c r="AD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197">
        <f t="shared" si="266"/>
        <v>0</v>
      </c>
      <c r="AH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197">
        <f t="shared" si="267"/>
        <v>0</v>
      </c>
      <c r="AL506" s="197">
        <f t="shared" si="268"/>
        <v>0</v>
      </c>
    </row>
    <row r="507" spans="2:38" x14ac:dyDescent="0.25">
      <c r="B507" s="195" t="s">
        <v>1438</v>
      </c>
      <c r="C507" s="196" t="s">
        <v>1439</v>
      </c>
      <c r="D50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197">
        <f t="shared" si="261"/>
        <v>0</v>
      </c>
      <c r="G507" s="197"/>
      <c r="H507" s="197">
        <f t="shared" si="262"/>
        <v>0</v>
      </c>
      <c r="I507" s="197"/>
      <c r="J507" s="197">
        <f t="shared" si="263"/>
        <v>0</v>
      </c>
      <c r="K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197">
        <f t="shared" si="264"/>
        <v>0</v>
      </c>
      <c r="Z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197">
        <f t="shared" si="265"/>
        <v>0</v>
      </c>
      <c r="AD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197">
        <f t="shared" si="266"/>
        <v>0</v>
      </c>
      <c r="AH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197">
        <f t="shared" si="267"/>
        <v>0</v>
      </c>
      <c r="AL507" s="197">
        <f t="shared" si="268"/>
        <v>0</v>
      </c>
    </row>
    <row r="508" spans="2:38" x14ac:dyDescent="0.25">
      <c r="B508" s="195" t="s">
        <v>1440</v>
      </c>
      <c r="C508" s="196" t="s">
        <v>1441</v>
      </c>
      <c r="D50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197">
        <f t="shared" si="261"/>
        <v>0</v>
      </c>
      <c r="G508" s="197"/>
      <c r="H508" s="197">
        <f t="shared" si="262"/>
        <v>0</v>
      </c>
      <c r="I508" s="197"/>
      <c r="J508" s="197">
        <f t="shared" si="263"/>
        <v>0</v>
      </c>
      <c r="K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197">
        <f t="shared" si="264"/>
        <v>0</v>
      </c>
      <c r="Z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197">
        <f t="shared" si="265"/>
        <v>0</v>
      </c>
      <c r="AD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197">
        <f t="shared" si="266"/>
        <v>0</v>
      </c>
      <c r="AH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197">
        <f t="shared" si="267"/>
        <v>0</v>
      </c>
      <c r="AL508" s="197">
        <f t="shared" si="268"/>
        <v>0</v>
      </c>
    </row>
    <row r="509" spans="2:38" x14ac:dyDescent="0.25">
      <c r="B509" s="195" t="s">
        <v>1442</v>
      </c>
      <c r="C509" s="196" t="s">
        <v>1443</v>
      </c>
      <c r="D5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197">
        <f t="shared" si="261"/>
        <v>0</v>
      </c>
      <c r="G509" s="197"/>
      <c r="H509" s="197">
        <f t="shared" si="262"/>
        <v>0</v>
      </c>
      <c r="I509" s="197"/>
      <c r="J509" s="197">
        <f t="shared" si="263"/>
        <v>0</v>
      </c>
      <c r="K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197">
        <f t="shared" si="264"/>
        <v>0</v>
      </c>
      <c r="Z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197">
        <f t="shared" si="265"/>
        <v>0</v>
      </c>
      <c r="AD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197">
        <f t="shared" si="266"/>
        <v>0</v>
      </c>
      <c r="AH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197">
        <f t="shared" si="267"/>
        <v>0</v>
      </c>
      <c r="AL509" s="197">
        <f t="shared" si="268"/>
        <v>0</v>
      </c>
    </row>
    <row r="510" spans="2:38" x14ac:dyDescent="0.25">
      <c r="B510" s="195" t="s">
        <v>1444</v>
      </c>
      <c r="C510" s="196" t="s">
        <v>1445</v>
      </c>
      <c r="D51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197">
        <f t="shared" si="261"/>
        <v>0</v>
      </c>
      <c r="G510" s="197"/>
      <c r="H510" s="197">
        <f t="shared" si="262"/>
        <v>0</v>
      </c>
      <c r="I510" s="197"/>
      <c r="J510" s="197">
        <f t="shared" si="263"/>
        <v>0</v>
      </c>
      <c r="K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197">
        <f t="shared" si="264"/>
        <v>0</v>
      </c>
      <c r="Z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197">
        <f t="shared" si="265"/>
        <v>0</v>
      </c>
      <c r="AD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197">
        <f t="shared" si="266"/>
        <v>0</v>
      </c>
      <c r="AH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197">
        <f t="shared" si="267"/>
        <v>0</v>
      </c>
      <c r="AL510" s="197">
        <f t="shared" si="268"/>
        <v>0</v>
      </c>
    </row>
    <row r="511" spans="2:38" x14ac:dyDescent="0.25">
      <c r="B511" s="195" t="s">
        <v>1446</v>
      </c>
      <c r="C511" s="196" t="s">
        <v>1447</v>
      </c>
      <c r="D51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197">
        <f t="shared" si="261"/>
        <v>0</v>
      </c>
      <c r="G511" s="197"/>
      <c r="H511" s="197">
        <f t="shared" si="262"/>
        <v>0</v>
      </c>
      <c r="I511" s="197"/>
      <c r="J511" s="197">
        <f t="shared" si="263"/>
        <v>0</v>
      </c>
      <c r="K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197">
        <f t="shared" si="264"/>
        <v>0</v>
      </c>
      <c r="Z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197">
        <f t="shared" si="265"/>
        <v>0</v>
      </c>
      <c r="AD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197">
        <f t="shared" si="266"/>
        <v>0</v>
      </c>
      <c r="AH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197">
        <f t="shared" si="267"/>
        <v>0</v>
      </c>
      <c r="AL511" s="197">
        <f t="shared" si="268"/>
        <v>0</v>
      </c>
    </row>
    <row r="512" spans="2:38" x14ac:dyDescent="0.25">
      <c r="B512" s="195" t="s">
        <v>1448</v>
      </c>
      <c r="C512" s="196" t="s">
        <v>1449</v>
      </c>
      <c r="D51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197">
        <f t="shared" si="261"/>
        <v>0</v>
      </c>
      <c r="G512" s="197"/>
      <c r="H512" s="197">
        <f t="shared" si="262"/>
        <v>0</v>
      </c>
      <c r="I512" s="197"/>
      <c r="J512" s="197">
        <f t="shared" si="263"/>
        <v>0</v>
      </c>
      <c r="K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197">
        <f t="shared" si="264"/>
        <v>0</v>
      </c>
      <c r="Z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197">
        <f t="shared" si="265"/>
        <v>0</v>
      </c>
      <c r="AD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197">
        <f t="shared" si="266"/>
        <v>0</v>
      </c>
      <c r="AH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197">
        <f t="shared" si="267"/>
        <v>0</v>
      </c>
      <c r="AL512" s="197">
        <f t="shared" si="268"/>
        <v>0</v>
      </c>
    </row>
    <row r="513" spans="2:38" x14ac:dyDescent="0.25">
      <c r="B513" s="195" t="s">
        <v>1450</v>
      </c>
      <c r="C513" s="196" t="s">
        <v>1451</v>
      </c>
      <c r="D51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197">
        <f t="shared" si="261"/>
        <v>0</v>
      </c>
      <c r="G513" s="197"/>
      <c r="H513" s="197">
        <f t="shared" si="262"/>
        <v>0</v>
      </c>
      <c r="I513" s="197"/>
      <c r="J513" s="197">
        <f t="shared" si="263"/>
        <v>0</v>
      </c>
      <c r="K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197">
        <f t="shared" si="264"/>
        <v>0</v>
      </c>
      <c r="Z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197">
        <f t="shared" si="265"/>
        <v>0</v>
      </c>
      <c r="AD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197">
        <f t="shared" si="266"/>
        <v>0</v>
      </c>
      <c r="AH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197">
        <f t="shared" si="267"/>
        <v>0</v>
      </c>
      <c r="AL513" s="197">
        <f t="shared" si="268"/>
        <v>0</v>
      </c>
    </row>
    <row r="514" spans="2:38" x14ac:dyDescent="0.25">
      <c r="B514" s="195" t="s">
        <v>1452</v>
      </c>
      <c r="C514" s="196" t="s">
        <v>1453</v>
      </c>
      <c r="D5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197">
        <f t="shared" si="261"/>
        <v>0</v>
      </c>
      <c r="G514" s="197"/>
      <c r="H514" s="197">
        <f t="shared" si="262"/>
        <v>0</v>
      </c>
      <c r="I514" s="197"/>
      <c r="J514" s="197">
        <f t="shared" si="263"/>
        <v>0</v>
      </c>
      <c r="K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197">
        <f t="shared" si="264"/>
        <v>0</v>
      </c>
      <c r="Z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197">
        <f t="shared" si="265"/>
        <v>0</v>
      </c>
      <c r="AD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197">
        <f t="shared" si="266"/>
        <v>0</v>
      </c>
      <c r="AH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197">
        <f t="shared" si="267"/>
        <v>0</v>
      </c>
      <c r="AL514" s="197">
        <f t="shared" si="268"/>
        <v>0</v>
      </c>
    </row>
    <row r="515" spans="2:38" x14ac:dyDescent="0.25">
      <c r="B515" s="195" t="s">
        <v>1454</v>
      </c>
      <c r="C515" s="196" t="s">
        <v>1455</v>
      </c>
      <c r="D5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197">
        <f t="shared" si="261"/>
        <v>0</v>
      </c>
      <c r="G515" s="197"/>
      <c r="H515" s="197">
        <f t="shared" si="262"/>
        <v>0</v>
      </c>
      <c r="I515" s="197"/>
      <c r="J515" s="197">
        <f t="shared" si="263"/>
        <v>0</v>
      </c>
      <c r="K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197">
        <f t="shared" si="264"/>
        <v>0</v>
      </c>
      <c r="Z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197">
        <f t="shared" si="265"/>
        <v>0</v>
      </c>
      <c r="AD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197">
        <f t="shared" si="266"/>
        <v>0</v>
      </c>
      <c r="AH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197">
        <f t="shared" si="267"/>
        <v>0</v>
      </c>
      <c r="AL515" s="197">
        <f t="shared" si="268"/>
        <v>0</v>
      </c>
    </row>
    <row r="516" spans="2:38" x14ac:dyDescent="0.25">
      <c r="B516" s="195" t="s">
        <v>1456</v>
      </c>
      <c r="C516" s="196" t="s">
        <v>1457</v>
      </c>
      <c r="D5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197">
        <f t="shared" si="261"/>
        <v>0</v>
      </c>
      <c r="G516" s="197"/>
      <c r="H516" s="197">
        <f t="shared" si="262"/>
        <v>0</v>
      </c>
      <c r="I516" s="197"/>
      <c r="J516" s="197">
        <f t="shared" si="263"/>
        <v>0</v>
      </c>
      <c r="K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197">
        <f t="shared" si="264"/>
        <v>0</v>
      </c>
      <c r="Z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197">
        <f t="shared" si="265"/>
        <v>0</v>
      </c>
      <c r="AD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197">
        <f t="shared" si="266"/>
        <v>0</v>
      </c>
      <c r="AH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197">
        <f t="shared" si="267"/>
        <v>0</v>
      </c>
      <c r="AL516" s="197">
        <f t="shared" si="268"/>
        <v>0</v>
      </c>
    </row>
    <row r="517" spans="2:38" x14ac:dyDescent="0.25">
      <c r="B517" s="195" t="s">
        <v>1458</v>
      </c>
      <c r="C517" s="196" t="s">
        <v>1459</v>
      </c>
      <c r="D5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197">
        <f t="shared" si="261"/>
        <v>0</v>
      </c>
      <c r="G517" s="197"/>
      <c r="H517" s="197">
        <f t="shared" si="262"/>
        <v>0</v>
      </c>
      <c r="I517" s="197"/>
      <c r="J517" s="197">
        <f t="shared" si="263"/>
        <v>0</v>
      </c>
      <c r="K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197">
        <f t="shared" si="264"/>
        <v>0</v>
      </c>
      <c r="Z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197">
        <f t="shared" si="265"/>
        <v>0</v>
      </c>
      <c r="AD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197">
        <f t="shared" si="266"/>
        <v>0</v>
      </c>
      <c r="AH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197">
        <f t="shared" si="267"/>
        <v>0</v>
      </c>
      <c r="AL517" s="197">
        <f t="shared" si="268"/>
        <v>0</v>
      </c>
    </row>
    <row r="518" spans="2:38" x14ac:dyDescent="0.25">
      <c r="B518" s="192" t="s">
        <v>445</v>
      </c>
      <c r="C518" s="193" t="s">
        <v>311</v>
      </c>
      <c r="D518" s="194">
        <f>D519+D528</f>
        <v>0</v>
      </c>
      <c r="E518" s="194">
        <f>E519+E528</f>
        <v>0</v>
      </c>
      <c r="F518" s="194">
        <f t="shared" si="261"/>
        <v>0</v>
      </c>
      <c r="G518" s="194">
        <f>G519+G528</f>
        <v>0</v>
      </c>
      <c r="H518" s="194">
        <f t="shared" si="262"/>
        <v>0</v>
      </c>
      <c r="I518" s="194">
        <f>I519+I528</f>
        <v>0</v>
      </c>
      <c r="J518" s="194">
        <f t="shared" si="263"/>
        <v>0</v>
      </c>
      <c r="K518" s="194">
        <f t="shared" ref="K518:AJ518" si="271">K519+K528</f>
        <v>0</v>
      </c>
      <c r="L518" s="194">
        <f t="shared" si="271"/>
        <v>0</v>
      </c>
      <c r="M518" s="194">
        <f t="shared" si="271"/>
        <v>0</v>
      </c>
      <c r="N518" s="194">
        <f t="shared" si="271"/>
        <v>0</v>
      </c>
      <c r="O518" s="194">
        <f t="shared" si="271"/>
        <v>0</v>
      </c>
      <c r="P518" s="194">
        <f t="shared" si="271"/>
        <v>0</v>
      </c>
      <c r="Q518" s="194">
        <f t="shared" si="271"/>
        <v>0</v>
      </c>
      <c r="R518" s="194">
        <f t="shared" si="271"/>
        <v>0</v>
      </c>
      <c r="S518" s="194">
        <f t="shared" si="271"/>
        <v>0</v>
      </c>
      <c r="T518" s="194">
        <f t="shared" si="271"/>
        <v>0</v>
      </c>
      <c r="U518" s="194">
        <f t="shared" si="271"/>
        <v>0</v>
      </c>
      <c r="V518" s="194">
        <f t="shared" si="271"/>
        <v>0</v>
      </c>
      <c r="W518" s="194">
        <f t="shared" si="271"/>
        <v>0</v>
      </c>
      <c r="X518" s="194">
        <f t="shared" si="271"/>
        <v>0</v>
      </c>
      <c r="Y518" s="194">
        <f t="shared" si="264"/>
        <v>0</v>
      </c>
      <c r="Z518" s="194">
        <f t="shared" si="271"/>
        <v>0</v>
      </c>
      <c r="AA518" s="194">
        <f t="shared" si="271"/>
        <v>0</v>
      </c>
      <c r="AB518" s="194">
        <f t="shared" si="271"/>
        <v>0</v>
      </c>
      <c r="AC518" s="194">
        <f t="shared" si="265"/>
        <v>0</v>
      </c>
      <c r="AD518" s="194">
        <f t="shared" si="271"/>
        <v>0</v>
      </c>
      <c r="AE518" s="194">
        <f t="shared" si="271"/>
        <v>0</v>
      </c>
      <c r="AF518" s="194">
        <f t="shared" si="271"/>
        <v>0</v>
      </c>
      <c r="AG518" s="194">
        <f t="shared" si="266"/>
        <v>0</v>
      </c>
      <c r="AH518" s="194">
        <f t="shared" si="271"/>
        <v>0</v>
      </c>
      <c r="AI518" s="194">
        <f t="shared" si="271"/>
        <v>0</v>
      </c>
      <c r="AJ518" s="194">
        <f t="shared" si="271"/>
        <v>0</v>
      </c>
      <c r="AK518" s="194">
        <f t="shared" si="267"/>
        <v>0</v>
      </c>
      <c r="AL518" s="194">
        <f t="shared" si="268"/>
        <v>0</v>
      </c>
    </row>
    <row r="519" spans="2:38" x14ac:dyDescent="0.25">
      <c r="B519" s="204" t="s">
        <v>446</v>
      </c>
      <c r="C519" s="205" t="s">
        <v>312</v>
      </c>
      <c r="D519" s="206">
        <f>SUM(D520:D527)</f>
        <v>0</v>
      </c>
      <c r="E519" s="206">
        <f>SUM(E520:E527)</f>
        <v>0</v>
      </c>
      <c r="F519" s="206">
        <f t="shared" si="261"/>
        <v>0</v>
      </c>
      <c r="G519" s="206">
        <f>SUM(G520:G527)</f>
        <v>0</v>
      </c>
      <c r="H519" s="206">
        <f t="shared" si="262"/>
        <v>0</v>
      </c>
      <c r="I519" s="206">
        <f>SUM(I520:I527)</f>
        <v>0</v>
      </c>
      <c r="J519" s="206">
        <f t="shared" si="263"/>
        <v>0</v>
      </c>
      <c r="K519" s="206">
        <f t="shared" ref="K519:AJ519" si="272">SUM(K520:K527)</f>
        <v>0</v>
      </c>
      <c r="L519" s="206">
        <f t="shared" si="272"/>
        <v>0</v>
      </c>
      <c r="M519" s="206">
        <f t="shared" si="272"/>
        <v>0</v>
      </c>
      <c r="N519" s="206">
        <f t="shared" si="272"/>
        <v>0</v>
      </c>
      <c r="O519" s="206">
        <f t="shared" si="272"/>
        <v>0</v>
      </c>
      <c r="P519" s="206">
        <f t="shared" si="272"/>
        <v>0</v>
      </c>
      <c r="Q519" s="206">
        <f t="shared" si="272"/>
        <v>0</v>
      </c>
      <c r="R519" s="206">
        <f t="shared" si="272"/>
        <v>0</v>
      </c>
      <c r="S519" s="206">
        <f t="shared" si="272"/>
        <v>0</v>
      </c>
      <c r="T519" s="206">
        <f t="shared" si="272"/>
        <v>0</v>
      </c>
      <c r="U519" s="206">
        <f t="shared" si="272"/>
        <v>0</v>
      </c>
      <c r="V519" s="206">
        <f t="shared" si="272"/>
        <v>0</v>
      </c>
      <c r="W519" s="206">
        <f t="shared" si="272"/>
        <v>0</v>
      </c>
      <c r="X519" s="206">
        <f t="shared" si="272"/>
        <v>0</v>
      </c>
      <c r="Y519" s="206">
        <f t="shared" si="264"/>
        <v>0</v>
      </c>
      <c r="Z519" s="206">
        <f t="shared" si="272"/>
        <v>0</v>
      </c>
      <c r="AA519" s="206">
        <f t="shared" si="272"/>
        <v>0</v>
      </c>
      <c r="AB519" s="206">
        <f t="shared" si="272"/>
        <v>0</v>
      </c>
      <c r="AC519" s="206">
        <f t="shared" si="265"/>
        <v>0</v>
      </c>
      <c r="AD519" s="206">
        <f t="shared" si="272"/>
        <v>0</v>
      </c>
      <c r="AE519" s="206">
        <f t="shared" si="272"/>
        <v>0</v>
      </c>
      <c r="AF519" s="206">
        <f t="shared" si="272"/>
        <v>0</v>
      </c>
      <c r="AG519" s="206">
        <f t="shared" si="266"/>
        <v>0</v>
      </c>
      <c r="AH519" s="206">
        <f t="shared" si="272"/>
        <v>0</v>
      </c>
      <c r="AI519" s="206">
        <f t="shared" si="272"/>
        <v>0</v>
      </c>
      <c r="AJ519" s="206">
        <f t="shared" si="272"/>
        <v>0</v>
      </c>
      <c r="AK519" s="206">
        <f t="shared" si="267"/>
        <v>0</v>
      </c>
      <c r="AL519" s="206">
        <f t="shared" si="268"/>
        <v>0</v>
      </c>
    </row>
    <row r="520" spans="2:38" x14ac:dyDescent="0.25">
      <c r="B520" s="195" t="s">
        <v>447</v>
      </c>
      <c r="C520" s="196" t="s">
        <v>313</v>
      </c>
      <c r="D5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197">
        <f t="shared" si="261"/>
        <v>0</v>
      </c>
      <c r="G520" s="197"/>
      <c r="H520" s="197">
        <f t="shared" si="262"/>
        <v>0</v>
      </c>
      <c r="I520" s="197"/>
      <c r="J520" s="197">
        <f t="shared" si="263"/>
        <v>0</v>
      </c>
      <c r="K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197">
        <f t="shared" si="264"/>
        <v>0</v>
      </c>
      <c r="Z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197">
        <f t="shared" si="265"/>
        <v>0</v>
      </c>
      <c r="AD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197">
        <f t="shared" si="266"/>
        <v>0</v>
      </c>
      <c r="AH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197">
        <f t="shared" si="267"/>
        <v>0</v>
      </c>
      <c r="AL520" s="197">
        <f t="shared" si="268"/>
        <v>0</v>
      </c>
    </row>
    <row r="521" spans="2:38" x14ac:dyDescent="0.25">
      <c r="B521" s="195" t="s">
        <v>1475</v>
      </c>
      <c r="C521" s="196" t="s">
        <v>1476</v>
      </c>
      <c r="D5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197">
        <f t="shared" si="261"/>
        <v>0</v>
      </c>
      <c r="G521" s="197"/>
      <c r="H521" s="197">
        <f t="shared" si="262"/>
        <v>0</v>
      </c>
      <c r="I521" s="197"/>
      <c r="J521" s="197">
        <f t="shared" si="263"/>
        <v>0</v>
      </c>
      <c r="K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197">
        <f t="shared" si="264"/>
        <v>0</v>
      </c>
      <c r="Z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197">
        <f t="shared" si="265"/>
        <v>0</v>
      </c>
      <c r="AD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197">
        <f t="shared" si="266"/>
        <v>0</v>
      </c>
      <c r="AH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197">
        <f t="shared" si="267"/>
        <v>0</v>
      </c>
      <c r="AL521" s="197">
        <f t="shared" si="268"/>
        <v>0</v>
      </c>
    </row>
    <row r="522" spans="2:38" x14ac:dyDescent="0.25">
      <c r="B522" s="195" t="s">
        <v>1477</v>
      </c>
      <c r="C522" s="196" t="s">
        <v>1478</v>
      </c>
      <c r="D5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197">
        <f t="shared" si="261"/>
        <v>0</v>
      </c>
      <c r="G522" s="197"/>
      <c r="H522" s="197">
        <f t="shared" si="262"/>
        <v>0</v>
      </c>
      <c r="I522" s="197"/>
      <c r="J522" s="197">
        <f t="shared" si="263"/>
        <v>0</v>
      </c>
      <c r="K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197">
        <f t="shared" si="264"/>
        <v>0</v>
      </c>
      <c r="Z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197">
        <f t="shared" si="265"/>
        <v>0</v>
      </c>
      <c r="AD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197">
        <f t="shared" si="266"/>
        <v>0</v>
      </c>
      <c r="AH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197">
        <f t="shared" si="267"/>
        <v>0</v>
      </c>
      <c r="AL522" s="197">
        <f t="shared" si="268"/>
        <v>0</v>
      </c>
    </row>
    <row r="523" spans="2:38" x14ac:dyDescent="0.25">
      <c r="B523" s="195" t="s">
        <v>448</v>
      </c>
      <c r="C523" s="196" t="s">
        <v>314</v>
      </c>
      <c r="D5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197">
        <f t="shared" si="261"/>
        <v>0</v>
      </c>
      <c r="G523" s="197"/>
      <c r="H523" s="197">
        <f t="shared" si="262"/>
        <v>0</v>
      </c>
      <c r="I523" s="197"/>
      <c r="J523" s="197">
        <f t="shared" si="263"/>
        <v>0</v>
      </c>
      <c r="K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197">
        <f t="shared" si="264"/>
        <v>0</v>
      </c>
      <c r="Z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197">
        <f t="shared" si="265"/>
        <v>0</v>
      </c>
      <c r="AD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197">
        <f t="shared" si="266"/>
        <v>0</v>
      </c>
      <c r="AH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197">
        <f t="shared" si="267"/>
        <v>0</v>
      </c>
      <c r="AL523" s="197">
        <f t="shared" si="268"/>
        <v>0</v>
      </c>
    </row>
    <row r="524" spans="2:38" x14ac:dyDescent="0.25">
      <c r="B524" s="195" t="s">
        <v>1479</v>
      </c>
      <c r="C524" s="196" t="s">
        <v>1480</v>
      </c>
      <c r="D5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197">
        <f t="shared" si="261"/>
        <v>0</v>
      </c>
      <c r="G524" s="197"/>
      <c r="H524" s="197">
        <f t="shared" si="262"/>
        <v>0</v>
      </c>
      <c r="I524" s="197"/>
      <c r="J524" s="197">
        <f t="shared" si="263"/>
        <v>0</v>
      </c>
      <c r="K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197">
        <f t="shared" si="264"/>
        <v>0</v>
      </c>
      <c r="Z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197">
        <f t="shared" si="265"/>
        <v>0</v>
      </c>
      <c r="AD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197">
        <f t="shared" si="266"/>
        <v>0</v>
      </c>
      <c r="AH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197">
        <f t="shared" si="267"/>
        <v>0</v>
      </c>
      <c r="AL524" s="197">
        <f t="shared" si="268"/>
        <v>0</v>
      </c>
    </row>
    <row r="525" spans="2:38" x14ac:dyDescent="0.25">
      <c r="B525" s="195" t="s">
        <v>1481</v>
      </c>
      <c r="C525" s="196" t="s">
        <v>1482</v>
      </c>
      <c r="D5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197">
        <f t="shared" si="261"/>
        <v>0</v>
      </c>
      <c r="G525" s="197"/>
      <c r="H525" s="197">
        <f t="shared" si="262"/>
        <v>0</v>
      </c>
      <c r="I525" s="197"/>
      <c r="J525" s="197">
        <f t="shared" si="263"/>
        <v>0</v>
      </c>
      <c r="K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197">
        <f t="shared" si="264"/>
        <v>0</v>
      </c>
      <c r="Z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197">
        <f t="shared" si="265"/>
        <v>0</v>
      </c>
      <c r="AD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197">
        <f t="shared" si="266"/>
        <v>0</v>
      </c>
      <c r="AH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197">
        <f t="shared" si="267"/>
        <v>0</v>
      </c>
      <c r="AL525" s="197">
        <f t="shared" si="268"/>
        <v>0</v>
      </c>
    </row>
    <row r="526" spans="2:38" x14ac:dyDescent="0.25">
      <c r="B526" s="195" t="s">
        <v>1483</v>
      </c>
      <c r="C526" s="196" t="s">
        <v>1484</v>
      </c>
      <c r="D5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197">
        <f t="shared" si="261"/>
        <v>0</v>
      </c>
      <c r="G526" s="197"/>
      <c r="H526" s="197">
        <f t="shared" si="262"/>
        <v>0</v>
      </c>
      <c r="I526" s="197"/>
      <c r="J526" s="197">
        <f t="shared" si="263"/>
        <v>0</v>
      </c>
      <c r="K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197">
        <f t="shared" si="264"/>
        <v>0</v>
      </c>
      <c r="Z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197">
        <f t="shared" si="265"/>
        <v>0</v>
      </c>
      <c r="AD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197">
        <f t="shared" si="266"/>
        <v>0</v>
      </c>
      <c r="AH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197">
        <f t="shared" si="267"/>
        <v>0</v>
      </c>
      <c r="AL526" s="197">
        <f t="shared" si="268"/>
        <v>0</v>
      </c>
    </row>
    <row r="527" spans="2:38" x14ac:dyDescent="0.25">
      <c r="B527" s="195" t="s">
        <v>1485</v>
      </c>
      <c r="C527" s="196" t="s">
        <v>1486</v>
      </c>
      <c r="D5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197">
        <f t="shared" si="261"/>
        <v>0</v>
      </c>
      <c r="G527" s="197"/>
      <c r="H527" s="197">
        <f t="shared" si="262"/>
        <v>0</v>
      </c>
      <c r="I527" s="197"/>
      <c r="J527" s="197">
        <f t="shared" si="263"/>
        <v>0</v>
      </c>
      <c r="K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197">
        <f t="shared" si="264"/>
        <v>0</v>
      </c>
      <c r="Z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197">
        <f t="shared" si="265"/>
        <v>0</v>
      </c>
      <c r="AD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197">
        <f t="shared" si="266"/>
        <v>0</v>
      </c>
      <c r="AH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197">
        <f t="shared" si="267"/>
        <v>0</v>
      </c>
      <c r="AL527" s="197">
        <f t="shared" si="268"/>
        <v>0</v>
      </c>
    </row>
    <row r="528" spans="2:38" x14ac:dyDescent="0.25">
      <c r="B528" s="204" t="s">
        <v>449</v>
      </c>
      <c r="C528" s="205" t="s">
        <v>315</v>
      </c>
      <c r="D528" s="206">
        <f>SUM(D529:D544)</f>
        <v>0</v>
      </c>
      <c r="E528" s="206">
        <f>SUM(E529:E544)</f>
        <v>0</v>
      </c>
      <c r="F528" s="206">
        <f t="shared" si="261"/>
        <v>0</v>
      </c>
      <c r="G528" s="206">
        <f>SUM(G529:G544)</f>
        <v>0</v>
      </c>
      <c r="H528" s="206">
        <f t="shared" si="262"/>
        <v>0</v>
      </c>
      <c r="I528" s="206">
        <f>SUM(I529:I544)</f>
        <v>0</v>
      </c>
      <c r="J528" s="206">
        <f t="shared" si="263"/>
        <v>0</v>
      </c>
      <c r="K528" s="206">
        <f t="shared" ref="K528:X528" si="273">SUM(K529:K544)</f>
        <v>0</v>
      </c>
      <c r="L528" s="206">
        <f t="shared" si="273"/>
        <v>0</v>
      </c>
      <c r="M528" s="206">
        <f t="shared" si="273"/>
        <v>0</v>
      </c>
      <c r="N528" s="206">
        <f t="shared" si="273"/>
        <v>0</v>
      </c>
      <c r="O528" s="206">
        <f t="shared" si="273"/>
        <v>0</v>
      </c>
      <c r="P528" s="206">
        <f t="shared" si="273"/>
        <v>0</v>
      </c>
      <c r="Q528" s="206">
        <f t="shared" si="273"/>
        <v>0</v>
      </c>
      <c r="R528" s="206">
        <f t="shared" si="273"/>
        <v>0</v>
      </c>
      <c r="S528" s="206">
        <f t="shared" si="273"/>
        <v>0</v>
      </c>
      <c r="T528" s="206">
        <f t="shared" si="273"/>
        <v>0</v>
      </c>
      <c r="U528" s="206">
        <f t="shared" si="273"/>
        <v>0</v>
      </c>
      <c r="V528" s="206">
        <f t="shared" si="273"/>
        <v>0</v>
      </c>
      <c r="W528" s="206">
        <f t="shared" si="273"/>
        <v>0</v>
      </c>
      <c r="X528" s="206">
        <f t="shared" si="273"/>
        <v>0</v>
      </c>
      <c r="Y528" s="206">
        <f t="shared" si="264"/>
        <v>0</v>
      </c>
      <c r="Z528" s="206">
        <f>SUM(Z529:Z544)</f>
        <v>0</v>
      </c>
      <c r="AA528" s="206">
        <f>SUM(AA529:AA544)</f>
        <v>0</v>
      </c>
      <c r="AB528" s="206">
        <f>SUM(AB529:AB544)</f>
        <v>0</v>
      </c>
      <c r="AC528" s="206">
        <f t="shared" si="265"/>
        <v>0</v>
      </c>
      <c r="AD528" s="206">
        <f>SUM(AD529:AD544)</f>
        <v>0</v>
      </c>
      <c r="AE528" s="206">
        <f>SUM(AE529:AE544)</f>
        <v>0</v>
      </c>
      <c r="AF528" s="206">
        <f>SUM(AF529:AF544)</f>
        <v>0</v>
      </c>
      <c r="AG528" s="206">
        <f t="shared" si="266"/>
        <v>0</v>
      </c>
      <c r="AH528" s="206">
        <f>SUM(AH529:AH544)</f>
        <v>0</v>
      </c>
      <c r="AI528" s="206">
        <f>SUM(AI529:AI544)</f>
        <v>0</v>
      </c>
      <c r="AJ528" s="206">
        <f>SUM(AJ529:AJ544)</f>
        <v>0</v>
      </c>
      <c r="AK528" s="206">
        <f t="shared" si="267"/>
        <v>0</v>
      </c>
      <c r="AL528" s="206">
        <f t="shared" si="268"/>
        <v>0</v>
      </c>
    </row>
    <row r="529" spans="2:38" x14ac:dyDescent="0.25">
      <c r="B529" s="195" t="s">
        <v>450</v>
      </c>
      <c r="C529" s="196" t="s">
        <v>316</v>
      </c>
      <c r="D5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197">
        <f t="shared" si="261"/>
        <v>0</v>
      </c>
      <c r="G529" s="197"/>
      <c r="H529" s="197">
        <f t="shared" si="262"/>
        <v>0</v>
      </c>
      <c r="I529" s="197"/>
      <c r="J529" s="197">
        <f t="shared" si="263"/>
        <v>0</v>
      </c>
      <c r="K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197">
        <f t="shared" si="264"/>
        <v>0</v>
      </c>
      <c r="Z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197">
        <f t="shared" si="265"/>
        <v>0</v>
      </c>
      <c r="AD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197">
        <f t="shared" si="266"/>
        <v>0</v>
      </c>
      <c r="AH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197">
        <f t="shared" si="267"/>
        <v>0</v>
      </c>
      <c r="AL529" s="197">
        <f t="shared" si="268"/>
        <v>0</v>
      </c>
    </row>
    <row r="530" spans="2:38" x14ac:dyDescent="0.25">
      <c r="B530" s="195" t="s">
        <v>1487</v>
      </c>
      <c r="C530" s="196" t="s">
        <v>1488</v>
      </c>
      <c r="D53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197">
        <f t="shared" ref="F530:F537" si="274">D530+E530</f>
        <v>0</v>
      </c>
      <c r="G530" s="197"/>
      <c r="H530" s="197">
        <f t="shared" ref="H530:H537" si="275">F530-G530</f>
        <v>0</v>
      </c>
      <c r="I530" s="197"/>
      <c r="J530" s="197">
        <f t="shared" ref="J530:J537" si="276">F530-I530</f>
        <v>0</v>
      </c>
      <c r="K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197">
        <f t="shared" ref="Y530:Y537" si="277">V530+W530+X530</f>
        <v>0</v>
      </c>
      <c r="Z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197">
        <f t="shared" ref="AC530:AC537" si="278">Z530+AA530+AB530</f>
        <v>0</v>
      </c>
      <c r="AD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197">
        <f t="shared" ref="AG530:AG537" si="279">AD530+AE530+AF530</f>
        <v>0</v>
      </c>
      <c r="AH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197">
        <f t="shared" ref="AK530:AK537" si="280">AH530+AI530+AJ530</f>
        <v>0</v>
      </c>
      <c r="AL530" s="197">
        <f t="shared" ref="AL530:AL537" si="281">Y530+AC530+AG530+AK530</f>
        <v>0</v>
      </c>
    </row>
    <row r="531" spans="2:38" x14ac:dyDescent="0.25">
      <c r="B531" s="195" t="s">
        <v>1489</v>
      </c>
      <c r="C531" s="196" t="s">
        <v>1490</v>
      </c>
      <c r="D5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197">
        <f t="shared" si="274"/>
        <v>0</v>
      </c>
      <c r="G531" s="197"/>
      <c r="H531" s="197">
        <f t="shared" si="275"/>
        <v>0</v>
      </c>
      <c r="I531" s="197"/>
      <c r="J531" s="197">
        <f t="shared" si="276"/>
        <v>0</v>
      </c>
      <c r="K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197">
        <f t="shared" si="277"/>
        <v>0</v>
      </c>
      <c r="Z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197">
        <f t="shared" si="278"/>
        <v>0</v>
      </c>
      <c r="AD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197">
        <f t="shared" si="279"/>
        <v>0</v>
      </c>
      <c r="AH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197">
        <f t="shared" si="280"/>
        <v>0</v>
      </c>
      <c r="AL531" s="197">
        <f t="shared" si="281"/>
        <v>0</v>
      </c>
    </row>
    <row r="532" spans="2:38" x14ac:dyDescent="0.25">
      <c r="B532" s="195" t="s">
        <v>1491</v>
      </c>
      <c r="C532" s="196" t="s">
        <v>1492</v>
      </c>
      <c r="D5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197">
        <f t="shared" si="274"/>
        <v>0</v>
      </c>
      <c r="G532" s="197"/>
      <c r="H532" s="197">
        <f t="shared" si="275"/>
        <v>0</v>
      </c>
      <c r="I532" s="197"/>
      <c r="J532" s="197">
        <f t="shared" si="276"/>
        <v>0</v>
      </c>
      <c r="K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197">
        <f t="shared" si="277"/>
        <v>0</v>
      </c>
      <c r="Z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197">
        <f t="shared" si="278"/>
        <v>0</v>
      </c>
      <c r="AD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197">
        <f t="shared" si="279"/>
        <v>0</v>
      </c>
      <c r="AH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197">
        <f t="shared" si="280"/>
        <v>0</v>
      </c>
      <c r="AL532" s="197">
        <f t="shared" si="281"/>
        <v>0</v>
      </c>
    </row>
    <row r="533" spans="2:38" x14ac:dyDescent="0.25">
      <c r="B533" s="195" t="s">
        <v>1493</v>
      </c>
      <c r="C533" s="196" t="s">
        <v>1494</v>
      </c>
      <c r="D5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197">
        <f t="shared" si="274"/>
        <v>0</v>
      </c>
      <c r="G533" s="197"/>
      <c r="H533" s="197">
        <f t="shared" si="275"/>
        <v>0</v>
      </c>
      <c r="I533" s="197"/>
      <c r="J533" s="197">
        <f t="shared" si="276"/>
        <v>0</v>
      </c>
      <c r="K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197">
        <f t="shared" si="277"/>
        <v>0</v>
      </c>
      <c r="Z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197">
        <f t="shared" si="278"/>
        <v>0</v>
      </c>
      <c r="AD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197">
        <f t="shared" si="279"/>
        <v>0</v>
      </c>
      <c r="AH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197">
        <f t="shared" si="280"/>
        <v>0</v>
      </c>
      <c r="AL533" s="197">
        <f t="shared" si="281"/>
        <v>0</v>
      </c>
    </row>
    <row r="534" spans="2:38" x14ac:dyDescent="0.25">
      <c r="B534" s="195" t="s">
        <v>1495</v>
      </c>
      <c r="C534" s="196" t="s">
        <v>1496</v>
      </c>
      <c r="D5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197">
        <f t="shared" si="274"/>
        <v>0</v>
      </c>
      <c r="G534" s="197"/>
      <c r="H534" s="197">
        <f t="shared" si="275"/>
        <v>0</v>
      </c>
      <c r="I534" s="197"/>
      <c r="J534" s="197">
        <f t="shared" si="276"/>
        <v>0</v>
      </c>
      <c r="K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197">
        <f t="shared" si="277"/>
        <v>0</v>
      </c>
      <c r="Z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197">
        <f t="shared" si="278"/>
        <v>0</v>
      </c>
      <c r="AD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197">
        <f t="shared" si="279"/>
        <v>0</v>
      </c>
      <c r="AH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197">
        <f t="shared" si="280"/>
        <v>0</v>
      </c>
      <c r="AL534" s="197">
        <f t="shared" si="281"/>
        <v>0</v>
      </c>
    </row>
    <row r="535" spans="2:38" x14ac:dyDescent="0.25">
      <c r="B535" s="195" t="s">
        <v>1497</v>
      </c>
      <c r="C535" s="196" t="s">
        <v>1498</v>
      </c>
      <c r="D5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197">
        <f t="shared" si="274"/>
        <v>0</v>
      </c>
      <c r="G535" s="197"/>
      <c r="H535" s="197">
        <f t="shared" si="275"/>
        <v>0</v>
      </c>
      <c r="I535" s="197"/>
      <c r="J535" s="197">
        <f t="shared" si="276"/>
        <v>0</v>
      </c>
      <c r="K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197">
        <f t="shared" si="277"/>
        <v>0</v>
      </c>
      <c r="Z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197">
        <f t="shared" si="278"/>
        <v>0</v>
      </c>
      <c r="AD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197">
        <f t="shared" si="279"/>
        <v>0</v>
      </c>
      <c r="AH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197">
        <f t="shared" si="280"/>
        <v>0</v>
      </c>
      <c r="AL535" s="197">
        <f t="shared" si="281"/>
        <v>0</v>
      </c>
    </row>
    <row r="536" spans="2:38" x14ac:dyDescent="0.25">
      <c r="B536" s="195" t="s">
        <v>1499</v>
      </c>
      <c r="C536" s="196" t="s">
        <v>1500</v>
      </c>
      <c r="D5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197">
        <f t="shared" si="274"/>
        <v>0</v>
      </c>
      <c r="G536" s="197"/>
      <c r="H536" s="197">
        <f t="shared" si="275"/>
        <v>0</v>
      </c>
      <c r="I536" s="197"/>
      <c r="J536" s="197">
        <f t="shared" si="276"/>
        <v>0</v>
      </c>
      <c r="K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197">
        <f t="shared" si="277"/>
        <v>0</v>
      </c>
      <c r="Z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197">
        <f t="shared" si="278"/>
        <v>0</v>
      </c>
      <c r="AD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197">
        <f t="shared" si="279"/>
        <v>0</v>
      </c>
      <c r="AH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197">
        <f t="shared" si="280"/>
        <v>0</v>
      </c>
      <c r="AL536" s="197">
        <f t="shared" si="281"/>
        <v>0</v>
      </c>
    </row>
    <row r="537" spans="2:38" x14ac:dyDescent="0.25">
      <c r="B537" s="195" t="s">
        <v>1501</v>
      </c>
      <c r="C537" s="196" t="s">
        <v>1502</v>
      </c>
      <c r="D53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197">
        <f t="shared" si="274"/>
        <v>0</v>
      </c>
      <c r="G537" s="197"/>
      <c r="H537" s="197">
        <f t="shared" si="275"/>
        <v>0</v>
      </c>
      <c r="I537" s="197"/>
      <c r="J537" s="197">
        <f t="shared" si="276"/>
        <v>0</v>
      </c>
      <c r="K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197">
        <f t="shared" si="277"/>
        <v>0</v>
      </c>
      <c r="Z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197">
        <f t="shared" si="278"/>
        <v>0</v>
      </c>
      <c r="AD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197">
        <f t="shared" si="279"/>
        <v>0</v>
      </c>
      <c r="AH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197">
        <f t="shared" si="280"/>
        <v>0</v>
      </c>
      <c r="AL537" s="197">
        <f t="shared" si="281"/>
        <v>0</v>
      </c>
    </row>
    <row r="538" spans="2:38" x14ac:dyDescent="0.25">
      <c r="B538" s="195" t="s">
        <v>1503</v>
      </c>
      <c r="C538" s="196" t="s">
        <v>1504</v>
      </c>
      <c r="D53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197">
        <f t="shared" ref="F538:F563" si="282">D538+E538</f>
        <v>0</v>
      </c>
      <c r="G538" s="197"/>
      <c r="H538" s="197">
        <f t="shared" ref="H538:H563" si="283">F538-G538</f>
        <v>0</v>
      </c>
      <c r="I538" s="197"/>
      <c r="J538" s="197">
        <f t="shared" ref="J538:J563" si="284">F538-I538</f>
        <v>0</v>
      </c>
      <c r="K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197">
        <f t="shared" ref="Y538:Y563" si="285">V538+W538+X538</f>
        <v>0</v>
      </c>
      <c r="Z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197">
        <f t="shared" ref="AC538:AC563" si="286">Z538+AA538+AB538</f>
        <v>0</v>
      </c>
      <c r="AD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197">
        <f t="shared" ref="AG538:AG563" si="287">AD538+AE538+AF538</f>
        <v>0</v>
      </c>
      <c r="AH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197">
        <f t="shared" ref="AK538:AK563" si="288">AH538+AI538+AJ538</f>
        <v>0</v>
      </c>
      <c r="AL538" s="197">
        <f t="shared" ref="AL538:AL563" si="289">Y538+AC538+AG538+AK538</f>
        <v>0</v>
      </c>
    </row>
    <row r="539" spans="2:38" x14ac:dyDescent="0.25">
      <c r="B539" s="195" t="s">
        <v>1505</v>
      </c>
      <c r="C539" s="196" t="s">
        <v>1506</v>
      </c>
      <c r="D5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197">
        <f t="shared" si="282"/>
        <v>0</v>
      </c>
      <c r="G539" s="197"/>
      <c r="H539" s="197">
        <f t="shared" si="283"/>
        <v>0</v>
      </c>
      <c r="I539" s="197"/>
      <c r="J539" s="197">
        <f t="shared" si="284"/>
        <v>0</v>
      </c>
      <c r="K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197">
        <f t="shared" si="285"/>
        <v>0</v>
      </c>
      <c r="Z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197">
        <f t="shared" si="286"/>
        <v>0</v>
      </c>
      <c r="AD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197">
        <f t="shared" si="287"/>
        <v>0</v>
      </c>
      <c r="AH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197">
        <f t="shared" si="288"/>
        <v>0</v>
      </c>
      <c r="AL539" s="197">
        <f t="shared" si="289"/>
        <v>0</v>
      </c>
    </row>
    <row r="540" spans="2:38" x14ac:dyDescent="0.25">
      <c r="B540" s="195" t="s">
        <v>1507</v>
      </c>
      <c r="C540" s="196" t="s">
        <v>1508</v>
      </c>
      <c r="D5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197">
        <f t="shared" si="282"/>
        <v>0</v>
      </c>
      <c r="G540" s="197"/>
      <c r="H540" s="197">
        <f t="shared" si="283"/>
        <v>0</v>
      </c>
      <c r="I540" s="197"/>
      <c r="J540" s="197">
        <f t="shared" si="284"/>
        <v>0</v>
      </c>
      <c r="K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197">
        <f t="shared" si="285"/>
        <v>0</v>
      </c>
      <c r="Z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197">
        <f t="shared" si="286"/>
        <v>0</v>
      </c>
      <c r="AD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197">
        <f t="shared" si="287"/>
        <v>0</v>
      </c>
      <c r="AH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197">
        <f t="shared" si="288"/>
        <v>0</v>
      </c>
      <c r="AL540" s="197">
        <f t="shared" si="289"/>
        <v>0</v>
      </c>
    </row>
    <row r="541" spans="2:38" x14ac:dyDescent="0.25">
      <c r="B541" s="195" t="s">
        <v>1509</v>
      </c>
      <c r="C541" s="196" t="s">
        <v>1510</v>
      </c>
      <c r="D5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197">
        <f t="shared" si="282"/>
        <v>0</v>
      </c>
      <c r="G541" s="197"/>
      <c r="H541" s="197">
        <f t="shared" si="283"/>
        <v>0</v>
      </c>
      <c r="I541" s="197"/>
      <c r="J541" s="197">
        <f t="shared" si="284"/>
        <v>0</v>
      </c>
      <c r="K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197">
        <f t="shared" si="285"/>
        <v>0</v>
      </c>
      <c r="Z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197">
        <f t="shared" si="286"/>
        <v>0</v>
      </c>
      <c r="AD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197">
        <f t="shared" si="287"/>
        <v>0</v>
      </c>
      <c r="AH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197">
        <f t="shared" si="288"/>
        <v>0</v>
      </c>
      <c r="AL541" s="197">
        <f t="shared" si="289"/>
        <v>0</v>
      </c>
    </row>
    <row r="542" spans="2:38" x14ac:dyDescent="0.25">
      <c r="B542" s="195" t="s">
        <v>1511</v>
      </c>
      <c r="C542" s="196" t="s">
        <v>1512</v>
      </c>
      <c r="D5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197">
        <f t="shared" si="282"/>
        <v>0</v>
      </c>
      <c r="G542" s="197"/>
      <c r="H542" s="197">
        <f t="shared" si="283"/>
        <v>0</v>
      </c>
      <c r="I542" s="197"/>
      <c r="J542" s="197">
        <f t="shared" si="284"/>
        <v>0</v>
      </c>
      <c r="K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197">
        <f t="shared" si="285"/>
        <v>0</v>
      </c>
      <c r="Z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197">
        <f t="shared" si="286"/>
        <v>0</v>
      </c>
      <c r="AD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197">
        <f t="shared" si="287"/>
        <v>0</v>
      </c>
      <c r="AH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197">
        <f t="shared" si="288"/>
        <v>0</v>
      </c>
      <c r="AL542" s="197">
        <f t="shared" si="289"/>
        <v>0</v>
      </c>
    </row>
    <row r="543" spans="2:38" x14ac:dyDescent="0.25">
      <c r="B543" s="195" t="s">
        <v>1513</v>
      </c>
      <c r="C543" s="196" t="s">
        <v>1514</v>
      </c>
      <c r="D5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197">
        <f t="shared" si="282"/>
        <v>0</v>
      </c>
      <c r="G543" s="197"/>
      <c r="H543" s="197">
        <f t="shared" si="283"/>
        <v>0</v>
      </c>
      <c r="I543" s="197"/>
      <c r="J543" s="197">
        <f t="shared" si="284"/>
        <v>0</v>
      </c>
      <c r="K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197">
        <f t="shared" si="285"/>
        <v>0</v>
      </c>
      <c r="Z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197">
        <f t="shared" si="286"/>
        <v>0</v>
      </c>
      <c r="AD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197">
        <f t="shared" si="287"/>
        <v>0</v>
      </c>
      <c r="AH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197">
        <f t="shared" si="288"/>
        <v>0</v>
      </c>
      <c r="AL543" s="197">
        <f t="shared" si="289"/>
        <v>0</v>
      </c>
    </row>
    <row r="544" spans="2:38" x14ac:dyDescent="0.25">
      <c r="B544" s="195" t="s">
        <v>1515</v>
      </c>
      <c r="C544" s="196" t="s">
        <v>1516</v>
      </c>
      <c r="D5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197">
        <f t="shared" si="282"/>
        <v>0</v>
      </c>
      <c r="G544" s="197"/>
      <c r="H544" s="197">
        <f t="shared" si="283"/>
        <v>0</v>
      </c>
      <c r="I544" s="197"/>
      <c r="J544" s="197">
        <f t="shared" si="284"/>
        <v>0</v>
      </c>
      <c r="K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197">
        <f t="shared" si="285"/>
        <v>0</v>
      </c>
      <c r="Z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197">
        <f t="shared" si="286"/>
        <v>0</v>
      </c>
      <c r="AD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197">
        <f t="shared" si="287"/>
        <v>0</v>
      </c>
      <c r="AH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197">
        <f t="shared" si="288"/>
        <v>0</v>
      </c>
      <c r="AL544" s="197">
        <f t="shared" si="289"/>
        <v>0</v>
      </c>
    </row>
    <row r="545" spans="2:38" x14ac:dyDescent="0.25">
      <c r="B545" s="192" t="s">
        <v>451</v>
      </c>
      <c r="C545" s="193" t="s">
        <v>317</v>
      </c>
      <c r="D545" s="194">
        <f>D546+D560</f>
        <v>0</v>
      </c>
      <c r="E545" s="194">
        <f>E546+E560</f>
        <v>0</v>
      </c>
      <c r="F545" s="194">
        <f t="shared" si="282"/>
        <v>0</v>
      </c>
      <c r="G545" s="194">
        <f>G546+G560</f>
        <v>0</v>
      </c>
      <c r="H545" s="194">
        <f t="shared" si="283"/>
        <v>0</v>
      </c>
      <c r="I545" s="194">
        <f>I546+I560</f>
        <v>0</v>
      </c>
      <c r="J545" s="194">
        <f t="shared" si="284"/>
        <v>0</v>
      </c>
      <c r="K545" s="194">
        <f t="shared" ref="K545:AJ545" si="290">K546+K560</f>
        <v>0</v>
      </c>
      <c r="L545" s="194">
        <f t="shared" si="290"/>
        <v>0</v>
      </c>
      <c r="M545" s="194">
        <f t="shared" si="290"/>
        <v>0</v>
      </c>
      <c r="N545" s="194">
        <f t="shared" si="290"/>
        <v>0</v>
      </c>
      <c r="O545" s="194">
        <f t="shared" si="290"/>
        <v>0</v>
      </c>
      <c r="P545" s="194">
        <f t="shared" si="290"/>
        <v>0</v>
      </c>
      <c r="Q545" s="194">
        <f t="shared" si="290"/>
        <v>0</v>
      </c>
      <c r="R545" s="194">
        <f t="shared" si="290"/>
        <v>0</v>
      </c>
      <c r="S545" s="194">
        <f t="shared" si="290"/>
        <v>0</v>
      </c>
      <c r="T545" s="194">
        <f t="shared" si="290"/>
        <v>0</v>
      </c>
      <c r="U545" s="194">
        <f t="shared" si="290"/>
        <v>0</v>
      </c>
      <c r="V545" s="194">
        <f t="shared" si="290"/>
        <v>0</v>
      </c>
      <c r="W545" s="194">
        <f t="shared" si="290"/>
        <v>0</v>
      </c>
      <c r="X545" s="194">
        <f t="shared" si="290"/>
        <v>0</v>
      </c>
      <c r="Y545" s="194">
        <f t="shared" si="285"/>
        <v>0</v>
      </c>
      <c r="Z545" s="194">
        <f t="shared" si="290"/>
        <v>0</v>
      </c>
      <c r="AA545" s="194">
        <f t="shared" si="290"/>
        <v>0</v>
      </c>
      <c r="AB545" s="194">
        <f t="shared" si="290"/>
        <v>0</v>
      </c>
      <c r="AC545" s="194">
        <f t="shared" si="286"/>
        <v>0</v>
      </c>
      <c r="AD545" s="194">
        <f t="shared" si="290"/>
        <v>0</v>
      </c>
      <c r="AE545" s="194">
        <f t="shared" si="290"/>
        <v>0</v>
      </c>
      <c r="AF545" s="194">
        <f t="shared" si="290"/>
        <v>0</v>
      </c>
      <c r="AG545" s="194">
        <f t="shared" si="287"/>
        <v>0</v>
      </c>
      <c r="AH545" s="194">
        <f t="shared" si="290"/>
        <v>0</v>
      </c>
      <c r="AI545" s="194">
        <f t="shared" si="290"/>
        <v>0</v>
      </c>
      <c r="AJ545" s="194">
        <f t="shared" si="290"/>
        <v>0</v>
      </c>
      <c r="AK545" s="194">
        <f t="shared" si="288"/>
        <v>0</v>
      </c>
      <c r="AL545" s="194">
        <f t="shared" si="289"/>
        <v>0</v>
      </c>
    </row>
    <row r="546" spans="2:38" x14ac:dyDescent="0.25">
      <c r="B546" s="204" t="s">
        <v>452</v>
      </c>
      <c r="C546" s="205" t="s">
        <v>318</v>
      </c>
      <c r="D546" s="206">
        <f>SUM(D547:D559)</f>
        <v>0</v>
      </c>
      <c r="E546" s="206">
        <f>SUM(E547:E559)</f>
        <v>0</v>
      </c>
      <c r="F546" s="206">
        <f t="shared" si="282"/>
        <v>0</v>
      </c>
      <c r="G546" s="206">
        <f>SUM(G547:G559)</f>
        <v>0</v>
      </c>
      <c r="H546" s="206">
        <f t="shared" si="283"/>
        <v>0</v>
      </c>
      <c r="I546" s="206">
        <f>SUM(I547:I559)</f>
        <v>0</v>
      </c>
      <c r="J546" s="206">
        <f t="shared" si="284"/>
        <v>0</v>
      </c>
      <c r="K546" s="206">
        <f t="shared" ref="K546:AJ546" si="291">SUM(K547:K559)</f>
        <v>0</v>
      </c>
      <c r="L546" s="206">
        <f t="shared" si="291"/>
        <v>0</v>
      </c>
      <c r="M546" s="206">
        <f t="shared" si="291"/>
        <v>0</v>
      </c>
      <c r="N546" s="206">
        <f t="shared" si="291"/>
        <v>0</v>
      </c>
      <c r="O546" s="206">
        <f t="shared" si="291"/>
        <v>0</v>
      </c>
      <c r="P546" s="206">
        <f t="shared" si="291"/>
        <v>0</v>
      </c>
      <c r="Q546" s="206">
        <f t="shared" si="291"/>
        <v>0</v>
      </c>
      <c r="R546" s="206">
        <f t="shared" si="291"/>
        <v>0</v>
      </c>
      <c r="S546" s="206">
        <f t="shared" si="291"/>
        <v>0</v>
      </c>
      <c r="T546" s="206">
        <f t="shared" si="291"/>
        <v>0</v>
      </c>
      <c r="U546" s="206">
        <f t="shared" si="291"/>
        <v>0</v>
      </c>
      <c r="V546" s="206">
        <f t="shared" si="291"/>
        <v>0</v>
      </c>
      <c r="W546" s="206">
        <f t="shared" si="291"/>
        <v>0</v>
      </c>
      <c r="X546" s="206">
        <f t="shared" si="291"/>
        <v>0</v>
      </c>
      <c r="Y546" s="206">
        <f t="shared" si="285"/>
        <v>0</v>
      </c>
      <c r="Z546" s="206">
        <f t="shared" si="291"/>
        <v>0</v>
      </c>
      <c r="AA546" s="206">
        <f t="shared" si="291"/>
        <v>0</v>
      </c>
      <c r="AB546" s="206">
        <f t="shared" si="291"/>
        <v>0</v>
      </c>
      <c r="AC546" s="206">
        <f t="shared" si="286"/>
        <v>0</v>
      </c>
      <c r="AD546" s="206">
        <f t="shared" si="291"/>
        <v>0</v>
      </c>
      <c r="AE546" s="206">
        <f t="shared" si="291"/>
        <v>0</v>
      </c>
      <c r="AF546" s="206">
        <f t="shared" si="291"/>
        <v>0</v>
      </c>
      <c r="AG546" s="206">
        <f t="shared" si="287"/>
        <v>0</v>
      </c>
      <c r="AH546" s="206">
        <f t="shared" si="291"/>
        <v>0</v>
      </c>
      <c r="AI546" s="206">
        <f t="shared" si="291"/>
        <v>0</v>
      </c>
      <c r="AJ546" s="206">
        <f t="shared" si="291"/>
        <v>0</v>
      </c>
      <c r="AK546" s="206">
        <f t="shared" si="288"/>
        <v>0</v>
      </c>
      <c r="AL546" s="206">
        <f t="shared" si="289"/>
        <v>0</v>
      </c>
    </row>
    <row r="547" spans="2:38" x14ac:dyDescent="0.25">
      <c r="B547" s="195" t="s">
        <v>453</v>
      </c>
      <c r="C547" s="196" t="s">
        <v>319</v>
      </c>
      <c r="D5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197">
        <f t="shared" si="282"/>
        <v>0</v>
      </c>
      <c r="G547" s="197"/>
      <c r="H547" s="197">
        <f t="shared" si="283"/>
        <v>0</v>
      </c>
      <c r="I547" s="197"/>
      <c r="J547" s="197">
        <f t="shared" si="284"/>
        <v>0</v>
      </c>
      <c r="K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197">
        <f t="shared" si="285"/>
        <v>0</v>
      </c>
      <c r="Z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197">
        <f t="shared" si="286"/>
        <v>0</v>
      </c>
      <c r="AD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197">
        <f t="shared" si="287"/>
        <v>0</v>
      </c>
      <c r="AH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197">
        <f t="shared" si="288"/>
        <v>0</v>
      </c>
      <c r="AL547" s="197">
        <f t="shared" si="289"/>
        <v>0</v>
      </c>
    </row>
    <row r="548" spans="2:38" x14ac:dyDescent="0.25">
      <c r="B548" s="195" t="s">
        <v>1517</v>
      </c>
      <c r="C548" s="196" t="s">
        <v>1518</v>
      </c>
      <c r="D5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197">
        <f t="shared" si="282"/>
        <v>0</v>
      </c>
      <c r="G548" s="197"/>
      <c r="H548" s="197">
        <f t="shared" si="283"/>
        <v>0</v>
      </c>
      <c r="I548" s="197"/>
      <c r="J548" s="197">
        <f t="shared" si="284"/>
        <v>0</v>
      </c>
      <c r="K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197">
        <f t="shared" si="285"/>
        <v>0</v>
      </c>
      <c r="Z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197">
        <f t="shared" si="286"/>
        <v>0</v>
      </c>
      <c r="AD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197">
        <f t="shared" si="287"/>
        <v>0</v>
      </c>
      <c r="AH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197">
        <f t="shared" si="288"/>
        <v>0</v>
      </c>
      <c r="AL548" s="197">
        <f t="shared" si="289"/>
        <v>0</v>
      </c>
    </row>
    <row r="549" spans="2:38" x14ac:dyDescent="0.25">
      <c r="B549" s="195" t="s">
        <v>1519</v>
      </c>
      <c r="C549" s="196" t="s">
        <v>1520</v>
      </c>
      <c r="D5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197">
        <f t="shared" si="282"/>
        <v>0</v>
      </c>
      <c r="G549" s="197"/>
      <c r="H549" s="197">
        <f t="shared" si="283"/>
        <v>0</v>
      </c>
      <c r="I549" s="197"/>
      <c r="J549" s="197">
        <f t="shared" si="284"/>
        <v>0</v>
      </c>
      <c r="K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197">
        <f t="shared" si="285"/>
        <v>0</v>
      </c>
      <c r="Z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197">
        <f t="shared" si="286"/>
        <v>0</v>
      </c>
      <c r="AD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197">
        <f t="shared" si="287"/>
        <v>0</v>
      </c>
      <c r="AH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197">
        <f t="shared" si="288"/>
        <v>0</v>
      </c>
      <c r="AL549" s="197">
        <f t="shared" si="289"/>
        <v>0</v>
      </c>
    </row>
    <row r="550" spans="2:38" x14ac:dyDescent="0.25">
      <c r="B550" s="195" t="s">
        <v>1521</v>
      </c>
      <c r="C550" s="196" t="s">
        <v>1522</v>
      </c>
      <c r="D5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197">
        <f t="shared" si="282"/>
        <v>0</v>
      </c>
      <c r="G550" s="197"/>
      <c r="H550" s="197">
        <f t="shared" si="283"/>
        <v>0</v>
      </c>
      <c r="I550" s="197"/>
      <c r="J550" s="197">
        <f t="shared" si="284"/>
        <v>0</v>
      </c>
      <c r="K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197">
        <f t="shared" si="285"/>
        <v>0</v>
      </c>
      <c r="Z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197">
        <f t="shared" si="286"/>
        <v>0</v>
      </c>
      <c r="AD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197">
        <f t="shared" si="287"/>
        <v>0</v>
      </c>
      <c r="AH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197">
        <f t="shared" si="288"/>
        <v>0</v>
      </c>
      <c r="AL550" s="197">
        <f t="shared" si="289"/>
        <v>0</v>
      </c>
    </row>
    <row r="551" spans="2:38" x14ac:dyDescent="0.25">
      <c r="B551" s="195" t="s">
        <v>1523</v>
      </c>
      <c r="C551" s="196" t="s">
        <v>1524</v>
      </c>
      <c r="D5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197">
        <f t="shared" si="282"/>
        <v>0</v>
      </c>
      <c r="G551" s="197"/>
      <c r="H551" s="197">
        <f t="shared" si="283"/>
        <v>0</v>
      </c>
      <c r="I551" s="197"/>
      <c r="J551" s="197">
        <f t="shared" si="284"/>
        <v>0</v>
      </c>
      <c r="K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197">
        <f t="shared" si="285"/>
        <v>0</v>
      </c>
      <c r="Z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197">
        <f t="shared" si="286"/>
        <v>0</v>
      </c>
      <c r="AD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197">
        <f t="shared" si="287"/>
        <v>0</v>
      </c>
      <c r="AH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197">
        <f t="shared" si="288"/>
        <v>0</v>
      </c>
      <c r="AL551" s="197">
        <f t="shared" si="289"/>
        <v>0</v>
      </c>
    </row>
    <row r="552" spans="2:38" x14ac:dyDescent="0.25">
      <c r="B552" s="195" t="s">
        <v>1525</v>
      </c>
      <c r="C552" s="196" t="s">
        <v>1526</v>
      </c>
      <c r="D5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197">
        <f t="shared" si="282"/>
        <v>0</v>
      </c>
      <c r="G552" s="197"/>
      <c r="H552" s="197">
        <f t="shared" si="283"/>
        <v>0</v>
      </c>
      <c r="I552" s="197"/>
      <c r="J552" s="197">
        <f t="shared" si="284"/>
        <v>0</v>
      </c>
      <c r="K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197">
        <f t="shared" si="285"/>
        <v>0</v>
      </c>
      <c r="Z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197">
        <f t="shared" si="286"/>
        <v>0</v>
      </c>
      <c r="AD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197">
        <f t="shared" si="287"/>
        <v>0</v>
      </c>
      <c r="AH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197">
        <f t="shared" si="288"/>
        <v>0</v>
      </c>
      <c r="AL552" s="197">
        <f t="shared" si="289"/>
        <v>0</v>
      </c>
    </row>
    <row r="553" spans="2:38" x14ac:dyDescent="0.25">
      <c r="B553" s="195" t="s">
        <v>454</v>
      </c>
      <c r="C553" s="196" t="s">
        <v>320</v>
      </c>
      <c r="D5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197">
        <f t="shared" si="282"/>
        <v>0</v>
      </c>
      <c r="G553" s="197"/>
      <c r="H553" s="197">
        <f t="shared" si="283"/>
        <v>0</v>
      </c>
      <c r="I553" s="197"/>
      <c r="J553" s="197">
        <f t="shared" si="284"/>
        <v>0</v>
      </c>
      <c r="K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197">
        <f t="shared" si="285"/>
        <v>0</v>
      </c>
      <c r="Z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197">
        <f t="shared" si="286"/>
        <v>0</v>
      </c>
      <c r="AD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197">
        <f t="shared" si="287"/>
        <v>0</v>
      </c>
      <c r="AH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197">
        <f t="shared" si="288"/>
        <v>0</v>
      </c>
      <c r="AL553" s="197">
        <f t="shared" si="289"/>
        <v>0</v>
      </c>
    </row>
    <row r="554" spans="2:38" x14ac:dyDescent="0.25">
      <c r="B554" s="195" t="s">
        <v>1527</v>
      </c>
      <c r="C554" s="196" t="s">
        <v>1528</v>
      </c>
      <c r="D5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197">
        <f t="shared" si="282"/>
        <v>0</v>
      </c>
      <c r="G554" s="197"/>
      <c r="H554" s="197">
        <f t="shared" si="283"/>
        <v>0</v>
      </c>
      <c r="I554" s="197"/>
      <c r="J554" s="197">
        <f t="shared" si="284"/>
        <v>0</v>
      </c>
      <c r="K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197">
        <f t="shared" si="285"/>
        <v>0</v>
      </c>
      <c r="Z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197">
        <f t="shared" si="286"/>
        <v>0</v>
      </c>
      <c r="AD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197">
        <f t="shared" si="287"/>
        <v>0</v>
      </c>
      <c r="AH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197">
        <f t="shared" si="288"/>
        <v>0</v>
      </c>
      <c r="AL554" s="197">
        <f t="shared" si="289"/>
        <v>0</v>
      </c>
    </row>
    <row r="555" spans="2:38" x14ac:dyDescent="0.25">
      <c r="B555" s="195" t="s">
        <v>1529</v>
      </c>
      <c r="C555" s="196" t="s">
        <v>1530</v>
      </c>
      <c r="D5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197">
        <f t="shared" si="282"/>
        <v>0</v>
      </c>
      <c r="G555" s="197"/>
      <c r="H555" s="197">
        <f t="shared" si="283"/>
        <v>0</v>
      </c>
      <c r="I555" s="197"/>
      <c r="J555" s="197">
        <f t="shared" si="284"/>
        <v>0</v>
      </c>
      <c r="K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197">
        <f t="shared" si="285"/>
        <v>0</v>
      </c>
      <c r="Z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197">
        <f t="shared" si="286"/>
        <v>0</v>
      </c>
      <c r="AD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197">
        <f t="shared" si="287"/>
        <v>0</v>
      </c>
      <c r="AH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197">
        <f t="shared" si="288"/>
        <v>0</v>
      </c>
      <c r="AL555" s="197">
        <f t="shared" si="289"/>
        <v>0</v>
      </c>
    </row>
    <row r="556" spans="2:38" x14ac:dyDescent="0.25">
      <c r="B556" s="195" t="s">
        <v>1531</v>
      </c>
      <c r="C556" s="196" t="s">
        <v>1532</v>
      </c>
      <c r="D5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197">
        <f t="shared" si="282"/>
        <v>0</v>
      </c>
      <c r="G556" s="197"/>
      <c r="H556" s="197">
        <f t="shared" si="283"/>
        <v>0</v>
      </c>
      <c r="I556" s="197"/>
      <c r="J556" s="197">
        <f t="shared" si="284"/>
        <v>0</v>
      </c>
      <c r="K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197">
        <f t="shared" si="285"/>
        <v>0</v>
      </c>
      <c r="Z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197">
        <f t="shared" si="286"/>
        <v>0</v>
      </c>
      <c r="AD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197">
        <f t="shared" si="287"/>
        <v>0</v>
      </c>
      <c r="AH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197">
        <f t="shared" si="288"/>
        <v>0</v>
      </c>
      <c r="AL556" s="197">
        <f t="shared" si="289"/>
        <v>0</v>
      </c>
    </row>
    <row r="557" spans="2:38" x14ac:dyDescent="0.25">
      <c r="B557" s="195" t="s">
        <v>1533</v>
      </c>
      <c r="C557" s="196" t="s">
        <v>1534</v>
      </c>
      <c r="D5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197">
        <f t="shared" si="282"/>
        <v>0</v>
      </c>
      <c r="G557" s="197"/>
      <c r="H557" s="197">
        <f t="shared" si="283"/>
        <v>0</v>
      </c>
      <c r="I557" s="197"/>
      <c r="J557" s="197">
        <f t="shared" si="284"/>
        <v>0</v>
      </c>
      <c r="K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197">
        <f t="shared" si="285"/>
        <v>0</v>
      </c>
      <c r="Z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197">
        <f t="shared" si="286"/>
        <v>0</v>
      </c>
      <c r="AD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197">
        <f t="shared" si="287"/>
        <v>0</v>
      </c>
      <c r="AH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197">
        <f t="shared" si="288"/>
        <v>0</v>
      </c>
      <c r="AL557" s="197">
        <f t="shared" si="289"/>
        <v>0</v>
      </c>
    </row>
    <row r="558" spans="2:38" x14ac:dyDescent="0.25">
      <c r="B558" s="195" t="s">
        <v>1535</v>
      </c>
      <c r="C558" s="196" t="s">
        <v>1536</v>
      </c>
      <c r="D5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197">
        <f t="shared" si="282"/>
        <v>0</v>
      </c>
      <c r="G558" s="197"/>
      <c r="H558" s="197">
        <f t="shared" si="283"/>
        <v>0</v>
      </c>
      <c r="I558" s="197"/>
      <c r="J558" s="197">
        <f t="shared" si="284"/>
        <v>0</v>
      </c>
      <c r="K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197">
        <f t="shared" si="285"/>
        <v>0</v>
      </c>
      <c r="Z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197">
        <f t="shared" si="286"/>
        <v>0</v>
      </c>
      <c r="AD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197">
        <f t="shared" si="287"/>
        <v>0</v>
      </c>
      <c r="AH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197">
        <f t="shared" si="288"/>
        <v>0</v>
      </c>
      <c r="AL558" s="197">
        <f t="shared" si="289"/>
        <v>0</v>
      </c>
    </row>
    <row r="559" spans="2:38" x14ac:dyDescent="0.25">
      <c r="B559" s="195" t="s">
        <v>1537</v>
      </c>
      <c r="C559" s="196" t="s">
        <v>1538</v>
      </c>
      <c r="D5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197">
        <f t="shared" si="282"/>
        <v>0</v>
      </c>
      <c r="G559" s="197"/>
      <c r="H559" s="197">
        <f t="shared" si="283"/>
        <v>0</v>
      </c>
      <c r="I559" s="197"/>
      <c r="J559" s="197">
        <f t="shared" si="284"/>
        <v>0</v>
      </c>
      <c r="K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197">
        <f t="shared" si="285"/>
        <v>0</v>
      </c>
      <c r="Z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197">
        <f t="shared" si="286"/>
        <v>0</v>
      </c>
      <c r="AD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197">
        <f t="shared" si="287"/>
        <v>0</v>
      </c>
      <c r="AH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197">
        <f t="shared" si="288"/>
        <v>0</v>
      </c>
      <c r="AL559" s="197">
        <f t="shared" si="289"/>
        <v>0</v>
      </c>
    </row>
    <row r="560" spans="2:38" x14ac:dyDescent="0.25">
      <c r="B560" s="204" t="s">
        <v>455</v>
      </c>
      <c r="C560" s="205" t="s">
        <v>321</v>
      </c>
      <c r="D560" s="206">
        <f>D561</f>
        <v>0</v>
      </c>
      <c r="E560" s="206">
        <f>E561</f>
        <v>0</v>
      </c>
      <c r="F560" s="206">
        <f t="shared" si="282"/>
        <v>0</v>
      </c>
      <c r="G560" s="206">
        <f>G561</f>
        <v>0</v>
      </c>
      <c r="H560" s="206">
        <f t="shared" si="283"/>
        <v>0</v>
      </c>
      <c r="I560" s="206">
        <f>I561</f>
        <v>0</v>
      </c>
      <c r="J560" s="206">
        <f t="shared" si="284"/>
        <v>0</v>
      </c>
      <c r="K560" s="206">
        <f t="shared" ref="K560:AJ560" si="292">K561</f>
        <v>0</v>
      </c>
      <c r="L560" s="206">
        <f t="shared" si="292"/>
        <v>0</v>
      </c>
      <c r="M560" s="206">
        <f t="shared" si="292"/>
        <v>0</v>
      </c>
      <c r="N560" s="206">
        <f t="shared" si="292"/>
        <v>0</v>
      </c>
      <c r="O560" s="206">
        <f t="shared" si="292"/>
        <v>0</v>
      </c>
      <c r="P560" s="206">
        <f t="shared" si="292"/>
        <v>0</v>
      </c>
      <c r="Q560" s="206">
        <f t="shared" si="292"/>
        <v>0</v>
      </c>
      <c r="R560" s="206">
        <f t="shared" si="292"/>
        <v>0</v>
      </c>
      <c r="S560" s="206">
        <f t="shared" si="292"/>
        <v>0</v>
      </c>
      <c r="T560" s="206">
        <f t="shared" si="292"/>
        <v>0</v>
      </c>
      <c r="U560" s="206">
        <f t="shared" si="292"/>
        <v>0</v>
      </c>
      <c r="V560" s="206">
        <f t="shared" si="292"/>
        <v>0</v>
      </c>
      <c r="W560" s="206">
        <f t="shared" si="292"/>
        <v>0</v>
      </c>
      <c r="X560" s="206">
        <f t="shared" si="292"/>
        <v>0</v>
      </c>
      <c r="Y560" s="206">
        <f t="shared" si="285"/>
        <v>0</v>
      </c>
      <c r="Z560" s="206">
        <f t="shared" si="292"/>
        <v>0</v>
      </c>
      <c r="AA560" s="206">
        <f t="shared" si="292"/>
        <v>0</v>
      </c>
      <c r="AB560" s="206">
        <f t="shared" si="292"/>
        <v>0</v>
      </c>
      <c r="AC560" s="206">
        <f t="shared" si="286"/>
        <v>0</v>
      </c>
      <c r="AD560" s="206">
        <f t="shared" si="292"/>
        <v>0</v>
      </c>
      <c r="AE560" s="206">
        <f t="shared" si="292"/>
        <v>0</v>
      </c>
      <c r="AF560" s="206">
        <f t="shared" si="292"/>
        <v>0</v>
      </c>
      <c r="AG560" s="206">
        <f t="shared" si="287"/>
        <v>0</v>
      </c>
      <c r="AH560" s="206">
        <f t="shared" si="292"/>
        <v>0</v>
      </c>
      <c r="AI560" s="206">
        <f t="shared" si="292"/>
        <v>0</v>
      </c>
      <c r="AJ560" s="206">
        <f t="shared" si="292"/>
        <v>0</v>
      </c>
      <c r="AK560" s="206">
        <f t="shared" si="288"/>
        <v>0</v>
      </c>
      <c r="AL560" s="206">
        <f t="shared" si="289"/>
        <v>0</v>
      </c>
    </row>
    <row r="561" spans="2:38" x14ac:dyDescent="0.25">
      <c r="B561" s="195" t="s">
        <v>456</v>
      </c>
      <c r="C561" s="196" t="s">
        <v>322</v>
      </c>
      <c r="D5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197">
        <f t="shared" si="282"/>
        <v>0</v>
      </c>
      <c r="G561" s="197"/>
      <c r="H561" s="197">
        <f t="shared" si="283"/>
        <v>0</v>
      </c>
      <c r="I561" s="197"/>
      <c r="J561" s="197">
        <f t="shared" si="284"/>
        <v>0</v>
      </c>
      <c r="K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197">
        <f t="shared" si="285"/>
        <v>0</v>
      </c>
      <c r="Z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197">
        <f t="shared" si="286"/>
        <v>0</v>
      </c>
      <c r="AD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197">
        <f t="shared" si="287"/>
        <v>0</v>
      </c>
      <c r="AH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197">
        <f t="shared" si="288"/>
        <v>0</v>
      </c>
      <c r="AL561" s="197">
        <f t="shared" si="289"/>
        <v>0</v>
      </c>
    </row>
    <row r="562" spans="2:38" x14ac:dyDescent="0.25">
      <c r="B562" s="192" t="s">
        <v>455</v>
      </c>
      <c r="C562" s="193" t="s">
        <v>321</v>
      </c>
      <c r="D562" s="194">
        <f>D563</f>
        <v>0</v>
      </c>
      <c r="E562" s="194">
        <f>E563</f>
        <v>0</v>
      </c>
      <c r="F562" s="194">
        <f t="shared" si="282"/>
        <v>0</v>
      </c>
      <c r="G562" s="194">
        <f>G563</f>
        <v>0</v>
      </c>
      <c r="H562" s="194">
        <f t="shared" si="283"/>
        <v>0</v>
      </c>
      <c r="I562" s="194">
        <f>I563</f>
        <v>0</v>
      </c>
      <c r="J562" s="194">
        <f t="shared" si="284"/>
        <v>0</v>
      </c>
      <c r="K562" s="194">
        <f t="shared" ref="K562:AJ562" si="293">K563</f>
        <v>0</v>
      </c>
      <c r="L562" s="194">
        <f t="shared" si="293"/>
        <v>0</v>
      </c>
      <c r="M562" s="194">
        <f t="shared" si="293"/>
        <v>0</v>
      </c>
      <c r="N562" s="194">
        <f t="shared" si="293"/>
        <v>0</v>
      </c>
      <c r="O562" s="194">
        <f t="shared" si="293"/>
        <v>0</v>
      </c>
      <c r="P562" s="194">
        <f t="shared" si="293"/>
        <v>0</v>
      </c>
      <c r="Q562" s="194">
        <f t="shared" si="293"/>
        <v>0</v>
      </c>
      <c r="R562" s="194">
        <f t="shared" si="293"/>
        <v>0</v>
      </c>
      <c r="S562" s="194">
        <f t="shared" si="293"/>
        <v>0</v>
      </c>
      <c r="T562" s="194">
        <f t="shared" si="293"/>
        <v>0</v>
      </c>
      <c r="U562" s="194">
        <f t="shared" si="293"/>
        <v>0</v>
      </c>
      <c r="V562" s="194">
        <f t="shared" si="293"/>
        <v>0</v>
      </c>
      <c r="W562" s="194">
        <f t="shared" si="293"/>
        <v>0</v>
      </c>
      <c r="X562" s="194">
        <f t="shared" si="293"/>
        <v>0</v>
      </c>
      <c r="Y562" s="194">
        <f t="shared" si="285"/>
        <v>0</v>
      </c>
      <c r="Z562" s="194">
        <f t="shared" si="293"/>
        <v>0</v>
      </c>
      <c r="AA562" s="194">
        <f t="shared" si="293"/>
        <v>0</v>
      </c>
      <c r="AB562" s="194">
        <f t="shared" si="293"/>
        <v>0</v>
      </c>
      <c r="AC562" s="194">
        <f t="shared" si="286"/>
        <v>0</v>
      </c>
      <c r="AD562" s="194">
        <f t="shared" si="293"/>
        <v>0</v>
      </c>
      <c r="AE562" s="194">
        <f t="shared" si="293"/>
        <v>0</v>
      </c>
      <c r="AF562" s="194">
        <f t="shared" si="293"/>
        <v>0</v>
      </c>
      <c r="AG562" s="194">
        <f t="shared" si="287"/>
        <v>0</v>
      </c>
      <c r="AH562" s="194">
        <f t="shared" si="293"/>
        <v>0</v>
      </c>
      <c r="AI562" s="194">
        <f t="shared" si="293"/>
        <v>0</v>
      </c>
      <c r="AJ562" s="194">
        <f t="shared" si="293"/>
        <v>0</v>
      </c>
      <c r="AK562" s="194">
        <f t="shared" si="288"/>
        <v>0</v>
      </c>
      <c r="AL562" s="194">
        <f t="shared" si="289"/>
        <v>0</v>
      </c>
    </row>
    <row r="563" spans="2:38" x14ac:dyDescent="0.25">
      <c r="B563" s="204" t="s">
        <v>456</v>
      </c>
      <c r="C563" s="205" t="s">
        <v>322</v>
      </c>
      <c r="D563" s="206">
        <f>SUM(D564:D580)</f>
        <v>0</v>
      </c>
      <c r="E563" s="206">
        <f>SUM(E564:E580)</f>
        <v>0</v>
      </c>
      <c r="F563" s="206">
        <f t="shared" si="282"/>
        <v>0</v>
      </c>
      <c r="G563" s="206">
        <f>SUM(G564:G580)</f>
        <v>0</v>
      </c>
      <c r="H563" s="206">
        <f t="shared" si="283"/>
        <v>0</v>
      </c>
      <c r="I563" s="206">
        <f>SUM(I564:I580)</f>
        <v>0</v>
      </c>
      <c r="J563" s="206">
        <f t="shared" si="284"/>
        <v>0</v>
      </c>
      <c r="K563" s="206">
        <f t="shared" ref="K563:X563" si="294">SUM(K564:K580)</f>
        <v>0</v>
      </c>
      <c r="L563" s="206">
        <f t="shared" si="294"/>
        <v>0</v>
      </c>
      <c r="M563" s="206">
        <f t="shared" si="294"/>
        <v>0</v>
      </c>
      <c r="N563" s="206">
        <f t="shared" si="294"/>
        <v>0</v>
      </c>
      <c r="O563" s="206">
        <f t="shared" si="294"/>
        <v>0</v>
      </c>
      <c r="P563" s="206">
        <f t="shared" si="294"/>
        <v>0</v>
      </c>
      <c r="Q563" s="206">
        <f t="shared" si="294"/>
        <v>0</v>
      </c>
      <c r="R563" s="206">
        <f t="shared" si="294"/>
        <v>0</v>
      </c>
      <c r="S563" s="206">
        <f t="shared" si="294"/>
        <v>0</v>
      </c>
      <c r="T563" s="206">
        <f t="shared" si="294"/>
        <v>0</v>
      </c>
      <c r="U563" s="206">
        <f t="shared" si="294"/>
        <v>0</v>
      </c>
      <c r="V563" s="206">
        <f t="shared" si="294"/>
        <v>0</v>
      </c>
      <c r="W563" s="206">
        <f t="shared" si="294"/>
        <v>0</v>
      </c>
      <c r="X563" s="206">
        <f t="shared" si="294"/>
        <v>0</v>
      </c>
      <c r="Y563" s="206">
        <f t="shared" si="285"/>
        <v>0</v>
      </c>
      <c r="Z563" s="206">
        <f>SUM(Z564:Z580)</f>
        <v>0</v>
      </c>
      <c r="AA563" s="206">
        <f>SUM(AA564:AA580)</f>
        <v>0</v>
      </c>
      <c r="AB563" s="206">
        <f>SUM(AB564:AB580)</f>
        <v>0</v>
      </c>
      <c r="AC563" s="206">
        <f t="shared" si="286"/>
        <v>0</v>
      </c>
      <c r="AD563" s="206">
        <f>SUM(AD564:AD580)</f>
        <v>0</v>
      </c>
      <c r="AE563" s="206">
        <f>SUM(AE564:AE580)</f>
        <v>0</v>
      </c>
      <c r="AF563" s="206">
        <f>SUM(AF564:AF580)</f>
        <v>0</v>
      </c>
      <c r="AG563" s="206">
        <f t="shared" si="287"/>
        <v>0</v>
      </c>
      <c r="AH563" s="206">
        <f>SUM(AH564:AH580)</f>
        <v>0</v>
      </c>
      <c r="AI563" s="206">
        <f>SUM(AI564:AI580)</f>
        <v>0</v>
      </c>
      <c r="AJ563" s="206">
        <f>SUM(AJ564:AJ580)</f>
        <v>0</v>
      </c>
      <c r="AK563" s="206">
        <f t="shared" si="288"/>
        <v>0</v>
      </c>
      <c r="AL563" s="206">
        <f t="shared" si="289"/>
        <v>0</v>
      </c>
    </row>
    <row r="564" spans="2:38" x14ac:dyDescent="0.25">
      <c r="B564" s="195" t="s">
        <v>457</v>
      </c>
      <c r="C564" s="196" t="s">
        <v>323</v>
      </c>
      <c r="D5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197">
        <f t="shared" ref="F564:F586" si="295">D564+E564</f>
        <v>0</v>
      </c>
      <c r="G564" s="197"/>
      <c r="H564" s="197">
        <f t="shared" ref="H564:H586" si="296">F564-G564</f>
        <v>0</v>
      </c>
      <c r="I564" s="197"/>
      <c r="J564" s="197">
        <f t="shared" ref="J564:J586" si="297">F564-I564</f>
        <v>0</v>
      </c>
      <c r="K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197">
        <f t="shared" ref="Y564:Y586" si="298">V564+W564+X564</f>
        <v>0</v>
      </c>
      <c r="Z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197">
        <f t="shared" ref="AC564:AC586" si="299">Z564+AA564+AB564</f>
        <v>0</v>
      </c>
      <c r="AD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197">
        <f t="shared" ref="AG564:AG586" si="300">AD564+AE564+AF564</f>
        <v>0</v>
      </c>
      <c r="AH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197">
        <f t="shared" ref="AK564:AK586" si="301">AH564+AI564+AJ564</f>
        <v>0</v>
      </c>
      <c r="AL564" s="197">
        <f t="shared" ref="AL564:AL586" si="302">Y564+AC564+AG564+AK564</f>
        <v>0</v>
      </c>
    </row>
    <row r="565" spans="2:38" x14ac:dyDescent="0.25">
      <c r="B565" s="195" t="s">
        <v>1539</v>
      </c>
      <c r="C565" s="196" t="s">
        <v>1540</v>
      </c>
      <c r="D5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197">
        <f t="shared" si="295"/>
        <v>0</v>
      </c>
      <c r="G565" s="197"/>
      <c r="H565" s="197">
        <f t="shared" si="296"/>
        <v>0</v>
      </c>
      <c r="I565" s="197"/>
      <c r="J565" s="197">
        <f t="shared" si="297"/>
        <v>0</v>
      </c>
      <c r="K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197">
        <f t="shared" si="298"/>
        <v>0</v>
      </c>
      <c r="Z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197">
        <f t="shared" si="299"/>
        <v>0</v>
      </c>
      <c r="AD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197">
        <f t="shared" si="300"/>
        <v>0</v>
      </c>
      <c r="AH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197">
        <f t="shared" si="301"/>
        <v>0</v>
      </c>
      <c r="AL565" s="197">
        <f t="shared" si="302"/>
        <v>0</v>
      </c>
    </row>
    <row r="566" spans="2:38" x14ac:dyDescent="0.25">
      <c r="B566" s="195" t="s">
        <v>1541</v>
      </c>
      <c r="C566" s="196" t="s">
        <v>757</v>
      </c>
      <c r="D5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197">
        <f t="shared" si="295"/>
        <v>0</v>
      </c>
      <c r="G566" s="197"/>
      <c r="H566" s="197">
        <f t="shared" si="296"/>
        <v>0</v>
      </c>
      <c r="I566" s="197"/>
      <c r="J566" s="197">
        <f t="shared" si="297"/>
        <v>0</v>
      </c>
      <c r="K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197">
        <f t="shared" si="298"/>
        <v>0</v>
      </c>
      <c r="Z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197">
        <f t="shared" si="299"/>
        <v>0</v>
      </c>
      <c r="AD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197">
        <f t="shared" si="300"/>
        <v>0</v>
      </c>
      <c r="AH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197">
        <f t="shared" si="301"/>
        <v>0</v>
      </c>
      <c r="AL566" s="197">
        <f t="shared" si="302"/>
        <v>0</v>
      </c>
    </row>
    <row r="567" spans="2:38" x14ac:dyDescent="0.25">
      <c r="B567" s="195" t="s">
        <v>1542</v>
      </c>
      <c r="C567" s="196" t="s">
        <v>1543</v>
      </c>
      <c r="D5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197">
        <f t="shared" si="295"/>
        <v>0</v>
      </c>
      <c r="G567" s="197"/>
      <c r="H567" s="197">
        <f t="shared" si="296"/>
        <v>0</v>
      </c>
      <c r="I567" s="197"/>
      <c r="J567" s="197">
        <f t="shared" si="297"/>
        <v>0</v>
      </c>
      <c r="K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197">
        <f t="shared" si="298"/>
        <v>0</v>
      </c>
      <c r="Z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197">
        <f t="shared" si="299"/>
        <v>0</v>
      </c>
      <c r="AD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197">
        <f t="shared" si="300"/>
        <v>0</v>
      </c>
      <c r="AH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197">
        <f t="shared" si="301"/>
        <v>0</v>
      </c>
      <c r="AL567" s="197">
        <f t="shared" si="302"/>
        <v>0</v>
      </c>
    </row>
    <row r="568" spans="2:38" x14ac:dyDescent="0.25">
      <c r="B568" s="195" t="s">
        <v>1544</v>
      </c>
      <c r="C568" s="196" t="s">
        <v>1545</v>
      </c>
      <c r="D5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197">
        <f t="shared" si="295"/>
        <v>0</v>
      </c>
      <c r="G568" s="197"/>
      <c r="H568" s="197">
        <f t="shared" si="296"/>
        <v>0</v>
      </c>
      <c r="I568" s="197"/>
      <c r="J568" s="197">
        <f t="shared" si="297"/>
        <v>0</v>
      </c>
      <c r="K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197">
        <f t="shared" si="298"/>
        <v>0</v>
      </c>
      <c r="Z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197">
        <f t="shared" si="299"/>
        <v>0</v>
      </c>
      <c r="AD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197">
        <f t="shared" si="300"/>
        <v>0</v>
      </c>
      <c r="AH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197">
        <f t="shared" si="301"/>
        <v>0</v>
      </c>
      <c r="AL568" s="197">
        <f t="shared" si="302"/>
        <v>0</v>
      </c>
    </row>
    <row r="569" spans="2:38" x14ac:dyDescent="0.25">
      <c r="B569" s="195" t="s">
        <v>1546</v>
      </c>
      <c r="C569" s="196" t="s">
        <v>1547</v>
      </c>
      <c r="D5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197">
        <f t="shared" si="295"/>
        <v>0</v>
      </c>
      <c r="G569" s="197"/>
      <c r="H569" s="197">
        <f t="shared" si="296"/>
        <v>0</v>
      </c>
      <c r="I569" s="197"/>
      <c r="J569" s="197">
        <f t="shared" si="297"/>
        <v>0</v>
      </c>
      <c r="K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197">
        <f t="shared" si="298"/>
        <v>0</v>
      </c>
      <c r="Z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197">
        <f t="shared" si="299"/>
        <v>0</v>
      </c>
      <c r="AD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197">
        <f t="shared" si="300"/>
        <v>0</v>
      </c>
      <c r="AH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197">
        <f t="shared" si="301"/>
        <v>0</v>
      </c>
      <c r="AL569" s="197">
        <f t="shared" si="302"/>
        <v>0</v>
      </c>
    </row>
    <row r="570" spans="2:38" x14ac:dyDescent="0.25">
      <c r="B570" s="195" t="s">
        <v>1548</v>
      </c>
      <c r="C570" s="196" t="s">
        <v>1549</v>
      </c>
      <c r="D5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197">
        <f t="shared" si="295"/>
        <v>0</v>
      </c>
      <c r="G570" s="197"/>
      <c r="H570" s="197">
        <f t="shared" si="296"/>
        <v>0</v>
      </c>
      <c r="I570" s="197"/>
      <c r="J570" s="197">
        <f t="shared" si="297"/>
        <v>0</v>
      </c>
      <c r="K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197">
        <f t="shared" si="298"/>
        <v>0</v>
      </c>
      <c r="Z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197">
        <f t="shared" si="299"/>
        <v>0</v>
      </c>
      <c r="AD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197">
        <f t="shared" si="300"/>
        <v>0</v>
      </c>
      <c r="AH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197">
        <f t="shared" si="301"/>
        <v>0</v>
      </c>
      <c r="AL570" s="197">
        <f t="shared" si="302"/>
        <v>0</v>
      </c>
    </row>
    <row r="571" spans="2:38" x14ac:dyDescent="0.25">
      <c r="B571" s="195" t="s">
        <v>1550</v>
      </c>
      <c r="C571" s="196" t="s">
        <v>1551</v>
      </c>
      <c r="D5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197">
        <f t="shared" si="295"/>
        <v>0</v>
      </c>
      <c r="G571" s="197"/>
      <c r="H571" s="197">
        <f t="shared" si="296"/>
        <v>0</v>
      </c>
      <c r="I571" s="197"/>
      <c r="J571" s="197">
        <f t="shared" si="297"/>
        <v>0</v>
      </c>
      <c r="K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197">
        <f t="shared" si="298"/>
        <v>0</v>
      </c>
      <c r="Z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197">
        <f t="shared" si="299"/>
        <v>0</v>
      </c>
      <c r="AD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197">
        <f t="shared" si="300"/>
        <v>0</v>
      </c>
      <c r="AH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197">
        <f t="shared" si="301"/>
        <v>0</v>
      </c>
      <c r="AL571" s="197">
        <f t="shared" si="302"/>
        <v>0</v>
      </c>
    </row>
    <row r="572" spans="2:38" x14ac:dyDescent="0.25">
      <c r="B572" s="195" t="s">
        <v>1552</v>
      </c>
      <c r="C572" s="196" t="s">
        <v>1553</v>
      </c>
      <c r="D5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197">
        <f t="shared" si="295"/>
        <v>0</v>
      </c>
      <c r="G572" s="197"/>
      <c r="H572" s="197">
        <f t="shared" si="296"/>
        <v>0</v>
      </c>
      <c r="I572" s="197"/>
      <c r="J572" s="197">
        <f t="shared" si="297"/>
        <v>0</v>
      </c>
      <c r="K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197">
        <f t="shared" si="298"/>
        <v>0</v>
      </c>
      <c r="Z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197">
        <f t="shared" si="299"/>
        <v>0</v>
      </c>
      <c r="AD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197">
        <f t="shared" si="300"/>
        <v>0</v>
      </c>
      <c r="AH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197">
        <f t="shared" si="301"/>
        <v>0</v>
      </c>
      <c r="AL572" s="197">
        <f t="shared" si="302"/>
        <v>0</v>
      </c>
    </row>
    <row r="573" spans="2:38" x14ac:dyDescent="0.25">
      <c r="B573" s="195" t="s">
        <v>1554</v>
      </c>
      <c r="C573" s="196" t="s">
        <v>1555</v>
      </c>
      <c r="D5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197">
        <f t="shared" si="295"/>
        <v>0</v>
      </c>
      <c r="G573" s="197"/>
      <c r="H573" s="197">
        <f t="shared" si="296"/>
        <v>0</v>
      </c>
      <c r="I573" s="197"/>
      <c r="J573" s="197">
        <f t="shared" si="297"/>
        <v>0</v>
      </c>
      <c r="K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197">
        <f t="shared" si="298"/>
        <v>0</v>
      </c>
      <c r="Z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197">
        <f t="shared" si="299"/>
        <v>0</v>
      </c>
      <c r="AD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197">
        <f t="shared" si="300"/>
        <v>0</v>
      </c>
      <c r="AH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197">
        <f t="shared" si="301"/>
        <v>0</v>
      </c>
      <c r="AL573" s="197">
        <f t="shared" si="302"/>
        <v>0</v>
      </c>
    </row>
    <row r="574" spans="2:38" x14ac:dyDescent="0.25">
      <c r="B574" s="195" t="s">
        <v>1556</v>
      </c>
      <c r="C574" s="196" t="s">
        <v>1557</v>
      </c>
      <c r="D5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197">
        <f t="shared" si="295"/>
        <v>0</v>
      </c>
      <c r="G574" s="197"/>
      <c r="H574" s="197">
        <f t="shared" si="296"/>
        <v>0</v>
      </c>
      <c r="I574" s="197"/>
      <c r="J574" s="197">
        <f t="shared" si="297"/>
        <v>0</v>
      </c>
      <c r="K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197">
        <f t="shared" si="298"/>
        <v>0</v>
      </c>
      <c r="Z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197">
        <f t="shared" si="299"/>
        <v>0</v>
      </c>
      <c r="AD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197">
        <f t="shared" si="300"/>
        <v>0</v>
      </c>
      <c r="AH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197">
        <f t="shared" si="301"/>
        <v>0</v>
      </c>
      <c r="AL574" s="197">
        <f t="shared" si="302"/>
        <v>0</v>
      </c>
    </row>
    <row r="575" spans="2:38" x14ac:dyDescent="0.25">
      <c r="B575" s="195" t="s">
        <v>1558</v>
      </c>
      <c r="C575" s="196" t="s">
        <v>1559</v>
      </c>
      <c r="D5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197">
        <f t="shared" si="295"/>
        <v>0</v>
      </c>
      <c r="G575" s="197"/>
      <c r="H575" s="197">
        <f t="shared" si="296"/>
        <v>0</v>
      </c>
      <c r="I575" s="197"/>
      <c r="J575" s="197">
        <f t="shared" si="297"/>
        <v>0</v>
      </c>
      <c r="K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197">
        <f t="shared" si="298"/>
        <v>0</v>
      </c>
      <c r="Z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197">
        <f t="shared" si="299"/>
        <v>0</v>
      </c>
      <c r="AD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197">
        <f t="shared" si="300"/>
        <v>0</v>
      </c>
      <c r="AH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197">
        <f t="shared" si="301"/>
        <v>0</v>
      </c>
      <c r="AL575" s="197">
        <f t="shared" si="302"/>
        <v>0</v>
      </c>
    </row>
    <row r="576" spans="2:38" x14ac:dyDescent="0.25">
      <c r="B576" s="195" t="s">
        <v>1560</v>
      </c>
      <c r="C576" s="196" t="s">
        <v>1561</v>
      </c>
      <c r="D5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197">
        <f t="shared" si="295"/>
        <v>0</v>
      </c>
      <c r="G576" s="197"/>
      <c r="H576" s="197">
        <f t="shared" si="296"/>
        <v>0</v>
      </c>
      <c r="I576" s="197"/>
      <c r="J576" s="197">
        <f t="shared" si="297"/>
        <v>0</v>
      </c>
      <c r="K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197">
        <f t="shared" si="298"/>
        <v>0</v>
      </c>
      <c r="Z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197">
        <f t="shared" si="299"/>
        <v>0</v>
      </c>
      <c r="AD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197">
        <f t="shared" si="300"/>
        <v>0</v>
      </c>
      <c r="AH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197">
        <f t="shared" si="301"/>
        <v>0</v>
      </c>
      <c r="AL576" s="197">
        <f t="shared" si="302"/>
        <v>0</v>
      </c>
    </row>
    <row r="577" spans="2:38" x14ac:dyDescent="0.25">
      <c r="B577" s="195" t="s">
        <v>1562</v>
      </c>
      <c r="C577" s="196" t="s">
        <v>1563</v>
      </c>
      <c r="D5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197">
        <f t="shared" si="295"/>
        <v>0</v>
      </c>
      <c r="G577" s="197"/>
      <c r="H577" s="197">
        <f t="shared" si="296"/>
        <v>0</v>
      </c>
      <c r="I577" s="197"/>
      <c r="J577" s="197">
        <f t="shared" si="297"/>
        <v>0</v>
      </c>
      <c r="K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197">
        <f t="shared" si="298"/>
        <v>0</v>
      </c>
      <c r="Z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197">
        <f t="shared" si="299"/>
        <v>0</v>
      </c>
      <c r="AD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197">
        <f t="shared" si="300"/>
        <v>0</v>
      </c>
      <c r="AH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197">
        <f t="shared" si="301"/>
        <v>0</v>
      </c>
      <c r="AL577" s="197">
        <f t="shared" si="302"/>
        <v>0</v>
      </c>
    </row>
    <row r="578" spans="2:38" x14ac:dyDescent="0.25">
      <c r="B578" s="195" t="s">
        <v>1564</v>
      </c>
      <c r="C578" s="196" t="s">
        <v>1565</v>
      </c>
      <c r="D5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197">
        <f t="shared" si="295"/>
        <v>0</v>
      </c>
      <c r="G578" s="197"/>
      <c r="H578" s="197">
        <f t="shared" si="296"/>
        <v>0</v>
      </c>
      <c r="I578" s="197"/>
      <c r="J578" s="197">
        <f t="shared" si="297"/>
        <v>0</v>
      </c>
      <c r="K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197">
        <f t="shared" si="298"/>
        <v>0</v>
      </c>
      <c r="Z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197">
        <f t="shared" si="299"/>
        <v>0</v>
      </c>
      <c r="AD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197">
        <f t="shared" si="300"/>
        <v>0</v>
      </c>
      <c r="AH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197">
        <f t="shared" si="301"/>
        <v>0</v>
      </c>
      <c r="AL578" s="197">
        <f t="shared" si="302"/>
        <v>0</v>
      </c>
    </row>
    <row r="579" spans="2:38" x14ac:dyDescent="0.25">
      <c r="B579" s="195" t="s">
        <v>1566</v>
      </c>
      <c r="C579" s="196" t="s">
        <v>1567</v>
      </c>
      <c r="D5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197">
        <f t="shared" si="295"/>
        <v>0</v>
      </c>
      <c r="G579" s="197"/>
      <c r="H579" s="197">
        <f t="shared" si="296"/>
        <v>0</v>
      </c>
      <c r="I579" s="197"/>
      <c r="J579" s="197">
        <f t="shared" si="297"/>
        <v>0</v>
      </c>
      <c r="K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197">
        <f t="shared" si="298"/>
        <v>0</v>
      </c>
      <c r="Z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197">
        <f t="shared" si="299"/>
        <v>0</v>
      </c>
      <c r="AD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197">
        <f t="shared" si="300"/>
        <v>0</v>
      </c>
      <c r="AH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197">
        <f t="shared" si="301"/>
        <v>0</v>
      </c>
      <c r="AL579" s="197">
        <f t="shared" si="302"/>
        <v>0</v>
      </c>
    </row>
    <row r="580" spans="2:38" x14ac:dyDescent="0.25">
      <c r="B580" s="195" t="s">
        <v>1568</v>
      </c>
      <c r="C580" s="196" t="s">
        <v>1569</v>
      </c>
      <c r="D5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197">
        <f t="shared" si="295"/>
        <v>0</v>
      </c>
      <c r="G580" s="197"/>
      <c r="H580" s="197">
        <f t="shared" si="296"/>
        <v>0</v>
      </c>
      <c r="I580" s="197"/>
      <c r="J580" s="197">
        <f t="shared" si="297"/>
        <v>0</v>
      </c>
      <c r="K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197">
        <f t="shared" si="298"/>
        <v>0</v>
      </c>
      <c r="Z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197">
        <f t="shared" si="299"/>
        <v>0</v>
      </c>
      <c r="AD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197">
        <f t="shared" si="300"/>
        <v>0</v>
      </c>
      <c r="AH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197">
        <f t="shared" si="301"/>
        <v>0</v>
      </c>
      <c r="AL580" s="197">
        <f t="shared" si="302"/>
        <v>0</v>
      </c>
    </row>
    <row r="581" spans="2:38" x14ac:dyDescent="0.25">
      <c r="B581" s="192" t="s">
        <v>1570</v>
      </c>
      <c r="C581" s="193" t="s">
        <v>1571</v>
      </c>
      <c r="D581" s="194">
        <f>SUM(D582:D586)</f>
        <v>0</v>
      </c>
      <c r="E581" s="194">
        <f>SUM(E582:E586)</f>
        <v>65000</v>
      </c>
      <c r="F581" s="194">
        <f t="shared" si="295"/>
        <v>65000</v>
      </c>
      <c r="G581" s="194">
        <f>SUM(G582:G586)</f>
        <v>0</v>
      </c>
      <c r="H581" s="194">
        <f t="shared" si="296"/>
        <v>65000</v>
      </c>
      <c r="I581" s="194">
        <f>SUM(I582:I586)</f>
        <v>0</v>
      </c>
      <c r="J581" s="194">
        <f t="shared" si="297"/>
        <v>65000</v>
      </c>
      <c r="K581" s="194">
        <f t="shared" ref="K581:X581" si="303">SUM(K582:K586)</f>
        <v>45000</v>
      </c>
      <c r="L581" s="194">
        <f t="shared" si="303"/>
        <v>0</v>
      </c>
      <c r="M581" s="194">
        <f t="shared" si="303"/>
        <v>20000</v>
      </c>
      <c r="N581" s="194">
        <f t="shared" si="303"/>
        <v>0</v>
      </c>
      <c r="O581" s="194">
        <f t="shared" si="303"/>
        <v>0</v>
      </c>
      <c r="P581" s="194">
        <f t="shared" si="303"/>
        <v>0</v>
      </c>
      <c r="Q581" s="194">
        <f t="shared" si="303"/>
        <v>0</v>
      </c>
      <c r="R581" s="194">
        <f t="shared" si="303"/>
        <v>0</v>
      </c>
      <c r="S581" s="194">
        <f t="shared" si="303"/>
        <v>0</v>
      </c>
      <c r="T581" s="194">
        <f t="shared" si="303"/>
        <v>0</v>
      </c>
      <c r="U581" s="194">
        <f t="shared" si="303"/>
        <v>0</v>
      </c>
      <c r="V581" s="194">
        <f t="shared" si="303"/>
        <v>20000</v>
      </c>
      <c r="W581" s="194">
        <f t="shared" si="303"/>
        <v>45000</v>
      </c>
      <c r="X581" s="194">
        <f t="shared" si="303"/>
        <v>0</v>
      </c>
      <c r="Y581" s="194">
        <f t="shared" si="298"/>
        <v>65000</v>
      </c>
      <c r="Z581" s="194">
        <f>SUM(Z582:Z586)</f>
        <v>0</v>
      </c>
      <c r="AA581" s="194">
        <f>SUM(AA582:AA586)</f>
        <v>0</v>
      </c>
      <c r="AB581" s="194">
        <f>SUM(AB582:AB586)</f>
        <v>0</v>
      </c>
      <c r="AC581" s="194">
        <f t="shared" si="299"/>
        <v>0</v>
      </c>
      <c r="AD581" s="194">
        <f>SUM(AD582:AD586)</f>
        <v>0</v>
      </c>
      <c r="AE581" s="194">
        <f>SUM(AE582:AE586)</f>
        <v>0</v>
      </c>
      <c r="AF581" s="194">
        <f>SUM(AF582:AF586)</f>
        <v>0</v>
      </c>
      <c r="AG581" s="194">
        <f t="shared" si="300"/>
        <v>0</v>
      </c>
      <c r="AH581" s="194">
        <f>SUM(AH582:AH586)</f>
        <v>0</v>
      </c>
      <c r="AI581" s="194">
        <f>SUM(AI582:AI586)</f>
        <v>0</v>
      </c>
      <c r="AJ581" s="194">
        <f>SUM(AJ582:AJ586)</f>
        <v>0</v>
      </c>
      <c r="AK581" s="194">
        <f t="shared" si="301"/>
        <v>0</v>
      </c>
      <c r="AL581" s="194">
        <f t="shared" si="302"/>
        <v>65000</v>
      </c>
    </row>
    <row r="582" spans="2:38" x14ac:dyDescent="0.25">
      <c r="B582" s="195" t="s">
        <v>1572</v>
      </c>
      <c r="C582" s="196" t="s">
        <v>1573</v>
      </c>
      <c r="D5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v>
      </c>
      <c r="F582" s="197">
        <f t="shared" si="295"/>
        <v>20000</v>
      </c>
      <c r="G582" s="197"/>
      <c r="H582" s="197">
        <f t="shared" si="296"/>
        <v>20000</v>
      </c>
      <c r="I582" s="197"/>
      <c r="J582" s="197">
        <f t="shared" si="297"/>
        <v>20000</v>
      </c>
      <c r="K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v>
      </c>
      <c r="N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v>
      </c>
      <c r="W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197">
        <f t="shared" si="298"/>
        <v>20000</v>
      </c>
      <c r="Z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197">
        <f t="shared" si="299"/>
        <v>0</v>
      </c>
      <c r="AD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197">
        <f t="shared" si="300"/>
        <v>0</v>
      </c>
      <c r="AH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197">
        <f t="shared" si="301"/>
        <v>0</v>
      </c>
      <c r="AL582" s="197">
        <f t="shared" si="302"/>
        <v>20000</v>
      </c>
    </row>
    <row r="583" spans="2:38" x14ac:dyDescent="0.25">
      <c r="B583" s="195" t="s">
        <v>1574</v>
      </c>
      <c r="C583" s="196" t="s">
        <v>1575</v>
      </c>
      <c r="D5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197">
        <f t="shared" si="295"/>
        <v>0</v>
      </c>
      <c r="G583" s="197"/>
      <c r="H583" s="197">
        <f t="shared" si="296"/>
        <v>0</v>
      </c>
      <c r="I583" s="197"/>
      <c r="J583" s="197">
        <f t="shared" si="297"/>
        <v>0</v>
      </c>
      <c r="K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197">
        <f t="shared" si="298"/>
        <v>0</v>
      </c>
      <c r="Z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197">
        <f t="shared" si="299"/>
        <v>0</v>
      </c>
      <c r="AD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197">
        <f t="shared" si="300"/>
        <v>0</v>
      </c>
      <c r="AH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197">
        <f t="shared" si="301"/>
        <v>0</v>
      </c>
      <c r="AL583" s="197">
        <f t="shared" si="302"/>
        <v>0</v>
      </c>
    </row>
    <row r="584" spans="2:38" x14ac:dyDescent="0.25">
      <c r="B584" s="195" t="s">
        <v>1576</v>
      </c>
      <c r="C584" s="196" t="s">
        <v>1577</v>
      </c>
      <c r="D5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197">
        <f t="shared" si="295"/>
        <v>0</v>
      </c>
      <c r="G584" s="197"/>
      <c r="H584" s="197">
        <f t="shared" si="296"/>
        <v>0</v>
      </c>
      <c r="I584" s="197"/>
      <c r="J584" s="197">
        <f t="shared" si="297"/>
        <v>0</v>
      </c>
      <c r="K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197">
        <f t="shared" si="298"/>
        <v>0</v>
      </c>
      <c r="Z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197">
        <f t="shared" si="299"/>
        <v>0</v>
      </c>
      <c r="AD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197">
        <f t="shared" si="300"/>
        <v>0</v>
      </c>
      <c r="AH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197">
        <f t="shared" si="301"/>
        <v>0</v>
      </c>
      <c r="AL584" s="197">
        <f t="shared" si="302"/>
        <v>0</v>
      </c>
    </row>
    <row r="585" spans="2:38" x14ac:dyDescent="0.25">
      <c r="B585" s="195" t="s">
        <v>1578</v>
      </c>
      <c r="C585" s="196" t="s">
        <v>1579</v>
      </c>
      <c r="D5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197">
        <f t="shared" si="295"/>
        <v>0</v>
      </c>
      <c r="G585" s="197"/>
      <c r="H585" s="197">
        <f t="shared" si="296"/>
        <v>0</v>
      </c>
      <c r="I585" s="197"/>
      <c r="J585" s="197">
        <f t="shared" si="297"/>
        <v>0</v>
      </c>
      <c r="K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197">
        <f t="shared" si="298"/>
        <v>0</v>
      </c>
      <c r="Z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197">
        <f t="shared" si="299"/>
        <v>0</v>
      </c>
      <c r="AD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197">
        <f t="shared" si="300"/>
        <v>0</v>
      </c>
      <c r="AH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197">
        <f t="shared" si="301"/>
        <v>0</v>
      </c>
      <c r="AL585" s="197">
        <f t="shared" si="302"/>
        <v>0</v>
      </c>
    </row>
    <row r="586" spans="2:38" x14ac:dyDescent="0.25">
      <c r="B586" s="195" t="s">
        <v>1580</v>
      </c>
      <c r="C586" s="196" t="s">
        <v>1581</v>
      </c>
      <c r="D5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197">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45000</v>
      </c>
      <c r="F586" s="197">
        <f t="shared" si="295"/>
        <v>45000</v>
      </c>
      <c r="G586" s="197"/>
      <c r="H586" s="197">
        <f t="shared" si="296"/>
        <v>45000</v>
      </c>
      <c r="I586" s="197"/>
      <c r="J586" s="197">
        <f t="shared" si="297"/>
        <v>45000</v>
      </c>
      <c r="K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45000</v>
      </c>
      <c r="L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197">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45000</v>
      </c>
      <c r="X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197">
        <f t="shared" si="298"/>
        <v>45000</v>
      </c>
      <c r="Z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197">
        <f t="shared" si="299"/>
        <v>0</v>
      </c>
      <c r="AD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197">
        <f t="shared" si="300"/>
        <v>0</v>
      </c>
      <c r="AH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197">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197">
        <f t="shared" si="301"/>
        <v>0</v>
      </c>
      <c r="AL586" s="197">
        <f t="shared" si="302"/>
        <v>45000</v>
      </c>
    </row>
    <row r="587" spans="2:38" ht="26.25" x14ac:dyDescent="0.25">
      <c r="B587" s="198"/>
      <c r="C587" s="199" t="s">
        <v>324</v>
      </c>
      <c r="D587" s="200">
        <f>D12+D86+D97+D110+D212+D229+D330+D336+D393+D407+D412+D449+D501+D518+D562+D581</f>
        <v>114500</v>
      </c>
      <c r="E587" s="200">
        <f>E12+E86+E97+E110+E212+E229+E330+E336+E393+E407+E412+E449+E501+E518+E562+E581</f>
        <v>12040825</v>
      </c>
      <c r="F587" s="200">
        <f>D587+E587</f>
        <v>12155325</v>
      </c>
      <c r="G587" s="200">
        <f>G12+G86+G97+G110+G212+G229+G330+G336+G393+G407+G412+G449+G501+G518+G562</f>
        <v>0</v>
      </c>
      <c r="H587" s="200">
        <f>F587-G587</f>
        <v>12155325</v>
      </c>
      <c r="I587" s="200">
        <f>I12+I86+I97+I110+I212+I229+I330+I336+I393+I407+I412+I449+I501+I518+I562</f>
        <v>0</v>
      </c>
      <c r="J587" s="200">
        <f>F587-I587</f>
        <v>12155325</v>
      </c>
      <c r="K587" s="200">
        <f t="shared" ref="K587:X587" si="304">K12+K86+K97+K110+K212+K229+K330+K336+K393+K407+K412+K449+K501+K518+K562</f>
        <v>65550</v>
      </c>
      <c r="L587" s="200">
        <f t="shared" si="304"/>
        <v>552705</v>
      </c>
      <c r="M587" s="200">
        <f t="shared" si="304"/>
        <v>524700</v>
      </c>
      <c r="N587" s="200">
        <f t="shared" si="304"/>
        <v>0</v>
      </c>
      <c r="O587" s="200">
        <f t="shared" si="304"/>
        <v>404720</v>
      </c>
      <c r="P587" s="200">
        <f t="shared" si="304"/>
        <v>7402300</v>
      </c>
      <c r="Q587" s="200">
        <f t="shared" si="304"/>
        <v>0</v>
      </c>
      <c r="R587" s="200">
        <f t="shared" si="304"/>
        <v>0</v>
      </c>
      <c r="S587" s="200">
        <f t="shared" si="304"/>
        <v>0</v>
      </c>
      <c r="T587" s="200">
        <f t="shared" si="304"/>
        <v>0</v>
      </c>
      <c r="U587" s="200">
        <f t="shared" si="304"/>
        <v>3140350</v>
      </c>
      <c r="V587" s="200">
        <f t="shared" si="304"/>
        <v>22250</v>
      </c>
      <c r="W587" s="200">
        <f t="shared" si="304"/>
        <v>323590</v>
      </c>
      <c r="X587" s="200">
        <f t="shared" si="304"/>
        <v>8071235</v>
      </c>
      <c r="Y587" s="200">
        <f>V587+W587+X587</f>
        <v>8417075</v>
      </c>
      <c r="Z587" s="200">
        <f>Z12+Z86+Z97+Z110+Z212+Z229+Z330+Z336+Z393+Z407+Z412+Z449+Z501+Z518+Z562</f>
        <v>150350</v>
      </c>
      <c r="AA587" s="200">
        <f>AA12+AA86+AA97+AA110+AA212+AA229+AA330+AA336+AA393+AA407+AA412+AA449+AA501+AA518+AA562</f>
        <v>2985880</v>
      </c>
      <c r="AB587" s="200">
        <f>AB12+AB86+AB97+AB110+AB212+AB229+AB330+AB336+AB393+AB407+AB412+AB449+AB501+AB518+AB562</f>
        <v>61300</v>
      </c>
      <c r="AC587" s="200">
        <f>Z587+AA587+AB587</f>
        <v>3197530</v>
      </c>
      <c r="AD587" s="200">
        <f>AD12+AD86+AD97+AD110+AD212+AD229+AD330+AD336+AD393+AD407+AD412+AD449+AD501+AD518+AD562</f>
        <v>159720</v>
      </c>
      <c r="AE587" s="200">
        <f>AE12+AE86+AE97+AE110+AE212+AE229+AE330+AE336+AE393+AE407+AE412+AE449+AE501+AE518+AE562</f>
        <v>7000</v>
      </c>
      <c r="AF587" s="200">
        <f>AF12+AF86+AF97+AF110+AF212+AF229+AF330+AF336+AF393+AF407+AF412+AF449+AF501+AF518+AF562</f>
        <v>45800</v>
      </c>
      <c r="AG587" s="200">
        <f>AD587+AE587+AF587</f>
        <v>212520</v>
      </c>
      <c r="AH587" s="200">
        <f>AH12+AH86+AH97+AH110+AH212+AH229+AH330+AH336+AH393+AH407+AH412+AH449+AH501+AH518+AH562</f>
        <v>244500</v>
      </c>
      <c r="AI587" s="200">
        <f>AI12+AI86+AI97+AI110+AI212+AI229+AI330+AI336+AI393+AI407+AI412+AI449+AI501+AI518+AI562</f>
        <v>18000</v>
      </c>
      <c r="AJ587" s="200">
        <f>AJ12+AJ86+AJ97+AJ110+AJ212+AJ229+AJ330+AJ336+AJ393+AJ407+AJ412+AJ449+AJ501+AJ518+AJ562</f>
        <v>700</v>
      </c>
      <c r="AK587" s="200">
        <f>AH587+AI587+AJ587</f>
        <v>263200</v>
      </c>
      <c r="AL587" s="200">
        <f>Y587+AC587+AG587+AK587</f>
        <v>12090325</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C140"/>
  <sheetViews>
    <sheetView showGridLines="0" tabSelected="1" topLeftCell="A55" zoomScale="80" zoomScaleNormal="80" workbookViewId="0">
      <selection activeCell="C80" sqref="C80"/>
    </sheetView>
  </sheetViews>
  <sheetFormatPr baseColWidth="10" defaultColWidth="11.5703125" defaultRowHeight="15" x14ac:dyDescent="0.25"/>
  <cols>
    <col min="1" max="1" width="1.85546875" style="109" customWidth="1"/>
    <col min="2" max="2" width="17" style="109" customWidth="1"/>
    <col min="3" max="3" width="53.85546875" style="109" customWidth="1"/>
    <col min="4" max="4" width="23.5703125" style="109" customWidth="1"/>
    <col min="5" max="5" width="10.140625" style="109" customWidth="1"/>
    <col min="6" max="6" width="16.28515625" style="109" customWidth="1"/>
    <col min="7" max="7" width="18.140625" style="109" customWidth="1"/>
    <col min="8" max="8" width="18.42578125" style="96" customWidth="1"/>
    <col min="9" max="9" width="39.42578125" style="109" bestFit="1" customWidth="1"/>
    <col min="10" max="10" width="62.5703125" style="109" customWidth="1"/>
    <col min="11" max="11" width="51.7109375" style="109" customWidth="1"/>
    <col min="12" max="12" width="20.7109375" style="109" customWidth="1"/>
    <col min="13" max="13" width="11.5703125" style="109"/>
    <col min="14" max="14" width="32.42578125" style="109" customWidth="1"/>
    <col min="15" max="32" width="11.5703125" style="109"/>
    <col min="33" max="33" width="45.42578125" style="109" bestFit="1" customWidth="1"/>
    <col min="34" max="34" width="35.28515625" style="109" bestFit="1" customWidth="1"/>
    <col min="35" max="35" width="35.7109375" style="109" bestFit="1" customWidth="1"/>
    <col min="36" max="40" width="46" style="109" customWidth="1"/>
    <col min="41" max="44" width="46.5703125" style="109" bestFit="1" customWidth="1"/>
    <col min="45" max="48" width="46.7109375" style="109" bestFit="1" customWidth="1"/>
    <col min="49" max="52" width="46.140625" style="109" bestFit="1" customWidth="1"/>
    <col min="53" max="55" width="45.42578125" style="109" bestFit="1" customWidth="1"/>
    <col min="56" max="56" width="49.28515625" style="109" bestFit="1" customWidth="1"/>
    <col min="57" max="60" width="46" style="109" bestFit="1" customWidth="1"/>
    <col min="61" max="64" width="46.5703125" style="109" bestFit="1" customWidth="1"/>
    <col min="65" max="68" width="46.7109375" style="109" bestFit="1" customWidth="1"/>
    <col min="69" max="72" width="46.140625" style="109" bestFit="1" customWidth="1"/>
    <col min="73" max="76" width="12.7109375" style="109" bestFit="1" customWidth="1"/>
    <col min="77" max="77" width="11.5703125" style="109"/>
    <col min="78" max="78" width="12.7109375" style="109" bestFit="1" customWidth="1"/>
    <col min="79" max="79" width="11.5703125" style="109"/>
    <col min="80" max="82" width="12.7109375" style="109" bestFit="1" customWidth="1"/>
    <col min="83" max="16384" width="11.5703125" style="109"/>
  </cols>
  <sheetData>
    <row r="1" spans="1:575" ht="26.25" hidden="1" customHeight="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760</v>
      </c>
      <c r="O1" s="195" t="s">
        <v>334</v>
      </c>
      <c r="P1" s="195" t="s">
        <v>761</v>
      </c>
      <c r="Q1" s="195" t="s">
        <v>764</v>
      </c>
      <c r="R1" s="195" t="s">
        <v>335</v>
      </c>
      <c r="S1" s="195" t="s">
        <v>766</v>
      </c>
      <c r="T1" s="195" t="s">
        <v>336</v>
      </c>
      <c r="U1" s="195" t="s">
        <v>767</v>
      </c>
      <c r="V1" s="195" t="s">
        <v>768</v>
      </c>
      <c r="W1" s="195" t="s">
        <v>772</v>
      </c>
      <c r="X1" s="195" t="s">
        <v>328</v>
      </c>
      <c r="Y1" s="195" t="s">
        <v>787</v>
      </c>
      <c r="Z1" s="204"/>
      <c r="AA1" s="195" t="s">
        <v>789</v>
      </c>
      <c r="AB1" s="195" t="s">
        <v>338</v>
      </c>
      <c r="AC1" s="195" t="s">
        <v>791</v>
      </c>
      <c r="AD1" s="195" t="s">
        <v>793</v>
      </c>
      <c r="AE1" s="195" t="s">
        <v>339</v>
      </c>
      <c r="AF1" s="195" t="s">
        <v>795</v>
      </c>
      <c r="AG1" s="195" t="s">
        <v>797</v>
      </c>
      <c r="AH1" s="195" t="s">
        <v>340</v>
      </c>
      <c r="AI1" s="195" t="s">
        <v>798</v>
      </c>
      <c r="AJ1" s="195" t="s">
        <v>800</v>
      </c>
      <c r="AK1" s="195" t="s">
        <v>801</v>
      </c>
      <c r="AL1" s="195" t="s">
        <v>802</v>
      </c>
      <c r="AM1" s="195" t="s">
        <v>804</v>
      </c>
      <c r="AN1" s="195" t="s">
        <v>806</v>
      </c>
      <c r="AO1" s="195" t="s">
        <v>807</v>
      </c>
      <c r="AP1" s="195" t="s">
        <v>341</v>
      </c>
      <c r="AQ1" s="195" t="s">
        <v>809</v>
      </c>
      <c r="AR1" s="195" t="s">
        <v>811</v>
      </c>
      <c r="AS1" s="195" t="s">
        <v>813</v>
      </c>
      <c r="AT1" s="195" t="s">
        <v>815</v>
      </c>
      <c r="AU1" s="195" t="s">
        <v>817</v>
      </c>
      <c r="AV1" s="195" t="s">
        <v>819</v>
      </c>
      <c r="AW1" s="195" t="s">
        <v>821</v>
      </c>
      <c r="AX1" s="195" t="s">
        <v>823</v>
      </c>
      <c r="AY1" s="204"/>
      <c r="AZ1" s="195" t="s">
        <v>343</v>
      </c>
      <c r="BA1" s="195" t="s">
        <v>845</v>
      </c>
      <c r="BB1" s="195" t="s">
        <v>344</v>
      </c>
      <c r="BC1" s="195" t="s">
        <v>847</v>
      </c>
      <c r="BD1" s="195" t="s">
        <v>849</v>
      </c>
      <c r="BE1" s="204"/>
      <c r="BF1" s="195" t="s">
        <v>346</v>
      </c>
      <c r="BG1" s="195" t="s">
        <v>851</v>
      </c>
      <c r="BH1" s="195" t="s">
        <v>347</v>
      </c>
      <c r="BI1" s="195" t="s">
        <v>853</v>
      </c>
      <c r="BJ1" s="195" t="s">
        <v>855</v>
      </c>
      <c r="BK1" s="195" t="s">
        <v>857</v>
      </c>
      <c r="BL1" s="204"/>
      <c r="BM1" s="195" t="s">
        <v>863</v>
      </c>
      <c r="BN1" s="195" t="s">
        <v>865</v>
      </c>
      <c r="BO1" s="195" t="s">
        <v>349</v>
      </c>
      <c r="BP1" s="195" t="s">
        <v>859</v>
      </c>
      <c r="BQ1" s="195" t="s">
        <v>861</v>
      </c>
      <c r="BR1" s="195" t="s">
        <v>350</v>
      </c>
      <c r="BS1" s="195" t="s">
        <v>867</v>
      </c>
      <c r="BT1" s="195" t="s">
        <v>351</v>
      </c>
      <c r="BU1" s="195" t="s">
        <v>868</v>
      </c>
      <c r="BV1" s="192"/>
      <c r="BW1" s="204"/>
      <c r="BX1" s="195" t="s">
        <v>352</v>
      </c>
      <c r="BY1" s="195" t="s">
        <v>773</v>
      </c>
      <c r="BZ1" s="195" t="s">
        <v>775</v>
      </c>
      <c r="CA1" s="195" t="s">
        <v>777</v>
      </c>
      <c r="CB1" s="195" t="s">
        <v>353</v>
      </c>
      <c r="CC1" s="195" t="s">
        <v>779</v>
      </c>
      <c r="CD1" s="195" t="s">
        <v>781</v>
      </c>
      <c r="CE1" s="195" t="s">
        <v>783</v>
      </c>
      <c r="CF1" s="195" t="s">
        <v>785</v>
      </c>
      <c r="CG1" s="192"/>
      <c r="CH1" s="204"/>
      <c r="CI1" s="195" t="s">
        <v>354</v>
      </c>
      <c r="CJ1" s="195" t="s">
        <v>825</v>
      </c>
      <c r="CK1" s="195" t="s">
        <v>827</v>
      </c>
      <c r="CL1" s="195" t="s">
        <v>829</v>
      </c>
      <c r="CM1" s="195" t="s">
        <v>831</v>
      </c>
      <c r="CN1" s="195" t="s">
        <v>833</v>
      </c>
      <c r="CO1" s="195" t="s">
        <v>835</v>
      </c>
      <c r="CP1" s="195" t="s">
        <v>837</v>
      </c>
      <c r="CQ1" s="195" t="s">
        <v>839</v>
      </c>
      <c r="CR1" s="195" t="s">
        <v>841</v>
      </c>
      <c r="CS1" s="195" t="s">
        <v>843</v>
      </c>
      <c r="CT1" s="192"/>
      <c r="CU1" s="204"/>
      <c r="CV1" s="195" t="s">
        <v>869</v>
      </c>
      <c r="CW1" s="195" t="s">
        <v>870</v>
      </c>
      <c r="CX1" s="195" t="s">
        <v>872</v>
      </c>
      <c r="CY1" s="195" t="s">
        <v>357</v>
      </c>
      <c r="CZ1" s="195" t="s">
        <v>874</v>
      </c>
      <c r="DA1" s="195" t="s">
        <v>876</v>
      </c>
      <c r="DB1" s="195" t="s">
        <v>878</v>
      </c>
      <c r="DC1" s="195" t="s">
        <v>880</v>
      </c>
      <c r="DD1" s="195" t="s">
        <v>882</v>
      </c>
      <c r="DE1" s="195" t="s">
        <v>884</v>
      </c>
      <c r="DF1" s="204"/>
      <c r="DG1" s="195" t="s">
        <v>359</v>
      </c>
      <c r="DH1" s="195" t="s">
        <v>886</v>
      </c>
      <c r="DI1" s="195" t="s">
        <v>360</v>
      </c>
      <c r="DJ1" s="195" t="s">
        <v>888</v>
      </c>
      <c r="DK1" s="195" t="s">
        <v>890</v>
      </c>
      <c r="DL1" s="195" t="s">
        <v>892</v>
      </c>
      <c r="DM1" s="195" t="s">
        <v>894</v>
      </c>
      <c r="DN1" s="195" t="s">
        <v>896</v>
      </c>
      <c r="DO1" s="195" t="s">
        <v>898</v>
      </c>
      <c r="DP1" s="195" t="s">
        <v>900</v>
      </c>
      <c r="DQ1" s="195" t="s">
        <v>361</v>
      </c>
      <c r="DR1" s="195" t="s">
        <v>902</v>
      </c>
      <c r="DS1" s="195" t="s">
        <v>904</v>
      </c>
      <c r="DT1" s="195" t="s">
        <v>906</v>
      </c>
      <c r="DU1" s="204"/>
      <c r="DV1" s="195" t="s">
        <v>908</v>
      </c>
      <c r="DW1" s="195" t="s">
        <v>363</v>
      </c>
      <c r="DX1" s="195" t="s">
        <v>910</v>
      </c>
      <c r="DY1" s="195" t="s">
        <v>364</v>
      </c>
      <c r="DZ1" s="195" t="s">
        <v>912</v>
      </c>
      <c r="EA1" s="195" t="s">
        <v>914</v>
      </c>
      <c r="EB1" s="195" t="s">
        <v>916</v>
      </c>
      <c r="EC1" s="195" t="s">
        <v>918</v>
      </c>
      <c r="ED1" s="195" t="s">
        <v>920</v>
      </c>
      <c r="EE1" s="195" t="s">
        <v>922</v>
      </c>
      <c r="EF1" s="195" t="s">
        <v>924</v>
      </c>
      <c r="EG1" s="195" t="s">
        <v>926</v>
      </c>
      <c r="EH1" s="195" t="s">
        <v>928</v>
      </c>
      <c r="EI1" s="195" t="s">
        <v>930</v>
      </c>
      <c r="EJ1" s="195" t="s">
        <v>932</v>
      </c>
      <c r="EK1" s="204"/>
      <c r="EL1" s="195" t="s">
        <v>934</v>
      </c>
      <c r="EM1" s="195" t="s">
        <v>366</v>
      </c>
      <c r="EN1" s="195" t="s">
        <v>936</v>
      </c>
      <c r="EO1" s="195" t="s">
        <v>938</v>
      </c>
      <c r="EP1" s="195" t="s">
        <v>367</v>
      </c>
      <c r="EQ1" s="195" t="s">
        <v>940</v>
      </c>
      <c r="ER1" s="195" t="s">
        <v>942</v>
      </c>
      <c r="ES1" s="195" t="s">
        <v>368</v>
      </c>
      <c r="ET1" s="195" t="s">
        <v>944</v>
      </c>
      <c r="EU1" s="195" t="s">
        <v>946</v>
      </c>
      <c r="EV1" s="195" t="s">
        <v>948</v>
      </c>
      <c r="EW1" s="195" t="s">
        <v>369</v>
      </c>
      <c r="EX1" s="195" t="s">
        <v>950</v>
      </c>
      <c r="EY1" s="195" t="s">
        <v>952</v>
      </c>
      <c r="EZ1" s="204"/>
      <c r="FA1" s="195" t="s">
        <v>371</v>
      </c>
      <c r="FB1" s="195" t="s">
        <v>954</v>
      </c>
      <c r="FC1" s="195" t="s">
        <v>956</v>
      </c>
      <c r="FD1" s="195" t="s">
        <v>958</v>
      </c>
      <c r="FE1" s="195" t="s">
        <v>960</v>
      </c>
      <c r="FF1" s="195" t="s">
        <v>372</v>
      </c>
      <c r="FG1" s="195" t="s">
        <v>962</v>
      </c>
      <c r="FH1" s="195" t="s">
        <v>964</v>
      </c>
      <c r="FI1" s="195" t="s">
        <v>966</v>
      </c>
      <c r="FJ1" s="195" t="s">
        <v>968</v>
      </c>
      <c r="FK1" s="195" t="s">
        <v>970</v>
      </c>
      <c r="FL1" s="195" t="s">
        <v>373</v>
      </c>
      <c r="FM1" s="195" t="s">
        <v>973</v>
      </c>
      <c r="FN1" s="195" t="s">
        <v>374</v>
      </c>
      <c r="FO1" s="195" t="s">
        <v>976</v>
      </c>
      <c r="FP1" s="195" t="s">
        <v>977</v>
      </c>
      <c r="FQ1" s="195" t="s">
        <v>979</v>
      </c>
      <c r="FR1" s="195" t="s">
        <v>375</v>
      </c>
      <c r="FS1" s="195" t="s">
        <v>982</v>
      </c>
      <c r="FT1" s="195" t="s">
        <v>983</v>
      </c>
      <c r="FU1" s="195" t="s">
        <v>985</v>
      </c>
      <c r="FV1" s="195" t="s">
        <v>376</v>
      </c>
      <c r="FW1" s="195" t="s">
        <v>988</v>
      </c>
      <c r="FX1" s="195" t="s">
        <v>990</v>
      </c>
      <c r="FY1" s="195" t="s">
        <v>992</v>
      </c>
      <c r="FZ1" s="204"/>
      <c r="GA1" s="195" t="s">
        <v>378</v>
      </c>
      <c r="GB1" s="195" t="s">
        <v>379</v>
      </c>
      <c r="GC1" s="204"/>
      <c r="GD1" s="195" t="s">
        <v>381</v>
      </c>
      <c r="GE1" s="195" t="s">
        <v>1015</v>
      </c>
      <c r="GF1" s="195" t="s">
        <v>1017</v>
      </c>
      <c r="GG1" s="195" t="s">
        <v>1019</v>
      </c>
      <c r="GH1" s="195" t="s">
        <v>1021</v>
      </c>
      <c r="GI1" s="195" t="s">
        <v>1023</v>
      </c>
      <c r="GJ1" s="204"/>
      <c r="GK1" s="195" t="s">
        <v>383</v>
      </c>
      <c r="GL1" s="195" t="s">
        <v>1025</v>
      </c>
      <c r="GM1" s="195" t="s">
        <v>1027</v>
      </c>
      <c r="GN1" s="195" t="s">
        <v>1029</v>
      </c>
      <c r="GO1" s="195" t="s">
        <v>1031</v>
      </c>
      <c r="GP1" s="195" t="s">
        <v>1033</v>
      </c>
      <c r="GQ1" s="195" t="s">
        <v>1035</v>
      </c>
      <c r="GR1" s="192"/>
      <c r="GS1" s="204"/>
      <c r="GT1" s="195" t="s">
        <v>384</v>
      </c>
      <c r="GU1" s="195" t="s">
        <v>994</v>
      </c>
      <c r="GV1" s="195" t="s">
        <v>996</v>
      </c>
      <c r="GW1" s="195" t="s">
        <v>998</v>
      </c>
      <c r="GX1" s="195" t="s">
        <v>1000</v>
      </c>
      <c r="GY1" s="195" t="s">
        <v>1002</v>
      </c>
      <c r="GZ1" s="195" t="s">
        <v>1004</v>
      </c>
      <c r="HA1" s="204"/>
      <c r="HB1" s="195" t="s">
        <v>385</v>
      </c>
      <c r="HC1" s="195" t="s">
        <v>1006</v>
      </c>
      <c r="HD1" s="195" t="s">
        <v>1008</v>
      </c>
      <c r="HE1" s="195" t="s">
        <v>1009</v>
      </c>
      <c r="HF1" s="195" t="s">
        <v>386</v>
      </c>
      <c r="HG1" s="195" t="s">
        <v>1012</v>
      </c>
      <c r="HH1" s="195" t="s">
        <v>1013</v>
      </c>
      <c r="HI1" s="192"/>
      <c r="HJ1" s="204"/>
      <c r="HK1" s="195" t="s">
        <v>389</v>
      </c>
      <c r="HL1" s="195" t="s">
        <v>1037</v>
      </c>
      <c r="HM1" s="195" t="s">
        <v>1039</v>
      </c>
      <c r="HN1" s="195" t="s">
        <v>1041</v>
      </c>
      <c r="HO1" s="195" t="s">
        <v>1043</v>
      </c>
      <c r="HP1" s="195" t="s">
        <v>390</v>
      </c>
      <c r="HQ1" s="195" t="s">
        <v>1046</v>
      </c>
      <c r="HR1" s="204"/>
      <c r="HS1" s="195" t="s">
        <v>1048</v>
      </c>
      <c r="HT1" s="195" t="s">
        <v>1050</v>
      </c>
      <c r="HU1" s="195" t="s">
        <v>392</v>
      </c>
      <c r="HV1" s="195" t="s">
        <v>1053</v>
      </c>
      <c r="HW1" s="195" t="s">
        <v>1055</v>
      </c>
      <c r="HX1" s="195" t="s">
        <v>1056</v>
      </c>
      <c r="HY1" s="195" t="s">
        <v>1058</v>
      </c>
      <c r="HZ1" s="204"/>
      <c r="IA1" s="195" t="s">
        <v>1060</v>
      </c>
      <c r="IB1" s="195" t="s">
        <v>1062</v>
      </c>
      <c r="IC1" s="195" t="s">
        <v>1064</v>
      </c>
      <c r="ID1" s="195" t="s">
        <v>394</v>
      </c>
      <c r="IE1" s="195" t="s">
        <v>1066</v>
      </c>
      <c r="IF1" s="195" t="s">
        <v>1068</v>
      </c>
      <c r="IG1" s="195" t="s">
        <v>395</v>
      </c>
      <c r="IH1" s="195" t="s">
        <v>1070</v>
      </c>
      <c r="II1" s="195" t="s">
        <v>1072</v>
      </c>
      <c r="IJ1" s="195" t="s">
        <v>396</v>
      </c>
      <c r="IK1" s="195" t="s">
        <v>1074</v>
      </c>
      <c r="IL1" s="195" t="s">
        <v>1076</v>
      </c>
      <c r="IM1" s="195" t="s">
        <v>1078</v>
      </c>
      <c r="IN1" s="195" t="s">
        <v>1080</v>
      </c>
      <c r="IO1" s="195" t="s">
        <v>397</v>
      </c>
      <c r="IP1" s="195" t="s">
        <v>1082</v>
      </c>
      <c r="IQ1" s="204"/>
      <c r="IR1" s="195" t="s">
        <v>1090</v>
      </c>
      <c r="IS1" s="195" t="s">
        <v>1092</v>
      </c>
      <c r="IT1" s="195" t="s">
        <v>399</v>
      </c>
      <c r="IU1" s="195" t="s">
        <v>1094</v>
      </c>
      <c r="IV1" s="195" t="s">
        <v>1096</v>
      </c>
      <c r="IW1" s="195" t="s">
        <v>1098</v>
      </c>
      <c r="IX1" s="204"/>
      <c r="IY1" s="195" t="s">
        <v>1100</v>
      </c>
      <c r="IZ1" s="195" t="s">
        <v>401</v>
      </c>
      <c r="JA1" s="195" t="s">
        <v>1103</v>
      </c>
      <c r="JB1" s="195" t="s">
        <v>1105</v>
      </c>
      <c r="JC1" s="195" t="s">
        <v>1107</v>
      </c>
      <c r="JD1" s="195" t="s">
        <v>1109</v>
      </c>
      <c r="JE1" s="195" t="s">
        <v>1111</v>
      </c>
      <c r="JF1" s="195" t="s">
        <v>1113</v>
      </c>
      <c r="JG1" s="195" t="s">
        <v>402</v>
      </c>
      <c r="JH1" s="195" t="s">
        <v>1116</v>
      </c>
      <c r="JI1" s="195" t="s">
        <v>1118</v>
      </c>
      <c r="JJ1" s="195" t="s">
        <v>1120</v>
      </c>
      <c r="JK1" s="195" t="s">
        <v>1122</v>
      </c>
      <c r="JL1" s="195" t="s">
        <v>1124</v>
      </c>
      <c r="JM1" s="195" t="s">
        <v>1126</v>
      </c>
      <c r="JN1" s="195" t="s">
        <v>1128</v>
      </c>
      <c r="JO1" s="195" t="s">
        <v>1130</v>
      </c>
      <c r="JP1" s="195" t="s">
        <v>403</v>
      </c>
      <c r="JQ1" s="195" t="s">
        <v>1133</v>
      </c>
      <c r="JR1" s="195" t="s">
        <v>1135</v>
      </c>
      <c r="JS1" s="195" t="s">
        <v>1137</v>
      </c>
      <c r="JT1" s="195" t="s">
        <v>1139</v>
      </c>
      <c r="JU1" s="195" t="s">
        <v>1140</v>
      </c>
      <c r="JV1" s="195" t="s">
        <v>1142</v>
      </c>
      <c r="JW1" s="195" t="s">
        <v>1144</v>
      </c>
      <c r="JX1" s="195" t="s">
        <v>1146</v>
      </c>
      <c r="JY1" s="195" t="s">
        <v>1148</v>
      </c>
      <c r="JZ1" s="195" t="s">
        <v>1150</v>
      </c>
      <c r="KA1" s="195" t="s">
        <v>1152</v>
      </c>
      <c r="KB1" s="195" t="s">
        <v>1154</v>
      </c>
      <c r="KC1" s="195" t="s">
        <v>1156</v>
      </c>
      <c r="KD1" s="195" t="s">
        <v>1158</v>
      </c>
      <c r="KE1" s="195" t="s">
        <v>1160</v>
      </c>
      <c r="KF1" s="195" t="s">
        <v>1162</v>
      </c>
      <c r="KG1" s="195" t="s">
        <v>1164</v>
      </c>
      <c r="KH1" s="195" t="s">
        <v>1166</v>
      </c>
      <c r="KI1" s="195" t="s">
        <v>1168</v>
      </c>
      <c r="KJ1" s="195" t="s">
        <v>1170</v>
      </c>
      <c r="KK1" s="195" t="s">
        <v>1172</v>
      </c>
      <c r="KL1" s="195" t="s">
        <v>1174</v>
      </c>
      <c r="KM1" s="195" t="s">
        <v>1176</v>
      </c>
      <c r="KN1" s="195" t="s">
        <v>1178</v>
      </c>
      <c r="KO1" s="195" t="s">
        <v>1180</v>
      </c>
      <c r="KP1" s="195" t="s">
        <v>1182</v>
      </c>
      <c r="KQ1" s="204"/>
      <c r="KR1" s="195" t="s">
        <v>1184</v>
      </c>
      <c r="KS1" s="195" t="s">
        <v>405</v>
      </c>
      <c r="KT1" s="195" t="s">
        <v>1187</v>
      </c>
      <c r="KU1" s="195" t="s">
        <v>1189</v>
      </c>
      <c r="KV1" s="195" t="s">
        <v>1191</v>
      </c>
      <c r="KW1" s="195" t="s">
        <v>1193</v>
      </c>
      <c r="KX1" s="195" t="s">
        <v>406</v>
      </c>
      <c r="KY1" s="195" t="s">
        <v>1196</v>
      </c>
      <c r="KZ1" s="195" t="s">
        <v>1198</v>
      </c>
      <c r="LA1" s="195" t="s">
        <v>1200</v>
      </c>
      <c r="LB1" s="195" t="s">
        <v>1202</v>
      </c>
      <c r="LC1" s="195" t="s">
        <v>1204</v>
      </c>
      <c r="LD1" s="195" t="s">
        <v>1206</v>
      </c>
      <c r="LE1" s="195" t="s">
        <v>1208</v>
      </c>
      <c r="LF1" s="192"/>
      <c r="LG1" s="204"/>
      <c r="LH1" s="195" t="s">
        <v>407</v>
      </c>
      <c r="LI1" s="195" t="s">
        <v>1084</v>
      </c>
      <c r="LJ1" s="195" t="s">
        <v>1086</v>
      </c>
      <c r="LK1" s="195" t="s">
        <v>1088</v>
      </c>
      <c r="LL1" s="192"/>
      <c r="LM1" s="204"/>
      <c r="LN1" s="195" t="s">
        <v>410</v>
      </c>
      <c r="LO1" s="195" t="s">
        <v>411</v>
      </c>
      <c r="LP1" s="204"/>
      <c r="LQ1" s="195" t="s">
        <v>413</v>
      </c>
      <c r="LR1" s="195" t="s">
        <v>1228</v>
      </c>
      <c r="LS1" s="195" t="s">
        <v>1230</v>
      </c>
      <c r="LT1" s="195" t="s">
        <v>1231</v>
      </c>
      <c r="LU1" s="195" t="s">
        <v>1233</v>
      </c>
      <c r="LV1" s="195" t="s">
        <v>1234</v>
      </c>
      <c r="LW1" s="195" t="s">
        <v>1236</v>
      </c>
      <c r="LX1" s="195" t="s">
        <v>1238</v>
      </c>
      <c r="LY1" s="195" t="s">
        <v>1240</v>
      </c>
      <c r="LZ1" s="195" t="s">
        <v>1242</v>
      </c>
      <c r="MA1" s="195" t="s">
        <v>414</v>
      </c>
      <c r="MB1" s="195" t="s">
        <v>1245</v>
      </c>
      <c r="MC1" s="195" t="s">
        <v>1246</v>
      </c>
      <c r="MD1" s="195" t="s">
        <v>1248</v>
      </c>
      <c r="ME1" s="195" t="s">
        <v>415</v>
      </c>
      <c r="MF1" s="195" t="s">
        <v>1251</v>
      </c>
      <c r="MG1" s="195" t="s">
        <v>1252</v>
      </c>
      <c r="MH1" s="195" t="s">
        <v>1254</v>
      </c>
      <c r="MI1" s="195" t="s">
        <v>1256</v>
      </c>
      <c r="MJ1" s="195" t="s">
        <v>416</v>
      </c>
      <c r="MK1" s="195" t="s">
        <v>1259</v>
      </c>
      <c r="ML1" s="195" t="s">
        <v>1261</v>
      </c>
      <c r="MM1" s="195" t="s">
        <v>1263</v>
      </c>
      <c r="MN1" s="195" t="s">
        <v>1265</v>
      </c>
      <c r="MO1" s="195" t="s">
        <v>417</v>
      </c>
      <c r="MP1" s="195" t="s">
        <v>1268</v>
      </c>
      <c r="MQ1" s="195" t="s">
        <v>1270</v>
      </c>
      <c r="MR1" s="195" t="s">
        <v>1272</v>
      </c>
      <c r="MS1" s="195" t="s">
        <v>1274</v>
      </c>
      <c r="MT1" s="195" t="s">
        <v>1276</v>
      </c>
      <c r="MU1" s="195" t="s">
        <v>1278</v>
      </c>
      <c r="MV1" s="195" t="s">
        <v>1280</v>
      </c>
      <c r="MW1" s="195" t="s">
        <v>1282</v>
      </c>
      <c r="MX1" s="195" t="s">
        <v>1284</v>
      </c>
      <c r="MY1" s="195" t="s">
        <v>1286</v>
      </c>
      <c r="MZ1" s="195" t="s">
        <v>1288</v>
      </c>
      <c r="NA1" s="195" t="s">
        <v>1289</v>
      </c>
      <c r="NB1" s="204"/>
      <c r="NC1" s="195" t="s">
        <v>419</v>
      </c>
      <c r="ND1" s="195" t="s">
        <v>1291</v>
      </c>
      <c r="NE1" s="195" t="s">
        <v>1293</v>
      </c>
      <c r="NF1" s="195" t="s">
        <v>1295</v>
      </c>
      <c r="NG1" s="195" t="s">
        <v>1297</v>
      </c>
      <c r="NH1" s="204"/>
      <c r="NI1" s="195" t="s">
        <v>421</v>
      </c>
      <c r="NJ1" s="195" t="s">
        <v>1298</v>
      </c>
      <c r="NK1" s="195" t="s">
        <v>422</v>
      </c>
      <c r="NL1" s="195" t="s">
        <v>1300</v>
      </c>
      <c r="NM1" s="195" t="s">
        <v>1302</v>
      </c>
      <c r="NN1" s="195" t="s">
        <v>423</v>
      </c>
      <c r="NO1" s="195" t="s">
        <v>1304</v>
      </c>
      <c r="NP1" s="195" t="s">
        <v>1306</v>
      </c>
      <c r="NQ1" s="192"/>
      <c r="NR1" s="204"/>
      <c r="NS1" s="195" t="s">
        <v>424</v>
      </c>
      <c r="NT1" s="195" t="s">
        <v>1210</v>
      </c>
      <c r="NU1" s="195" t="s">
        <v>1212</v>
      </c>
      <c r="NV1" s="195" t="s">
        <v>1214</v>
      </c>
      <c r="NW1" s="195" t="s">
        <v>1216</v>
      </c>
      <c r="NX1" s="195" t="s">
        <v>425</v>
      </c>
      <c r="NY1" s="195" t="s">
        <v>1218</v>
      </c>
      <c r="NZ1" s="195" t="s">
        <v>426</v>
      </c>
      <c r="OA1" s="195" t="s">
        <v>1220</v>
      </c>
      <c r="OB1" s="204"/>
      <c r="OC1" s="195" t="s">
        <v>1222</v>
      </c>
      <c r="OD1" s="195" t="s">
        <v>427</v>
      </c>
      <c r="OE1" s="192"/>
      <c r="OF1" s="204"/>
      <c r="OG1" s="195" t="s">
        <v>1224</v>
      </c>
      <c r="OH1" s="195" t="s">
        <v>1226</v>
      </c>
      <c r="OI1" s="195" t="s">
        <v>428</v>
      </c>
      <c r="OJ1" s="192"/>
      <c r="OK1" s="204"/>
      <c r="OL1" s="195" t="s">
        <v>431</v>
      </c>
      <c r="OM1" s="195" t="s">
        <v>1308</v>
      </c>
      <c r="ON1" s="195" t="s">
        <v>1310</v>
      </c>
      <c r="OO1" s="195" t="s">
        <v>432</v>
      </c>
      <c r="OP1" s="195" t="s">
        <v>433</v>
      </c>
      <c r="OQ1" s="195" t="s">
        <v>1408</v>
      </c>
      <c r="OR1" s="195" t="s">
        <v>1410</v>
      </c>
      <c r="OS1" s="195" t="s">
        <v>1412</v>
      </c>
      <c r="OT1" s="195" t="s">
        <v>1414</v>
      </c>
      <c r="OU1" s="195" t="s">
        <v>1416</v>
      </c>
      <c r="OV1" s="204"/>
      <c r="OW1" s="195" t="s">
        <v>435</v>
      </c>
      <c r="OX1" s="195" t="s">
        <v>1418</v>
      </c>
      <c r="OY1" s="195" t="s">
        <v>1420</v>
      </c>
      <c r="OZ1" s="195" t="s">
        <v>1422</v>
      </c>
      <c r="PA1" s="195" t="s">
        <v>1424</v>
      </c>
      <c r="PB1" s="195" t="s">
        <v>1426</v>
      </c>
      <c r="PC1" s="195" t="s">
        <v>1428</v>
      </c>
      <c r="PD1" s="204"/>
      <c r="PE1" s="195" t="s">
        <v>1430</v>
      </c>
      <c r="PF1" s="195" t="s">
        <v>437</v>
      </c>
      <c r="PG1" s="204"/>
      <c r="PH1" s="195" t="s">
        <v>439</v>
      </c>
      <c r="PI1" s="195" t="s">
        <v>1460</v>
      </c>
      <c r="PJ1" s="195" t="s">
        <v>1462</v>
      </c>
      <c r="PK1" s="204"/>
      <c r="PL1" s="195" t="s">
        <v>441</v>
      </c>
      <c r="PM1" s="195" t="s">
        <v>1464</v>
      </c>
      <c r="PN1" s="195" t="s">
        <v>1465</v>
      </c>
      <c r="PO1" s="195" t="s">
        <v>1466</v>
      </c>
      <c r="PP1" s="195" t="s">
        <v>1467</v>
      </c>
      <c r="PQ1" s="195" t="s">
        <v>1469</v>
      </c>
      <c r="PR1" s="195" t="s">
        <v>1470</v>
      </c>
      <c r="PS1" s="195" t="s">
        <v>1472</v>
      </c>
      <c r="PT1" s="195" t="s">
        <v>1473</v>
      </c>
      <c r="PU1" s="192"/>
      <c r="PV1" s="204"/>
      <c r="PW1" s="195" t="s">
        <v>442</v>
      </c>
      <c r="PX1" s="195" t="s">
        <v>1312</v>
      </c>
      <c r="PY1" s="195" t="s">
        <v>1314</v>
      </c>
      <c r="PZ1" s="195" t="s">
        <v>1316</v>
      </c>
      <c r="QA1" s="195" t="s">
        <v>1318</v>
      </c>
      <c r="QB1" s="195" t="s">
        <v>1320</v>
      </c>
      <c r="QC1" s="195" t="s">
        <v>1322</v>
      </c>
      <c r="QD1" s="195" t="s">
        <v>1324</v>
      </c>
      <c r="QE1" s="195" t="s">
        <v>1326</v>
      </c>
      <c r="QF1" s="195" t="s">
        <v>1328</v>
      </c>
      <c r="QG1" s="195" t="s">
        <v>1330</v>
      </c>
      <c r="QH1" s="195" t="s">
        <v>1332</v>
      </c>
      <c r="QI1" s="195" t="s">
        <v>1334</v>
      </c>
      <c r="QJ1" s="195" t="s">
        <v>1336</v>
      </c>
      <c r="QK1" s="195" t="s">
        <v>1338</v>
      </c>
      <c r="QL1" s="195" t="s">
        <v>1340</v>
      </c>
      <c r="QM1" s="195" t="s">
        <v>1342</v>
      </c>
      <c r="QN1" s="195" t="s">
        <v>1344</v>
      </c>
      <c r="QO1" s="195" t="s">
        <v>1346</v>
      </c>
      <c r="QP1" s="195" t="s">
        <v>1348</v>
      </c>
      <c r="QQ1" s="195" t="s">
        <v>1350</v>
      </c>
      <c r="QR1" s="195" t="s">
        <v>1352</v>
      </c>
      <c r="QS1" s="195" t="s">
        <v>1354</v>
      </c>
      <c r="QT1" s="195" t="s">
        <v>443</v>
      </c>
      <c r="QU1" s="195" t="s">
        <v>1357</v>
      </c>
      <c r="QV1" s="195" t="s">
        <v>1359</v>
      </c>
      <c r="QW1" s="195" t="s">
        <v>1360</v>
      </c>
      <c r="QX1" s="195" t="s">
        <v>1362</v>
      </c>
      <c r="QY1" s="195" t="s">
        <v>1364</v>
      </c>
      <c r="QZ1" s="195" t="s">
        <v>1366</v>
      </c>
      <c r="RA1" s="195" t="s">
        <v>1368</v>
      </c>
      <c r="RB1" s="195" t="s">
        <v>1370</v>
      </c>
      <c r="RC1" s="195" t="s">
        <v>1372</v>
      </c>
      <c r="RD1" s="195" t="s">
        <v>1374</v>
      </c>
      <c r="RE1" s="195" t="s">
        <v>1376</v>
      </c>
      <c r="RF1" s="195" t="s">
        <v>1378</v>
      </c>
      <c r="RG1" s="195" t="s">
        <v>1380</v>
      </c>
      <c r="RH1" s="195" t="s">
        <v>1382</v>
      </c>
      <c r="RI1" s="195" t="s">
        <v>1384</v>
      </c>
      <c r="RJ1" s="195" t="s">
        <v>1386</v>
      </c>
      <c r="RK1" s="195" t="s">
        <v>1388</v>
      </c>
      <c r="RL1" s="195" t="s">
        <v>1390</v>
      </c>
      <c r="RM1" s="195" t="s">
        <v>1392</v>
      </c>
      <c r="RN1" s="195" t="s">
        <v>1394</v>
      </c>
      <c r="RO1" s="195" t="s">
        <v>1396</v>
      </c>
      <c r="RP1" s="195" t="s">
        <v>1398</v>
      </c>
      <c r="RQ1" s="195" t="s">
        <v>1400</v>
      </c>
      <c r="RR1" s="195" t="s">
        <v>1402</v>
      </c>
      <c r="RS1" s="195" t="s">
        <v>1404</v>
      </c>
      <c r="RT1" s="195" t="s">
        <v>1406</v>
      </c>
      <c r="RU1" s="192"/>
      <c r="RV1" s="204"/>
      <c r="RW1" s="195" t="s">
        <v>444</v>
      </c>
      <c r="RX1" s="195" t="s">
        <v>1432</v>
      </c>
      <c r="RY1" s="195" t="s">
        <v>1434</v>
      </c>
      <c r="RZ1" s="195" t="s">
        <v>1436</v>
      </c>
      <c r="SA1" s="195" t="s">
        <v>1438</v>
      </c>
      <c r="SB1" s="195" t="s">
        <v>1440</v>
      </c>
      <c r="SC1" s="195" t="s">
        <v>1442</v>
      </c>
      <c r="SD1" s="195" t="s">
        <v>1444</v>
      </c>
      <c r="SE1" s="195" t="s">
        <v>1446</v>
      </c>
      <c r="SF1" s="195" t="s">
        <v>1448</v>
      </c>
      <c r="SG1" s="195" t="s">
        <v>1450</v>
      </c>
      <c r="SH1" s="195" t="s">
        <v>1452</v>
      </c>
      <c r="SI1" s="195" t="s">
        <v>1454</v>
      </c>
      <c r="SJ1" s="195" t="s">
        <v>1456</v>
      </c>
      <c r="SK1" s="195" t="s">
        <v>1458</v>
      </c>
      <c r="SL1" s="192"/>
      <c r="SM1" s="204"/>
      <c r="SN1" s="195" t="s">
        <v>447</v>
      </c>
      <c r="SO1" s="195" t="s">
        <v>1475</v>
      </c>
      <c r="SP1" s="195" t="s">
        <v>1477</v>
      </c>
      <c r="SQ1" s="195" t="s">
        <v>448</v>
      </c>
      <c r="SR1" s="195" t="s">
        <v>1479</v>
      </c>
      <c r="SS1" s="195" t="s">
        <v>1481</v>
      </c>
      <c r="ST1" s="195" t="s">
        <v>1483</v>
      </c>
      <c r="SU1" s="195" t="s">
        <v>1485</v>
      </c>
      <c r="SV1" s="204"/>
      <c r="SW1" s="195" t="s">
        <v>450</v>
      </c>
      <c r="SX1" s="195" t="s">
        <v>1487</v>
      </c>
      <c r="SY1" s="195" t="s">
        <v>1489</v>
      </c>
      <c r="SZ1" s="195" t="s">
        <v>1491</v>
      </c>
      <c r="TA1" s="195" t="s">
        <v>1493</v>
      </c>
      <c r="TB1" s="195" t="s">
        <v>1495</v>
      </c>
      <c r="TC1" s="195" t="s">
        <v>1497</v>
      </c>
      <c r="TD1" s="195" t="s">
        <v>1499</v>
      </c>
      <c r="TE1" s="195" t="s">
        <v>1501</v>
      </c>
      <c r="TF1" s="195" t="s">
        <v>1503</v>
      </c>
      <c r="TG1" s="195" t="s">
        <v>1505</v>
      </c>
      <c r="TH1" s="195" t="s">
        <v>1507</v>
      </c>
      <c r="TI1" s="195" t="s">
        <v>1509</v>
      </c>
      <c r="TJ1" s="195" t="s">
        <v>1511</v>
      </c>
      <c r="TK1" s="195" t="s">
        <v>1513</v>
      </c>
      <c r="TL1" s="195" t="s">
        <v>1515</v>
      </c>
      <c r="TM1" s="192"/>
      <c r="TN1" s="204"/>
      <c r="TO1" s="195" t="s">
        <v>453</v>
      </c>
      <c r="TP1" s="195" t="s">
        <v>1517</v>
      </c>
      <c r="TQ1" s="195" t="s">
        <v>1519</v>
      </c>
      <c r="TR1" s="195" t="s">
        <v>1521</v>
      </c>
      <c r="TS1" s="195" t="s">
        <v>1523</v>
      </c>
      <c r="TT1" s="195" t="s">
        <v>1525</v>
      </c>
      <c r="TU1" s="195" t="s">
        <v>454</v>
      </c>
      <c r="TV1" s="195" t="s">
        <v>1527</v>
      </c>
      <c r="TW1" s="195" t="s">
        <v>1529</v>
      </c>
      <c r="TX1" s="195" t="s">
        <v>1531</v>
      </c>
      <c r="TY1" s="195" t="s">
        <v>1533</v>
      </c>
      <c r="TZ1" s="195" t="s">
        <v>1535</v>
      </c>
      <c r="UA1" s="195" t="s">
        <v>1537</v>
      </c>
      <c r="UB1" s="204"/>
      <c r="UC1" s="195" t="s">
        <v>456</v>
      </c>
      <c r="UD1" s="192"/>
      <c r="UE1" s="204"/>
      <c r="UF1" s="195" t="s">
        <v>457</v>
      </c>
      <c r="UG1" s="195" t="s">
        <v>1539</v>
      </c>
      <c r="UH1" s="195" t="s">
        <v>1541</v>
      </c>
      <c r="UI1" s="195" t="s">
        <v>1542</v>
      </c>
      <c r="UJ1" s="195" t="s">
        <v>1544</v>
      </c>
      <c r="UK1" s="195" t="s">
        <v>1546</v>
      </c>
      <c r="UL1" s="195" t="s">
        <v>1548</v>
      </c>
      <c r="UM1" s="195" t="s">
        <v>1550</v>
      </c>
      <c r="UN1" s="195" t="s">
        <v>1552</v>
      </c>
      <c r="UO1" s="195" t="s">
        <v>1554</v>
      </c>
      <c r="UP1" s="195" t="s">
        <v>1556</v>
      </c>
      <c r="UQ1" s="195" t="s">
        <v>1558</v>
      </c>
      <c r="UR1" s="195" t="s">
        <v>1560</v>
      </c>
      <c r="US1" s="195" t="s">
        <v>1562</v>
      </c>
      <c r="UT1" s="195" t="s">
        <v>1564</v>
      </c>
      <c r="UU1" s="195" t="s">
        <v>1566</v>
      </c>
      <c r="UV1" s="195" t="s">
        <v>1568</v>
      </c>
      <c r="UW1" s="192"/>
      <c r="UX1" s="195" t="s">
        <v>1572</v>
      </c>
      <c r="UY1" s="195" t="s">
        <v>1574</v>
      </c>
      <c r="UZ1" s="195" t="s">
        <v>1576</v>
      </c>
      <c r="VA1" s="195" t="s">
        <v>1578</v>
      </c>
      <c r="VB1" s="195" t="s">
        <v>1580</v>
      </c>
      <c r="VC1" s="198"/>
    </row>
    <row r="2" spans="1:575" s="139" customFormat="1" ht="15" hidden="1" customHeight="1" x14ac:dyDescent="0.25">
      <c r="A2" s="142" t="s">
        <v>201</v>
      </c>
      <c r="B2" s="142" t="s">
        <v>190</v>
      </c>
      <c r="C2" s="142" t="s">
        <v>553</v>
      </c>
      <c r="D2" s="142" t="s">
        <v>202</v>
      </c>
      <c r="E2" s="142" t="s">
        <v>174</v>
      </c>
      <c r="F2" s="142" t="s">
        <v>554</v>
      </c>
      <c r="G2" s="212" t="s">
        <v>203</v>
      </c>
      <c r="H2" s="212" t="s">
        <v>555</v>
      </c>
      <c r="I2" s="212" t="s">
        <v>556</v>
      </c>
      <c r="J2" s="212" t="s">
        <v>204</v>
      </c>
      <c r="K2" s="212" t="s">
        <v>557</v>
      </c>
      <c r="Q2" s="139" t="s">
        <v>206</v>
      </c>
      <c r="R2" s="139" t="s">
        <v>207</v>
      </c>
      <c r="T2" s="139" t="s">
        <v>473</v>
      </c>
      <c r="U2" s="139" t="s">
        <v>491</v>
      </c>
      <c r="V2" s="139" t="s">
        <v>474</v>
      </c>
      <c r="W2" s="139" t="s">
        <v>475</v>
      </c>
      <c r="X2" s="139" t="s">
        <v>476</v>
      </c>
      <c r="Y2" s="139" t="s">
        <v>477</v>
      </c>
      <c r="Z2" s="139" t="s">
        <v>478</v>
      </c>
      <c r="AA2" s="139" t="s">
        <v>479</v>
      </c>
      <c r="AB2" s="139" t="s">
        <v>480</v>
      </c>
      <c r="AC2" s="139" t="s">
        <v>481</v>
      </c>
      <c r="AD2" s="139" t="s">
        <v>482</v>
      </c>
      <c r="AE2" s="139" t="s">
        <v>483</v>
      </c>
      <c r="AG2" s="247" t="s">
        <v>501</v>
      </c>
      <c r="AH2" s="247" t="s">
        <v>502</v>
      </c>
      <c r="AI2" s="247" t="s">
        <v>503</v>
      </c>
      <c r="AJ2" s="247" t="s">
        <v>504</v>
      </c>
      <c r="AK2" s="247" t="s">
        <v>505</v>
      </c>
      <c r="AL2" s="247" t="s">
        <v>508</v>
      </c>
      <c r="AM2" s="247" t="s">
        <v>506</v>
      </c>
      <c r="AN2" s="247" t="s">
        <v>507</v>
      </c>
      <c r="AO2" s="247" t="s">
        <v>509</v>
      </c>
      <c r="AP2" s="247" t="s">
        <v>510</v>
      </c>
      <c r="AQ2" s="247" t="s">
        <v>511</v>
      </c>
      <c r="AR2" s="247" t="s">
        <v>512</v>
      </c>
      <c r="AS2" s="247" t="s">
        <v>513</v>
      </c>
      <c r="AT2" s="247" t="s">
        <v>514</v>
      </c>
      <c r="AU2" s="247" t="s">
        <v>515</v>
      </c>
      <c r="AV2" s="247" t="s">
        <v>516</v>
      </c>
      <c r="AW2" s="247" t="s">
        <v>517</v>
      </c>
      <c r="AX2" s="247" t="s">
        <v>518</v>
      </c>
      <c r="AY2" s="247" t="s">
        <v>519</v>
      </c>
      <c r="AZ2" s="247" t="s">
        <v>520</v>
      </c>
      <c r="BA2" s="247" t="s">
        <v>521</v>
      </c>
      <c r="BB2" s="247" t="s">
        <v>522</v>
      </c>
      <c r="BC2" s="247" t="s">
        <v>523</v>
      </c>
      <c r="BD2" s="247" t="s">
        <v>524</v>
      </c>
      <c r="BE2" s="247" t="s">
        <v>525</v>
      </c>
      <c r="BF2" s="247" t="s">
        <v>526</v>
      </c>
      <c r="BG2" s="247" t="s">
        <v>527</v>
      </c>
      <c r="BH2" s="247" t="s">
        <v>528</v>
      </c>
      <c r="BI2" s="247" t="s">
        <v>529</v>
      </c>
      <c r="BJ2" s="247" t="s">
        <v>530</v>
      </c>
      <c r="BK2" s="247" t="s">
        <v>531</v>
      </c>
      <c r="BL2" s="247" t="s">
        <v>532</v>
      </c>
      <c r="BM2" s="247" t="s">
        <v>533</v>
      </c>
      <c r="BN2" s="247" t="s">
        <v>534</v>
      </c>
      <c r="BO2" s="247" t="s">
        <v>535</v>
      </c>
      <c r="BP2" s="247" t="s">
        <v>536</v>
      </c>
      <c r="BQ2" s="247" t="s">
        <v>537</v>
      </c>
      <c r="BR2" s="247" t="s">
        <v>538</v>
      </c>
      <c r="BS2" s="247" t="s">
        <v>539</v>
      </c>
      <c r="BT2" s="247" t="s">
        <v>540</v>
      </c>
    </row>
    <row r="3" spans="1:575" s="139" customFormat="1" ht="15" hidden="1" customHeight="1" x14ac:dyDescent="0.25">
      <c r="A3" s="168"/>
      <c r="B3" s="168"/>
      <c r="C3" s="168"/>
      <c r="D3" s="168"/>
      <c r="E3" s="168"/>
      <c r="F3" s="168"/>
      <c r="G3" s="170"/>
      <c r="H3" s="170"/>
      <c r="I3" s="170"/>
      <c r="J3" s="170"/>
      <c r="K3" s="170"/>
      <c r="AG3" s="248">
        <v>2500</v>
      </c>
      <c r="AH3" s="248">
        <v>1900</v>
      </c>
      <c r="AI3" s="248">
        <v>1650</v>
      </c>
      <c r="AJ3" s="248">
        <v>1580</v>
      </c>
      <c r="AK3" s="248">
        <v>2250</v>
      </c>
      <c r="AL3" s="248">
        <v>1650</v>
      </c>
      <c r="AM3" s="248">
        <v>1400</v>
      </c>
      <c r="AN3" s="249">
        <v>1340</v>
      </c>
      <c r="AO3" s="249">
        <v>2000</v>
      </c>
      <c r="AP3" s="249">
        <v>1400</v>
      </c>
      <c r="AQ3" s="249">
        <v>1150</v>
      </c>
      <c r="AR3" s="249">
        <v>1100</v>
      </c>
      <c r="AS3" s="249">
        <v>1750</v>
      </c>
      <c r="AT3" s="249">
        <v>1150</v>
      </c>
      <c r="AU3" s="249">
        <v>900</v>
      </c>
      <c r="AV3" s="249">
        <v>860</v>
      </c>
      <c r="AW3" s="249">
        <v>1200</v>
      </c>
      <c r="AX3" s="139">
        <v>900</v>
      </c>
      <c r="AY3" s="139">
        <v>650</v>
      </c>
      <c r="AZ3" s="139">
        <v>620</v>
      </c>
      <c r="BA3" s="248">
        <v>5355</v>
      </c>
      <c r="BB3" s="248">
        <v>4935</v>
      </c>
      <c r="BC3" s="248">
        <v>6300</v>
      </c>
      <c r="BD3" s="248">
        <v>5880</v>
      </c>
      <c r="BE3" s="248">
        <v>4725</v>
      </c>
      <c r="BF3" s="248">
        <v>4305</v>
      </c>
      <c r="BG3" s="248">
        <v>5670</v>
      </c>
      <c r="BH3" s="249">
        <v>5250</v>
      </c>
      <c r="BI3" s="249">
        <v>4095</v>
      </c>
      <c r="BJ3" s="249">
        <v>3780</v>
      </c>
      <c r="BK3" s="249">
        <v>5040</v>
      </c>
      <c r="BL3" s="249">
        <v>4620</v>
      </c>
      <c r="BM3" s="249">
        <v>3465</v>
      </c>
      <c r="BN3" s="249">
        <v>3150</v>
      </c>
      <c r="BO3" s="249">
        <v>4410</v>
      </c>
      <c r="BP3" s="249">
        <v>4095</v>
      </c>
      <c r="BQ3" s="249">
        <v>3045</v>
      </c>
      <c r="BR3" s="139">
        <v>2835</v>
      </c>
      <c r="BS3" s="139">
        <v>3885</v>
      </c>
      <c r="BT3" s="139">
        <v>3570</v>
      </c>
    </row>
    <row r="5" spans="1:575" ht="60" customHeight="1" x14ac:dyDescent="0.25">
      <c r="C5" s="210" t="s">
        <v>327</v>
      </c>
      <c r="D5" s="183">
        <f>SUMIF(C:C,$C$10,D:D)</f>
        <v>844455</v>
      </c>
    </row>
    <row r="6" spans="1:575" x14ac:dyDescent="0.25">
      <c r="C6" s="72"/>
      <c r="D6" s="72"/>
      <c r="E6" s="72"/>
      <c r="F6" s="72"/>
      <c r="G6" s="72"/>
      <c r="H6" s="98"/>
      <c r="I6" s="72"/>
      <c r="J6" s="72"/>
    </row>
    <row r="7" spans="1:575" x14ac:dyDescent="0.25">
      <c r="C7" s="72" t="s">
        <v>40</v>
      </c>
      <c r="D7" s="72"/>
      <c r="E7" s="72"/>
      <c r="F7" s="72"/>
      <c r="G7" s="72"/>
      <c r="H7" s="98"/>
      <c r="I7" s="72"/>
      <c r="J7" s="72"/>
    </row>
    <row r="8" spans="1:575" x14ac:dyDescent="0.25">
      <c r="C8" s="72" t="s">
        <v>41</v>
      </c>
      <c r="D8" s="72"/>
      <c r="E8" s="72"/>
      <c r="F8" s="72"/>
      <c r="G8" s="72"/>
      <c r="H8" s="98"/>
      <c r="I8" s="72"/>
      <c r="J8" s="72"/>
    </row>
    <row r="9" spans="1:575" ht="15.75" thickBot="1" x14ac:dyDescent="0.3">
      <c r="B9" s="117"/>
      <c r="C9" s="191"/>
      <c r="D9" s="191"/>
      <c r="E9" s="191"/>
      <c r="F9" s="191"/>
      <c r="G9" s="191"/>
      <c r="H9" s="98"/>
      <c r="I9" s="191"/>
      <c r="J9" s="191"/>
      <c r="K9" s="129"/>
    </row>
    <row r="10" spans="1:575" ht="15.75" thickBot="1" x14ac:dyDescent="0.3">
      <c r="B10" s="117"/>
      <c r="C10" s="29" t="s">
        <v>42</v>
      </c>
      <c r="D10" s="30">
        <f>SUM(G17:G30)</f>
        <v>76325</v>
      </c>
      <c r="E10" s="117"/>
      <c r="F10" s="117"/>
      <c r="G10" s="117"/>
      <c r="H10" s="95"/>
      <c r="I10" s="95"/>
      <c r="J10" s="95"/>
      <c r="K10" s="129"/>
    </row>
    <row r="11" spans="1:575" x14ac:dyDescent="0.25">
      <c r="B11" s="117"/>
      <c r="C11" s="72"/>
      <c r="D11" s="31"/>
      <c r="E11" s="117"/>
      <c r="F11" s="117"/>
      <c r="G11" s="117"/>
      <c r="H11" s="95"/>
      <c r="I11" s="95"/>
      <c r="J11" s="95"/>
      <c r="K11" s="129"/>
    </row>
    <row r="12" spans="1:575" x14ac:dyDescent="0.25">
      <c r="B12" s="117"/>
      <c r="C12" s="72"/>
      <c r="D12" s="31"/>
      <c r="E12" s="117"/>
      <c r="F12" s="117"/>
      <c r="G12" s="117"/>
      <c r="H12" s="95"/>
      <c r="I12" s="95"/>
      <c r="J12" s="95"/>
      <c r="K12" s="129"/>
    </row>
    <row r="13" spans="1:575" ht="15.75" x14ac:dyDescent="0.25">
      <c r="B13" s="117"/>
      <c r="C13" s="223" t="s">
        <v>470</v>
      </c>
      <c r="D13" s="224" t="s">
        <v>1721</v>
      </c>
      <c r="E13" s="117"/>
      <c r="F13" s="117"/>
      <c r="G13" s="117"/>
      <c r="H13" s="95"/>
      <c r="I13" s="95"/>
      <c r="J13" s="95"/>
      <c r="K13" s="129"/>
    </row>
    <row r="14" spans="1:575" ht="18.75" x14ac:dyDescent="0.25">
      <c r="B14" s="117"/>
      <c r="C14" s="243"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Talleres de capacitación en algunos para los docentes de la UNAH y centros Regionales  sobre elaboracion de boletines, panfletos, revistas etc.</v>
      </c>
      <c r="D14" s="31"/>
      <c r="E14" s="117"/>
      <c r="F14" s="117"/>
      <c r="G14" s="117"/>
      <c r="H14" s="95"/>
      <c r="I14" s="95"/>
      <c r="J14" s="95"/>
      <c r="K14" s="129"/>
    </row>
    <row r="15" spans="1:575" ht="15.75" thickBot="1" x14ac:dyDescent="0.3">
      <c r="B15" s="117"/>
      <c r="C15" s="72"/>
      <c r="D15" s="31"/>
      <c r="E15" s="117"/>
      <c r="F15" s="117"/>
      <c r="G15" s="117"/>
      <c r="H15" s="95"/>
      <c r="I15" s="95"/>
      <c r="J15" s="95"/>
      <c r="K15" s="129"/>
    </row>
    <row r="16" spans="1:575" ht="32.25" customHeight="1" thickBot="1" x14ac:dyDescent="0.3">
      <c r="B16" s="117"/>
      <c r="C16" s="143" t="s">
        <v>43</v>
      </c>
      <c r="D16" s="146" t="s">
        <v>44</v>
      </c>
      <c r="E16" s="145" t="s">
        <v>54</v>
      </c>
      <c r="F16" s="145" t="s">
        <v>56</v>
      </c>
      <c r="G16" s="144" t="s">
        <v>27</v>
      </c>
      <c r="H16" s="150" t="s">
        <v>208</v>
      </c>
      <c r="I16" s="145" t="s">
        <v>45</v>
      </c>
      <c r="J16" s="145" t="s">
        <v>209</v>
      </c>
      <c r="K16" s="509" t="s">
        <v>489</v>
      </c>
      <c r="L16" s="145" t="s">
        <v>490</v>
      </c>
    </row>
    <row r="17" spans="2:12" x14ac:dyDescent="0.25">
      <c r="B17" s="117"/>
      <c r="C17" s="596" t="s">
        <v>46</v>
      </c>
      <c r="D17" s="787">
        <v>100</v>
      </c>
      <c r="E17" s="612">
        <v>0</v>
      </c>
      <c r="F17" s="617">
        <v>20000</v>
      </c>
      <c r="G17" s="598">
        <f t="shared" ref="G17:G25" si="0">E17*F17</f>
        <v>0</v>
      </c>
      <c r="H17" s="602" t="s">
        <v>207</v>
      </c>
      <c r="I17" s="550" t="s">
        <v>1572</v>
      </c>
      <c r="J17" s="550" t="str">
        <f>VLOOKUP(I17,Presupuesto!$B$11:$C$587,2,0)</f>
        <v>INTERESES DE INSTITUCIONES PUBLICAS FINANCIERAS</v>
      </c>
      <c r="K17" s="600" t="s">
        <v>553</v>
      </c>
      <c r="L17" s="550" t="s">
        <v>473</v>
      </c>
    </row>
    <row r="18" spans="2:12" x14ac:dyDescent="0.25">
      <c r="B18" s="117"/>
      <c r="C18" s="490" t="s">
        <v>47</v>
      </c>
      <c r="D18" s="788"/>
      <c r="E18" s="613">
        <f>D17</f>
        <v>100</v>
      </c>
      <c r="F18" s="504">
        <v>100</v>
      </c>
      <c r="G18" s="488">
        <f t="shared" si="0"/>
        <v>10000</v>
      </c>
      <c r="H18" s="532" t="s">
        <v>207</v>
      </c>
      <c r="I18" s="619" t="s">
        <v>405</v>
      </c>
      <c r="J18" s="529" t="str">
        <f>VLOOKUP(I18,Presupuesto!$B$11:$C$586,2,0)</f>
        <v>UTILES DE ESCRITORIO, OFICINA Y ENZE¥ANZA</v>
      </c>
      <c r="K18" s="545" t="str">
        <f>$K$17</f>
        <v>Vinculación Universidad-Sociedad</v>
      </c>
      <c r="L18" s="545" t="s">
        <v>491</v>
      </c>
    </row>
    <row r="19" spans="2:12" x14ac:dyDescent="0.25">
      <c r="B19" s="117"/>
      <c r="C19" s="490" t="s">
        <v>48</v>
      </c>
      <c r="D19" s="788"/>
      <c r="E19" s="613">
        <f>D17</f>
        <v>100</v>
      </c>
      <c r="F19" s="504">
        <v>150</v>
      </c>
      <c r="G19" s="488">
        <f t="shared" si="0"/>
        <v>15000</v>
      </c>
      <c r="H19" s="532" t="s">
        <v>207</v>
      </c>
      <c r="I19" s="619" t="s">
        <v>389</v>
      </c>
      <c r="J19" s="529" t="str">
        <f>VLOOKUP(I19,Presupuesto!$B$11:$C$586,2,0)</f>
        <v>ALIMENTOS Y BEBIDAS PARA PERSONAS (31100-00)</v>
      </c>
      <c r="K19" s="545" t="str">
        <f t="shared" ref="K19:K30" si="1">$K$17</f>
        <v>Vinculación Universidad-Sociedad</v>
      </c>
      <c r="L19" s="545" t="s">
        <v>491</v>
      </c>
    </row>
    <row r="20" spans="2:12" x14ac:dyDescent="0.25">
      <c r="B20" s="117"/>
      <c r="C20" s="490" t="s">
        <v>49</v>
      </c>
      <c r="D20" s="788"/>
      <c r="E20" s="534">
        <v>4</v>
      </c>
      <c r="F20" s="552">
        <v>1000</v>
      </c>
      <c r="G20" s="488">
        <f t="shared" si="0"/>
        <v>4000</v>
      </c>
      <c r="H20" s="532" t="s">
        <v>207</v>
      </c>
      <c r="I20" s="620" t="s">
        <v>384</v>
      </c>
      <c r="J20" s="545" t="str">
        <f>VLOOKUP(I20,Presupuesto!$B$11:$C$587,2,0)</f>
        <v>PASAJES NACIONALES (26110-00)</v>
      </c>
      <c r="K20" s="545" t="str">
        <f t="shared" si="1"/>
        <v>Vinculación Universidad-Sociedad</v>
      </c>
      <c r="L20" s="545" t="s">
        <v>491</v>
      </c>
    </row>
    <row r="21" spans="2:12" x14ac:dyDescent="0.25">
      <c r="B21" s="117"/>
      <c r="C21" s="490" t="s">
        <v>498</v>
      </c>
      <c r="D21" s="788"/>
      <c r="E21" s="534">
        <v>0</v>
      </c>
      <c r="F21" s="552">
        <v>100</v>
      </c>
      <c r="G21" s="488">
        <f t="shared" si="0"/>
        <v>0</v>
      </c>
      <c r="H21" s="532" t="s">
        <v>207</v>
      </c>
      <c r="I21" s="619" t="s">
        <v>405</v>
      </c>
      <c r="J21" s="529" t="str">
        <f>VLOOKUP(I21,Presupuesto!$B$11:$C$586,2,0)</f>
        <v>UTILES DE ESCRITORIO, OFICINA Y ENZE¥ANZA</v>
      </c>
      <c r="K21" s="545" t="str">
        <f t="shared" si="1"/>
        <v>Vinculación Universidad-Sociedad</v>
      </c>
      <c r="L21" s="545" t="s">
        <v>491</v>
      </c>
    </row>
    <row r="22" spans="2:12" x14ac:dyDescent="0.25">
      <c r="B22" s="117"/>
      <c r="C22" s="490" t="s">
        <v>50</v>
      </c>
      <c r="D22" s="788"/>
      <c r="E22" s="613">
        <f>(D17*25)/500</f>
        <v>5</v>
      </c>
      <c r="F22" s="504">
        <v>85</v>
      </c>
      <c r="G22" s="488">
        <f t="shared" si="0"/>
        <v>425</v>
      </c>
      <c r="H22" s="532" t="s">
        <v>207</v>
      </c>
      <c r="I22" s="619" t="s">
        <v>405</v>
      </c>
      <c r="J22" s="529" t="str">
        <f>VLOOKUP(I22,Presupuesto!$B$11:$C$586,2,0)</f>
        <v>UTILES DE ESCRITORIO, OFICINA Y ENZE¥ANZA</v>
      </c>
      <c r="K22" s="545" t="str">
        <f t="shared" si="1"/>
        <v>Vinculación Universidad-Sociedad</v>
      </c>
      <c r="L22" s="545" t="s">
        <v>491</v>
      </c>
    </row>
    <row r="23" spans="2:12" x14ac:dyDescent="0.25">
      <c r="B23" s="117"/>
      <c r="C23" s="490" t="s">
        <v>194</v>
      </c>
      <c r="D23" s="788"/>
      <c r="E23" s="613">
        <f>D17/12</f>
        <v>8.3333333333333339</v>
      </c>
      <c r="F23" s="504">
        <v>36</v>
      </c>
      <c r="G23" s="488">
        <f t="shared" si="0"/>
        <v>300</v>
      </c>
      <c r="H23" s="532" t="s">
        <v>207</v>
      </c>
      <c r="I23" s="619" t="s">
        <v>405</v>
      </c>
      <c r="J23" s="529" t="str">
        <f>VLOOKUP(I23,Presupuesto!$B$11:$C$586,2,0)</f>
        <v>UTILES DE ESCRITORIO, OFICINA Y ENZE¥ANZA</v>
      </c>
      <c r="K23" s="545" t="str">
        <f t="shared" si="1"/>
        <v>Vinculación Universidad-Sociedad</v>
      </c>
      <c r="L23" s="545" t="s">
        <v>491</v>
      </c>
    </row>
    <row r="24" spans="2:12" x14ac:dyDescent="0.25">
      <c r="B24" s="117"/>
      <c r="C24" s="490" t="s">
        <v>34</v>
      </c>
      <c r="D24" s="788"/>
      <c r="E24" s="613">
        <v>100</v>
      </c>
      <c r="F24" s="504">
        <v>12</v>
      </c>
      <c r="G24" s="488">
        <f t="shared" si="0"/>
        <v>1200</v>
      </c>
      <c r="H24" s="532" t="s">
        <v>207</v>
      </c>
      <c r="I24" s="619" t="s">
        <v>405</v>
      </c>
      <c r="J24" s="529" t="str">
        <f>VLOOKUP(I24,Presupuesto!$B$11:$C$586,2,0)</f>
        <v>UTILES DE ESCRITORIO, OFICINA Y ENZE¥ANZA</v>
      </c>
      <c r="K24" s="545" t="str">
        <f t="shared" si="1"/>
        <v>Vinculación Universidad-Sociedad</v>
      </c>
      <c r="L24" s="545" t="s">
        <v>491</v>
      </c>
    </row>
    <row r="25" spans="2:12" x14ac:dyDescent="0.25">
      <c r="B25" s="117"/>
      <c r="C25" s="499" t="s">
        <v>51</v>
      </c>
      <c r="D25" s="788"/>
      <c r="E25" s="614">
        <v>0</v>
      </c>
      <c r="F25" s="618">
        <v>25</v>
      </c>
      <c r="G25" s="506">
        <f t="shared" si="0"/>
        <v>0</v>
      </c>
      <c r="H25" s="603" t="s">
        <v>207</v>
      </c>
      <c r="I25" s="619" t="s">
        <v>405</v>
      </c>
      <c r="J25" s="529" t="str">
        <f>VLOOKUP(I25,Presupuesto!$B$11:$C$586,2,0)</f>
        <v>UTILES DE ESCRITORIO, OFICINA Y ENZE¥ANZA</v>
      </c>
      <c r="K25" s="594" t="str">
        <f t="shared" si="1"/>
        <v>Vinculación Universidad-Sociedad</v>
      </c>
      <c r="L25" s="594" t="s">
        <v>491</v>
      </c>
    </row>
    <row r="26" spans="2:12" x14ac:dyDescent="0.25">
      <c r="B26" s="117"/>
      <c r="C26" s="601" t="s">
        <v>505</v>
      </c>
      <c r="D26" s="608">
        <v>1</v>
      </c>
      <c r="E26" s="615">
        <v>4</v>
      </c>
      <c r="F26" s="504">
        <f>HLOOKUP(C26,$AG$2:$BT$3,2,0)</f>
        <v>2250</v>
      </c>
      <c r="G26" s="504">
        <f>D26*E26*F26</f>
        <v>9000</v>
      </c>
      <c r="H26" s="531" t="s">
        <v>207</v>
      </c>
      <c r="I26" s="619" t="s">
        <v>1006</v>
      </c>
      <c r="J26" s="529" t="str">
        <f>VLOOKUP(I26,Presupuesto!$B$11:$C$586,2,0)</f>
        <v>VIATICOS NACIONALES</v>
      </c>
      <c r="K26" s="551" t="str">
        <f t="shared" si="1"/>
        <v>Vinculación Universidad-Sociedad</v>
      </c>
      <c r="L26" s="551" t="s">
        <v>491</v>
      </c>
    </row>
    <row r="27" spans="2:12" s="483" customFormat="1" x14ac:dyDescent="0.25">
      <c r="B27" s="486"/>
      <c r="C27" s="601" t="s">
        <v>506</v>
      </c>
      <c r="D27" s="608">
        <v>1</v>
      </c>
      <c r="E27" s="615">
        <v>4</v>
      </c>
      <c r="F27" s="504">
        <f>HLOOKUP(C27,$AG$2:$BT$3,2,0)</f>
        <v>1400</v>
      </c>
      <c r="G27" s="504">
        <f>D27*E27*F27</f>
        <v>5600</v>
      </c>
      <c r="H27" s="531" t="s">
        <v>207</v>
      </c>
      <c r="I27" s="619" t="s">
        <v>1006</v>
      </c>
      <c r="J27" s="529" t="str">
        <f>VLOOKUP(I27,Presupuesto!$B$11:$C$586,2,0)</f>
        <v>VIATICOS NACIONALES</v>
      </c>
      <c r="K27" s="551" t="str">
        <f t="shared" si="1"/>
        <v>Vinculación Universidad-Sociedad</v>
      </c>
      <c r="L27" s="551" t="s">
        <v>491</v>
      </c>
    </row>
    <row r="28" spans="2:12" s="483" customFormat="1" x14ac:dyDescent="0.25">
      <c r="B28" s="486"/>
      <c r="C28" s="601" t="s">
        <v>513</v>
      </c>
      <c r="D28" s="608">
        <v>2</v>
      </c>
      <c r="E28" s="615">
        <v>4</v>
      </c>
      <c r="F28" s="504">
        <f>HLOOKUP(C28,$AG$2:$BT$3,2,0)</f>
        <v>1750</v>
      </c>
      <c r="G28" s="504">
        <f>D28*E28*F28</f>
        <v>14000</v>
      </c>
      <c r="H28" s="531" t="s">
        <v>207</v>
      </c>
      <c r="I28" s="619" t="s">
        <v>1006</v>
      </c>
      <c r="J28" s="529" t="str">
        <f>VLOOKUP(I28,Presupuesto!$B$11:$C$586,2,0)</f>
        <v>VIATICOS NACIONALES</v>
      </c>
      <c r="K28" s="551" t="str">
        <f t="shared" si="1"/>
        <v>Vinculación Universidad-Sociedad</v>
      </c>
      <c r="L28" s="551" t="s">
        <v>491</v>
      </c>
    </row>
    <row r="29" spans="2:12" s="483" customFormat="1" x14ac:dyDescent="0.25">
      <c r="B29" s="486"/>
      <c r="C29" s="601" t="s">
        <v>515</v>
      </c>
      <c r="D29" s="608">
        <v>2</v>
      </c>
      <c r="E29" s="615">
        <v>4</v>
      </c>
      <c r="F29" s="504">
        <f>HLOOKUP(C29,$AG$2:$BT$3,2,0)</f>
        <v>900</v>
      </c>
      <c r="G29" s="504">
        <f>D29*E29*F29</f>
        <v>7200</v>
      </c>
      <c r="H29" s="531" t="s">
        <v>207</v>
      </c>
      <c r="I29" s="619" t="s">
        <v>1006</v>
      </c>
      <c r="J29" s="529" t="str">
        <f>VLOOKUP(I29,Presupuesto!$B$11:$C$586,2,0)</f>
        <v>VIATICOS NACIONALES</v>
      </c>
      <c r="K29" s="551" t="str">
        <f t="shared" si="1"/>
        <v>Vinculación Universidad-Sociedad</v>
      </c>
      <c r="L29" s="551" t="s">
        <v>491</v>
      </c>
    </row>
    <row r="30" spans="2:12" ht="15.75" thickBot="1" x14ac:dyDescent="0.3">
      <c r="C30" s="607" t="s">
        <v>517</v>
      </c>
      <c r="D30" s="609">
        <v>1</v>
      </c>
      <c r="E30" s="616">
        <v>8</v>
      </c>
      <c r="F30" s="496">
        <f>HLOOKUP(C30,$AG$2:$BT$3,2,0)</f>
        <v>1200</v>
      </c>
      <c r="G30" s="496">
        <f>D30*E30*F30</f>
        <v>9600</v>
      </c>
      <c r="H30" s="530" t="s">
        <v>207</v>
      </c>
      <c r="I30" s="619" t="s">
        <v>1006</v>
      </c>
      <c r="J30" s="529" t="str">
        <f>VLOOKUP(I30,Presupuesto!$B$11:$C$586,2,0)</f>
        <v>VIATICOS NACIONALES</v>
      </c>
      <c r="K30" s="497" t="str">
        <f t="shared" si="1"/>
        <v>Vinculación Universidad-Sociedad</v>
      </c>
      <c r="L30" s="497" t="s">
        <v>491</v>
      </c>
    </row>
    <row r="31" spans="2:12" s="483" customFormat="1" x14ac:dyDescent="0.25">
      <c r="B31" s="168"/>
      <c r="C31" s="611"/>
      <c r="D31" s="610"/>
      <c r="E31" s="605"/>
      <c r="F31" s="591"/>
      <c r="G31" s="591"/>
      <c r="H31" s="592"/>
      <c r="I31" s="593"/>
      <c r="J31" s="593"/>
      <c r="K31" s="593"/>
      <c r="L31" s="593"/>
    </row>
    <row r="32" spans="2:12" s="483" customFormat="1" x14ac:dyDescent="0.25">
      <c r="B32" s="168"/>
      <c r="C32" s="606"/>
      <c r="D32" s="604"/>
      <c r="E32" s="605"/>
      <c r="F32" s="591"/>
      <c r="G32" s="591"/>
      <c r="H32" s="592"/>
      <c r="I32" s="593"/>
      <c r="J32" s="593"/>
      <c r="K32" s="593"/>
      <c r="L32" s="593"/>
    </row>
    <row r="33" spans="2:12" s="483" customFormat="1" ht="15.75" thickBot="1" x14ac:dyDescent="0.3">
      <c r="B33" s="168"/>
      <c r="C33" s="606"/>
      <c r="D33" s="604"/>
      <c r="E33" s="605"/>
      <c r="F33" s="591"/>
      <c r="G33" s="591"/>
      <c r="H33" s="592"/>
      <c r="I33" s="593"/>
      <c r="J33" s="593"/>
      <c r="K33" s="593"/>
      <c r="L33" s="593"/>
    </row>
    <row r="34" spans="2:12" ht="15.75" thickBot="1" x14ac:dyDescent="0.3">
      <c r="C34" s="476" t="s">
        <v>42</v>
      </c>
      <c r="D34" s="477">
        <f>SUM(G41:G54)</f>
        <v>76325</v>
      </c>
      <c r="E34" s="117"/>
      <c r="F34" s="117"/>
      <c r="G34" s="117"/>
      <c r="H34" s="95"/>
      <c r="I34" s="95"/>
      <c r="J34" s="95"/>
      <c r="K34" s="129"/>
    </row>
    <row r="35" spans="2:12" x14ac:dyDescent="0.25">
      <c r="C35" s="72"/>
      <c r="D35" s="31"/>
      <c r="E35" s="117"/>
      <c r="F35" s="117"/>
      <c r="G35" s="117"/>
      <c r="H35" s="95"/>
      <c r="I35" s="95"/>
      <c r="J35" s="95"/>
      <c r="K35" s="129"/>
    </row>
    <row r="36" spans="2:12" x14ac:dyDescent="0.25">
      <c r="C36" s="72"/>
      <c r="D36" s="31"/>
      <c r="E36" s="117"/>
      <c r="F36" s="117"/>
      <c r="G36" s="117"/>
      <c r="H36" s="95"/>
      <c r="I36" s="95"/>
      <c r="J36" s="95"/>
      <c r="K36" s="129"/>
    </row>
    <row r="37" spans="2:12" ht="15.75" x14ac:dyDescent="0.25">
      <c r="C37" s="223" t="s">
        <v>470</v>
      </c>
      <c r="D37" s="224" t="s">
        <v>1849</v>
      </c>
      <c r="E37" s="117"/>
      <c r="F37" s="117"/>
      <c r="G37" s="117"/>
      <c r="H37" s="95"/>
      <c r="I37" s="95"/>
      <c r="J37" s="95"/>
      <c r="K37" s="129"/>
    </row>
    <row r="38" spans="2:12" ht="18.75" x14ac:dyDescent="0.25">
      <c r="C38" s="243" t="str">
        <f>IFERROR(VLOOKUP(D37,'Desarrollo e Innov. Curricular'!$E:$F,2,FALSE),IFERROR(VLOOKUP(D37,Investigación!$E:$F,2,FALSE),IFERROR(VLOOKUP(D37,'Vinculación Univ. Sociedad'!$E:$F,2,FALSE),IFERROR(VLOOKUP(D37,'Docencia y Profesorado Universi'!$E:$F,2,FALSE),IFERROR(VLOOKUP(D37,Estudiantes!$E:$F,2,FALSE),IFERROR(VLOOKUP(D37,'Gestion Administrativa'!$E:$F,2,FALSE),IFERROR(VLOOKUP(D37,'Gestion Academica'!$E:$F,2,FALSE),IFERROR(VLOOKUP(D37,Graduados!$E:$F,2,FALSE),IFERROR(VLOOKUP(D37,'Gestión del Conocimiento'!$E:$F,2,FALSE),IFERROR(VLOOKUP(D37,Gobernabilidad!$E:$F,2,FALSE),IFERROR(VLOOKUP(D37,'NIVEL DE ES Y  SISTEMA NACIONAL'!$E:$F,2,FALSE),VLOOKUP(D37,'Lo Esencial'!$E:$F,2,0))))))))))))</f>
        <v>Talleres de capacitación en algunos centros Regionales  sobre edición de libros y de poesía.</v>
      </c>
      <c r="D38" s="31"/>
      <c r="E38" s="117"/>
      <c r="F38" s="117"/>
      <c r="G38" s="117"/>
      <c r="H38" s="95"/>
      <c r="I38" s="95"/>
      <c r="J38" s="95"/>
      <c r="K38" s="129"/>
    </row>
    <row r="39" spans="2:12" ht="15.75" thickBot="1" x14ac:dyDescent="0.3">
      <c r="C39" s="72"/>
      <c r="D39" s="31"/>
      <c r="E39" s="117"/>
      <c r="F39" s="117"/>
      <c r="G39" s="117"/>
      <c r="H39" s="95"/>
      <c r="I39" s="95"/>
      <c r="J39" s="95"/>
      <c r="K39" s="129"/>
    </row>
    <row r="40" spans="2:12" ht="30.75" thickBot="1" x14ac:dyDescent="0.3">
      <c r="C40" s="143" t="s">
        <v>43</v>
      </c>
      <c r="D40" s="146" t="s">
        <v>44</v>
      </c>
      <c r="E40" s="145" t="s">
        <v>54</v>
      </c>
      <c r="F40" s="145" t="s">
        <v>56</v>
      </c>
      <c r="G40" s="144" t="s">
        <v>27</v>
      </c>
      <c r="H40" s="150" t="s">
        <v>208</v>
      </c>
      <c r="I40" s="145" t="s">
        <v>45</v>
      </c>
      <c r="J40" s="145" t="s">
        <v>209</v>
      </c>
      <c r="K40" s="509" t="s">
        <v>489</v>
      </c>
      <c r="L40" s="145" t="s">
        <v>490</v>
      </c>
    </row>
    <row r="41" spans="2:12" x14ac:dyDescent="0.25">
      <c r="C41" s="596" t="s">
        <v>46</v>
      </c>
      <c r="D41" s="787">
        <v>100</v>
      </c>
      <c r="E41" s="612">
        <v>0</v>
      </c>
      <c r="F41" s="617">
        <v>20000</v>
      </c>
      <c r="G41" s="598">
        <f t="shared" ref="G41:G49" si="2">E41*F41</f>
        <v>0</v>
      </c>
      <c r="H41" s="602" t="s">
        <v>207</v>
      </c>
      <c r="I41" s="550" t="s">
        <v>1572</v>
      </c>
      <c r="J41" s="550" t="str">
        <f>VLOOKUP(I41,Presupuesto!$B$11:$C$587,2,0)</f>
        <v>INTERESES DE INSTITUCIONES PUBLICAS FINANCIERAS</v>
      </c>
      <c r="K41" s="600" t="s">
        <v>553</v>
      </c>
      <c r="L41" s="550" t="s">
        <v>473</v>
      </c>
    </row>
    <row r="42" spans="2:12" x14ac:dyDescent="0.25">
      <c r="C42" s="490" t="s">
        <v>47</v>
      </c>
      <c r="D42" s="788"/>
      <c r="E42" s="613">
        <f>D41</f>
        <v>100</v>
      </c>
      <c r="F42" s="504">
        <v>100</v>
      </c>
      <c r="G42" s="488">
        <f t="shared" si="2"/>
        <v>10000</v>
      </c>
      <c r="H42" s="532" t="s">
        <v>207</v>
      </c>
      <c r="I42" s="619" t="s">
        <v>405</v>
      </c>
      <c r="J42" s="529" t="str">
        <f>VLOOKUP(I42,Presupuesto!$B$11:$C$586,2,0)</f>
        <v>UTILES DE ESCRITORIO, OFICINA Y ENZE¥ANZA</v>
      </c>
      <c r="K42" s="545" t="str">
        <f>$K$17</f>
        <v>Vinculación Universidad-Sociedad</v>
      </c>
      <c r="L42" s="545" t="s">
        <v>491</v>
      </c>
    </row>
    <row r="43" spans="2:12" x14ac:dyDescent="0.25">
      <c r="C43" s="490" t="s">
        <v>48</v>
      </c>
      <c r="D43" s="788"/>
      <c r="E43" s="613">
        <f>D41</f>
        <v>100</v>
      </c>
      <c r="F43" s="504">
        <v>150</v>
      </c>
      <c r="G43" s="488">
        <f t="shared" si="2"/>
        <v>15000</v>
      </c>
      <c r="H43" s="532" t="s">
        <v>207</v>
      </c>
      <c r="I43" s="619" t="s">
        <v>389</v>
      </c>
      <c r="J43" s="529" t="str">
        <f>VLOOKUP(I43,Presupuesto!$B$11:$C$586,2,0)</f>
        <v>ALIMENTOS Y BEBIDAS PARA PERSONAS (31100-00)</v>
      </c>
      <c r="K43" s="545" t="str">
        <f t="shared" ref="K43:K54" si="3">$K$17</f>
        <v>Vinculación Universidad-Sociedad</v>
      </c>
      <c r="L43" s="545" t="s">
        <v>491</v>
      </c>
    </row>
    <row r="44" spans="2:12" x14ac:dyDescent="0.25">
      <c r="C44" s="490" t="s">
        <v>49</v>
      </c>
      <c r="D44" s="788"/>
      <c r="E44" s="534">
        <v>4</v>
      </c>
      <c r="F44" s="552">
        <v>1000</v>
      </c>
      <c r="G44" s="488">
        <f t="shared" si="2"/>
        <v>4000</v>
      </c>
      <c r="H44" s="532" t="s">
        <v>207</v>
      </c>
      <c r="I44" s="620" t="s">
        <v>378</v>
      </c>
      <c r="J44" s="545" t="str">
        <f>VLOOKUP(I44,Presupuesto!$B$11:$C$587,2,0)</f>
        <v>PASAJES (26100-00)</v>
      </c>
      <c r="K44" s="545" t="str">
        <f t="shared" si="3"/>
        <v>Vinculación Universidad-Sociedad</v>
      </c>
      <c r="L44" s="545" t="s">
        <v>491</v>
      </c>
    </row>
    <row r="45" spans="2:12" x14ac:dyDescent="0.25">
      <c r="C45" s="490" t="s">
        <v>498</v>
      </c>
      <c r="D45" s="788"/>
      <c r="E45" s="534">
        <v>0</v>
      </c>
      <c r="F45" s="552">
        <v>100</v>
      </c>
      <c r="G45" s="488">
        <f t="shared" si="2"/>
        <v>0</v>
      </c>
      <c r="H45" s="532" t="s">
        <v>207</v>
      </c>
      <c r="I45" s="619" t="s">
        <v>405</v>
      </c>
      <c r="J45" s="529" t="str">
        <f>VLOOKUP(I45,Presupuesto!$B$11:$C$586,2,0)</f>
        <v>UTILES DE ESCRITORIO, OFICINA Y ENZE¥ANZA</v>
      </c>
      <c r="K45" s="545" t="str">
        <f t="shared" si="3"/>
        <v>Vinculación Universidad-Sociedad</v>
      </c>
      <c r="L45" s="545" t="s">
        <v>491</v>
      </c>
    </row>
    <row r="46" spans="2:12" x14ac:dyDescent="0.25">
      <c r="C46" s="490" t="s">
        <v>50</v>
      </c>
      <c r="D46" s="788"/>
      <c r="E46" s="613">
        <f>(D41*25)/500</f>
        <v>5</v>
      </c>
      <c r="F46" s="504">
        <v>85</v>
      </c>
      <c r="G46" s="488">
        <f t="shared" si="2"/>
        <v>425</v>
      </c>
      <c r="H46" s="532" t="s">
        <v>207</v>
      </c>
      <c r="I46" s="619" t="s">
        <v>405</v>
      </c>
      <c r="J46" s="529" t="str">
        <f>VLOOKUP(I46,Presupuesto!$B$11:$C$586,2,0)</f>
        <v>UTILES DE ESCRITORIO, OFICINA Y ENZE¥ANZA</v>
      </c>
      <c r="K46" s="545" t="str">
        <f t="shared" si="3"/>
        <v>Vinculación Universidad-Sociedad</v>
      </c>
      <c r="L46" s="545" t="s">
        <v>491</v>
      </c>
    </row>
    <row r="47" spans="2:12" x14ac:dyDescent="0.25">
      <c r="C47" s="490" t="s">
        <v>194</v>
      </c>
      <c r="D47" s="788"/>
      <c r="E47" s="613">
        <f>D41/12</f>
        <v>8.3333333333333339</v>
      </c>
      <c r="F47" s="504">
        <v>36</v>
      </c>
      <c r="G47" s="488">
        <f t="shared" si="2"/>
        <v>300</v>
      </c>
      <c r="H47" s="532" t="s">
        <v>207</v>
      </c>
      <c r="I47" s="619" t="s">
        <v>405</v>
      </c>
      <c r="J47" s="529" t="str">
        <f>VLOOKUP(I47,Presupuesto!$B$11:$C$586,2,0)</f>
        <v>UTILES DE ESCRITORIO, OFICINA Y ENZE¥ANZA</v>
      </c>
      <c r="K47" s="545" t="str">
        <f t="shared" si="3"/>
        <v>Vinculación Universidad-Sociedad</v>
      </c>
      <c r="L47" s="545" t="s">
        <v>491</v>
      </c>
    </row>
    <row r="48" spans="2:12" x14ac:dyDescent="0.25">
      <c r="C48" s="490" t="s">
        <v>34</v>
      </c>
      <c r="D48" s="788"/>
      <c r="E48" s="613">
        <v>100</v>
      </c>
      <c r="F48" s="504">
        <v>12</v>
      </c>
      <c r="G48" s="488">
        <f t="shared" si="2"/>
        <v>1200</v>
      </c>
      <c r="H48" s="532" t="s">
        <v>207</v>
      </c>
      <c r="I48" s="619" t="s">
        <v>405</v>
      </c>
      <c r="J48" s="529" t="str">
        <f>VLOOKUP(I48,Presupuesto!$B$11:$C$586,2,0)</f>
        <v>UTILES DE ESCRITORIO, OFICINA Y ENZE¥ANZA</v>
      </c>
      <c r="K48" s="545" t="str">
        <f t="shared" si="3"/>
        <v>Vinculación Universidad-Sociedad</v>
      </c>
      <c r="L48" s="545" t="s">
        <v>491</v>
      </c>
    </row>
    <row r="49" spans="3:12" x14ac:dyDescent="0.25">
      <c r="C49" s="499" t="s">
        <v>51</v>
      </c>
      <c r="D49" s="788"/>
      <c r="E49" s="614">
        <v>0</v>
      </c>
      <c r="F49" s="618">
        <v>25</v>
      </c>
      <c r="G49" s="506">
        <f t="shared" si="2"/>
        <v>0</v>
      </c>
      <c r="H49" s="603" t="s">
        <v>207</v>
      </c>
      <c r="I49" s="619" t="s">
        <v>405</v>
      </c>
      <c r="J49" s="529" t="str">
        <f>VLOOKUP(I49,Presupuesto!$B$11:$C$586,2,0)</f>
        <v>UTILES DE ESCRITORIO, OFICINA Y ENZE¥ANZA</v>
      </c>
      <c r="K49" s="594" t="str">
        <f t="shared" si="3"/>
        <v>Vinculación Universidad-Sociedad</v>
      </c>
      <c r="L49" s="594" t="s">
        <v>491</v>
      </c>
    </row>
    <row r="50" spans="3:12" x14ac:dyDescent="0.25">
      <c r="C50" s="601" t="s">
        <v>505</v>
      </c>
      <c r="D50" s="608">
        <v>1</v>
      </c>
      <c r="E50" s="615">
        <v>4</v>
      </c>
      <c r="F50" s="504">
        <f>HLOOKUP(C50,$AG$2:$BT$3,2,0)</f>
        <v>2250</v>
      </c>
      <c r="G50" s="504">
        <f>D50*E50*F50</f>
        <v>9000</v>
      </c>
      <c r="H50" s="531" t="s">
        <v>207</v>
      </c>
      <c r="I50" s="619" t="s">
        <v>1006</v>
      </c>
      <c r="J50" s="529" t="str">
        <f>VLOOKUP(I50,Presupuesto!$B$11:$C$586,2,0)</f>
        <v>VIATICOS NACIONALES</v>
      </c>
      <c r="K50" s="551" t="str">
        <f t="shared" si="3"/>
        <v>Vinculación Universidad-Sociedad</v>
      </c>
      <c r="L50" s="551" t="s">
        <v>491</v>
      </c>
    </row>
    <row r="51" spans="3:12" x14ac:dyDescent="0.25">
      <c r="C51" s="601" t="s">
        <v>506</v>
      </c>
      <c r="D51" s="608">
        <v>1</v>
      </c>
      <c r="E51" s="615">
        <v>4</v>
      </c>
      <c r="F51" s="504">
        <f>HLOOKUP(C51,$AG$2:$BT$3,2,0)</f>
        <v>1400</v>
      </c>
      <c r="G51" s="504">
        <f>D51*E51*F51</f>
        <v>5600</v>
      </c>
      <c r="H51" s="531" t="s">
        <v>207</v>
      </c>
      <c r="I51" s="619" t="s">
        <v>1006</v>
      </c>
      <c r="J51" s="529" t="str">
        <f>VLOOKUP(I51,Presupuesto!$B$11:$C$586,2,0)</f>
        <v>VIATICOS NACIONALES</v>
      </c>
      <c r="K51" s="551" t="str">
        <f t="shared" si="3"/>
        <v>Vinculación Universidad-Sociedad</v>
      </c>
      <c r="L51" s="551" t="s">
        <v>491</v>
      </c>
    </row>
    <row r="52" spans="3:12" x14ac:dyDescent="0.25">
      <c r="C52" s="601" t="s">
        <v>513</v>
      </c>
      <c r="D52" s="608">
        <v>2</v>
      </c>
      <c r="E52" s="615">
        <v>4</v>
      </c>
      <c r="F52" s="504">
        <f>HLOOKUP(C52,$AG$2:$BT$3,2,0)</f>
        <v>1750</v>
      </c>
      <c r="G52" s="504">
        <f>D52*E52*F52</f>
        <v>14000</v>
      </c>
      <c r="H52" s="531" t="s">
        <v>207</v>
      </c>
      <c r="I52" s="619" t="s">
        <v>1006</v>
      </c>
      <c r="J52" s="529" t="str">
        <f>VLOOKUP(I52,Presupuesto!$B$11:$C$586,2,0)</f>
        <v>VIATICOS NACIONALES</v>
      </c>
      <c r="K52" s="551" t="str">
        <f t="shared" si="3"/>
        <v>Vinculación Universidad-Sociedad</v>
      </c>
      <c r="L52" s="551" t="s">
        <v>491</v>
      </c>
    </row>
    <row r="53" spans="3:12" x14ac:dyDescent="0.25">
      <c r="C53" s="601" t="s">
        <v>515</v>
      </c>
      <c r="D53" s="608">
        <v>2</v>
      </c>
      <c r="E53" s="615">
        <v>4</v>
      </c>
      <c r="F53" s="504">
        <f>HLOOKUP(C53,$AG$2:$BT$3,2,0)</f>
        <v>900</v>
      </c>
      <c r="G53" s="504">
        <f>D53*E53*F53</f>
        <v>7200</v>
      </c>
      <c r="H53" s="531" t="s">
        <v>207</v>
      </c>
      <c r="I53" s="619" t="s">
        <v>1006</v>
      </c>
      <c r="J53" s="529" t="str">
        <f>VLOOKUP(I53,Presupuesto!$B$11:$C$586,2,0)</f>
        <v>VIATICOS NACIONALES</v>
      </c>
      <c r="K53" s="551" t="str">
        <f t="shared" si="3"/>
        <v>Vinculación Universidad-Sociedad</v>
      </c>
      <c r="L53" s="551" t="s">
        <v>491</v>
      </c>
    </row>
    <row r="54" spans="3:12" ht="15.75" thickBot="1" x14ac:dyDescent="0.3">
      <c r="C54" s="539" t="s">
        <v>517</v>
      </c>
      <c r="D54" s="609">
        <v>1</v>
      </c>
      <c r="E54" s="616">
        <v>8</v>
      </c>
      <c r="F54" s="496">
        <f>HLOOKUP(C54,$AG$2:$BT$3,2,0)</f>
        <v>1200</v>
      </c>
      <c r="G54" s="496">
        <f>D54*E54*F54</f>
        <v>9600</v>
      </c>
      <c r="H54" s="530" t="s">
        <v>207</v>
      </c>
      <c r="I54" s="619" t="s">
        <v>1006</v>
      </c>
      <c r="J54" s="529" t="str">
        <f>VLOOKUP(I54,Presupuesto!$B$11:$C$586,2,0)</f>
        <v>VIATICOS NACIONALES</v>
      </c>
      <c r="K54" s="497" t="str">
        <f t="shared" si="3"/>
        <v>Vinculación Universidad-Sociedad</v>
      </c>
      <c r="L54" s="497" t="s">
        <v>491</v>
      </c>
    </row>
    <row r="56" spans="3:12" ht="15.75" thickBot="1" x14ac:dyDescent="0.3"/>
    <row r="57" spans="3:12" ht="15.75" thickBot="1" x14ac:dyDescent="0.3">
      <c r="C57" s="476" t="s">
        <v>42</v>
      </c>
      <c r="D57" s="477">
        <f>SUM(G64:G73)</f>
        <v>95825</v>
      </c>
      <c r="E57" s="486"/>
      <c r="F57" s="486"/>
      <c r="G57" s="486"/>
      <c r="H57" s="480"/>
      <c r="I57" s="480"/>
      <c r="J57" s="480"/>
      <c r="K57" s="500"/>
      <c r="L57" s="483"/>
    </row>
    <row r="58" spans="3:12" x14ac:dyDescent="0.25">
      <c r="C58" s="479"/>
      <c r="D58" s="478"/>
      <c r="E58" s="486"/>
      <c r="F58" s="486"/>
      <c r="G58" s="486"/>
      <c r="H58" s="480"/>
      <c r="I58" s="480"/>
      <c r="J58" s="480"/>
      <c r="K58" s="500"/>
      <c r="L58" s="483"/>
    </row>
    <row r="59" spans="3:12" x14ac:dyDescent="0.25">
      <c r="C59" s="479"/>
      <c r="D59" s="478"/>
      <c r="E59" s="486"/>
      <c r="F59" s="486"/>
      <c r="G59" s="486"/>
      <c r="H59" s="480"/>
      <c r="I59" s="480"/>
      <c r="J59" s="480"/>
      <c r="K59" s="500"/>
      <c r="L59" s="483"/>
    </row>
    <row r="60" spans="3:12" ht="15.75" x14ac:dyDescent="0.25">
      <c r="C60" s="536" t="s">
        <v>470</v>
      </c>
      <c r="D60" s="537" t="s">
        <v>1850</v>
      </c>
      <c r="E60" s="486"/>
      <c r="F60" s="486"/>
      <c r="G60" s="486"/>
      <c r="H60" s="480"/>
      <c r="I60" s="480"/>
      <c r="J60" s="480"/>
      <c r="K60" s="500"/>
      <c r="L60" s="483"/>
    </row>
    <row r="61" spans="3:12" ht="18.75" x14ac:dyDescent="0.25">
      <c r="C61" s="538" t="str">
        <f>IFERROR(VLOOKUP(D60,'Desarrollo e Innov. Curricular'!$E:$F,2,FALSE),IFERROR(VLOOKUP(D60,Investigación!$E:$F,2,FALSE),IFERROR(VLOOKUP(D60,'Vinculación Univ. Sociedad'!$E:$F,2,FALSE),IFERROR(VLOOKUP(D60,'Docencia y Profesorado Universi'!$E:$F,2,FALSE),IFERROR(VLOOKUP(D60,Estudiantes!$E:$F,2,FALSE),IFERROR(VLOOKUP(D60,'Gestion Administrativa'!$E:$F,2,FALSE),IFERROR(VLOOKUP(D60,'Gestion Academica'!$E:$F,2,FALSE),IFERROR(VLOOKUP(D60,Graduados!$E:$F,2,FALSE),IFERROR(VLOOKUP(D60,'Gestión del Conocimiento'!$E:$F,2,FALSE),IFERROR(VLOOKUP(D60,Gobernabilidad!$E:$F,2,FALSE),IFERROR(VLOOKUP(D60,'NIVEL DE ES Y  SISTEMA NACIONAL'!$E:$F,2,FALSE),VLOOKUP(D60,'Lo Esencial'!$E:$F,2,0))))))))))))</f>
        <v xml:space="preserve">1) Feria Universitaraia del libro y conversatorios </v>
      </c>
      <c r="D61" s="478"/>
      <c r="E61" s="486"/>
      <c r="F61" s="486"/>
      <c r="G61" s="486"/>
      <c r="H61" s="480"/>
      <c r="I61" s="480"/>
      <c r="J61" s="480"/>
      <c r="K61" s="500"/>
      <c r="L61" s="483"/>
    </row>
    <row r="62" spans="3:12" ht="15.75" thickBot="1" x14ac:dyDescent="0.3">
      <c r="C62" s="479"/>
      <c r="D62" s="478"/>
      <c r="E62" s="486"/>
      <c r="F62" s="486"/>
      <c r="G62" s="486"/>
      <c r="H62" s="480"/>
      <c r="I62" s="480"/>
      <c r="J62" s="480"/>
      <c r="K62" s="500"/>
      <c r="L62" s="483"/>
    </row>
    <row r="63" spans="3:12" ht="30.75" thickBot="1" x14ac:dyDescent="0.3">
      <c r="C63" s="509" t="s">
        <v>43</v>
      </c>
      <c r="D63" s="512" t="s">
        <v>44</v>
      </c>
      <c r="E63" s="511" t="s">
        <v>54</v>
      </c>
      <c r="F63" s="511" t="s">
        <v>56</v>
      </c>
      <c r="G63" s="510" t="s">
        <v>27</v>
      </c>
      <c r="H63" s="515" t="s">
        <v>208</v>
      </c>
      <c r="I63" s="511" t="s">
        <v>45</v>
      </c>
      <c r="J63" s="511" t="s">
        <v>209</v>
      </c>
      <c r="K63" s="509" t="s">
        <v>489</v>
      </c>
      <c r="L63" s="511" t="s">
        <v>490</v>
      </c>
    </row>
    <row r="64" spans="3:12" x14ac:dyDescent="0.25">
      <c r="C64" s="596" t="s">
        <v>46</v>
      </c>
      <c r="D64" s="787">
        <v>100</v>
      </c>
      <c r="E64" s="612">
        <v>1</v>
      </c>
      <c r="F64" s="617">
        <v>20000</v>
      </c>
      <c r="G64" s="598">
        <f t="shared" ref="G64:G72" si="4">E64*F64</f>
        <v>20000</v>
      </c>
      <c r="H64" s="602" t="s">
        <v>207</v>
      </c>
      <c r="I64" s="550" t="s">
        <v>1572</v>
      </c>
      <c r="J64" s="550" t="str">
        <f>VLOOKUP(I64,Presupuesto!$B$11:$C$587,2,0)</f>
        <v>INTERESES DE INSTITUCIONES PUBLICAS FINANCIERAS</v>
      </c>
      <c r="K64" s="600" t="s">
        <v>553</v>
      </c>
      <c r="L64" s="550" t="s">
        <v>473</v>
      </c>
    </row>
    <row r="65" spans="3:12" x14ac:dyDescent="0.25">
      <c r="C65" s="490" t="s">
        <v>47</v>
      </c>
      <c r="D65" s="788"/>
      <c r="E65" s="613">
        <f>D64</f>
        <v>100</v>
      </c>
      <c r="F65" s="504">
        <v>100</v>
      </c>
      <c r="G65" s="488">
        <f t="shared" si="4"/>
        <v>10000</v>
      </c>
      <c r="H65" s="532" t="s">
        <v>207</v>
      </c>
      <c r="I65" s="619" t="s">
        <v>405</v>
      </c>
      <c r="J65" s="529" t="str">
        <f>VLOOKUP(I65,Presupuesto!$B$11:$C$586,2,0)</f>
        <v>UTILES DE ESCRITORIO, OFICINA Y ENZE¥ANZA</v>
      </c>
      <c r="K65" s="545" t="str">
        <f>$K$17</f>
        <v>Vinculación Universidad-Sociedad</v>
      </c>
      <c r="L65" s="545" t="s">
        <v>491</v>
      </c>
    </row>
    <row r="66" spans="3:12" x14ac:dyDescent="0.25">
      <c r="C66" s="490" t="s">
        <v>48</v>
      </c>
      <c r="D66" s="788"/>
      <c r="E66" s="613">
        <f>D64</f>
        <v>100</v>
      </c>
      <c r="F66" s="504">
        <v>150</v>
      </c>
      <c r="G66" s="488">
        <f t="shared" si="4"/>
        <v>15000</v>
      </c>
      <c r="H66" s="532" t="s">
        <v>207</v>
      </c>
      <c r="I66" s="619" t="s">
        <v>389</v>
      </c>
      <c r="J66" s="529" t="str">
        <f>VLOOKUP(I66,Presupuesto!$B$11:$C$586,2,0)</f>
        <v>ALIMENTOS Y BEBIDAS PARA PERSONAS (31100-00)</v>
      </c>
      <c r="K66" s="545" t="str">
        <f t="shared" ref="K66:K73" si="5">$K$17</f>
        <v>Vinculación Universidad-Sociedad</v>
      </c>
      <c r="L66" s="545" t="s">
        <v>491</v>
      </c>
    </row>
    <row r="67" spans="3:12" x14ac:dyDescent="0.25">
      <c r="C67" s="490" t="s">
        <v>49</v>
      </c>
      <c r="D67" s="788"/>
      <c r="E67" s="534">
        <v>1</v>
      </c>
      <c r="F67" s="552">
        <v>30000</v>
      </c>
      <c r="G67" s="488">
        <f t="shared" si="4"/>
        <v>30000</v>
      </c>
      <c r="H67" s="532" t="s">
        <v>207</v>
      </c>
      <c r="I67" s="620" t="s">
        <v>384</v>
      </c>
      <c r="J67" s="545" t="str">
        <f>VLOOKUP(I67,Presupuesto!$B$11:$C$587,2,0)</f>
        <v>PASAJES NACIONALES (26110-00)</v>
      </c>
      <c r="K67" s="545" t="str">
        <f t="shared" si="5"/>
        <v>Vinculación Universidad-Sociedad</v>
      </c>
      <c r="L67" s="545" t="s">
        <v>491</v>
      </c>
    </row>
    <row r="68" spans="3:12" x14ac:dyDescent="0.25">
      <c r="C68" s="490" t="s">
        <v>498</v>
      </c>
      <c r="D68" s="788"/>
      <c r="E68" s="534">
        <v>0</v>
      </c>
      <c r="F68" s="552">
        <v>100</v>
      </c>
      <c r="G68" s="488">
        <f t="shared" si="4"/>
        <v>0</v>
      </c>
      <c r="H68" s="532" t="s">
        <v>207</v>
      </c>
      <c r="I68" s="619" t="s">
        <v>405</v>
      </c>
      <c r="J68" s="529" t="str">
        <f>VLOOKUP(I68,Presupuesto!$B$11:$C$586,2,0)</f>
        <v>UTILES DE ESCRITORIO, OFICINA Y ENZE¥ANZA</v>
      </c>
      <c r="K68" s="545" t="str">
        <f t="shared" si="5"/>
        <v>Vinculación Universidad-Sociedad</v>
      </c>
      <c r="L68" s="545" t="s">
        <v>491</v>
      </c>
    </row>
    <row r="69" spans="3:12" x14ac:dyDescent="0.25">
      <c r="C69" s="490" t="s">
        <v>50</v>
      </c>
      <c r="D69" s="788"/>
      <c r="E69" s="613">
        <f>(D64*25)/500</f>
        <v>5</v>
      </c>
      <c r="F69" s="504">
        <v>85</v>
      </c>
      <c r="G69" s="488">
        <f t="shared" si="4"/>
        <v>425</v>
      </c>
      <c r="H69" s="532" t="s">
        <v>207</v>
      </c>
      <c r="I69" s="619" t="s">
        <v>405</v>
      </c>
      <c r="J69" s="529" t="str">
        <f>VLOOKUP(I69,Presupuesto!$B$11:$C$586,2,0)</f>
        <v>UTILES DE ESCRITORIO, OFICINA Y ENZE¥ANZA</v>
      </c>
      <c r="K69" s="545" t="str">
        <f t="shared" si="5"/>
        <v>Vinculación Universidad-Sociedad</v>
      </c>
      <c r="L69" s="545" t="s">
        <v>491</v>
      </c>
    </row>
    <row r="70" spans="3:12" x14ac:dyDescent="0.25">
      <c r="C70" s="490" t="s">
        <v>194</v>
      </c>
      <c r="D70" s="788"/>
      <c r="E70" s="613">
        <f>D64/12</f>
        <v>8.3333333333333339</v>
      </c>
      <c r="F70" s="504">
        <v>36</v>
      </c>
      <c r="G70" s="488">
        <f t="shared" si="4"/>
        <v>300</v>
      </c>
      <c r="H70" s="532" t="s">
        <v>207</v>
      </c>
      <c r="I70" s="619" t="s">
        <v>405</v>
      </c>
      <c r="J70" s="529" t="str">
        <f>VLOOKUP(I70,Presupuesto!$B$11:$C$586,2,0)</f>
        <v>UTILES DE ESCRITORIO, OFICINA Y ENZE¥ANZA</v>
      </c>
      <c r="K70" s="545" t="str">
        <f t="shared" si="5"/>
        <v>Vinculación Universidad-Sociedad</v>
      </c>
      <c r="L70" s="545" t="s">
        <v>491</v>
      </c>
    </row>
    <row r="71" spans="3:12" x14ac:dyDescent="0.25">
      <c r="C71" s="490" t="s">
        <v>34</v>
      </c>
      <c r="D71" s="788"/>
      <c r="E71" s="613">
        <v>100</v>
      </c>
      <c r="F71" s="504">
        <v>12</v>
      </c>
      <c r="G71" s="488">
        <f t="shared" si="4"/>
        <v>1200</v>
      </c>
      <c r="H71" s="532" t="s">
        <v>207</v>
      </c>
      <c r="I71" s="619" t="s">
        <v>405</v>
      </c>
      <c r="J71" s="529" t="str">
        <f>VLOOKUP(I71,Presupuesto!$B$11:$C$586,2,0)</f>
        <v>UTILES DE ESCRITORIO, OFICINA Y ENZE¥ANZA</v>
      </c>
      <c r="K71" s="545" t="str">
        <f t="shared" si="5"/>
        <v>Vinculación Universidad-Sociedad</v>
      </c>
      <c r="L71" s="545" t="s">
        <v>491</v>
      </c>
    </row>
    <row r="72" spans="3:12" x14ac:dyDescent="0.25">
      <c r="C72" s="499" t="s">
        <v>51</v>
      </c>
      <c r="D72" s="788"/>
      <c r="E72" s="614">
        <v>0</v>
      </c>
      <c r="F72" s="618">
        <v>25</v>
      </c>
      <c r="G72" s="506">
        <f t="shared" si="4"/>
        <v>0</v>
      </c>
      <c r="H72" s="603" t="s">
        <v>207</v>
      </c>
      <c r="I72" s="619" t="s">
        <v>405</v>
      </c>
      <c r="J72" s="529" t="str">
        <f>VLOOKUP(I72,Presupuesto!$B$11:$C$586,2,0)</f>
        <v>UTILES DE ESCRITORIO, OFICINA Y ENZE¥ANZA</v>
      </c>
      <c r="K72" s="594" t="str">
        <f t="shared" si="5"/>
        <v>Vinculación Universidad-Sociedad</v>
      </c>
      <c r="L72" s="594" t="s">
        <v>491</v>
      </c>
    </row>
    <row r="73" spans="3:12" x14ac:dyDescent="0.25">
      <c r="C73" s="601" t="s">
        <v>525</v>
      </c>
      <c r="D73" s="608">
        <v>1</v>
      </c>
      <c r="E73" s="615">
        <v>4</v>
      </c>
      <c r="F73" s="504">
        <f>HLOOKUP(C73,$AG$2:$BT$3,2,0)</f>
        <v>4725</v>
      </c>
      <c r="G73" s="504">
        <f>D73*E73*F73</f>
        <v>18900</v>
      </c>
      <c r="H73" s="531" t="s">
        <v>207</v>
      </c>
      <c r="I73" s="619" t="s">
        <v>386</v>
      </c>
      <c r="J73" s="529" t="str">
        <f>VLOOKUP(I73,Presupuesto!$B$11:$C$586,2,0)</f>
        <v>VIATICOS AL EXTERIOR</v>
      </c>
      <c r="K73" s="551" t="str">
        <f t="shared" si="5"/>
        <v>Vinculación Universidad-Sociedad</v>
      </c>
      <c r="L73" s="551" t="s">
        <v>491</v>
      </c>
    </row>
    <row r="74" spans="3:12" x14ac:dyDescent="0.25">
      <c r="C74" s="479"/>
      <c r="D74" s="478"/>
      <c r="E74" s="486"/>
      <c r="F74" s="486"/>
      <c r="G74" s="486"/>
      <c r="H74" s="480"/>
      <c r="I74" s="480"/>
      <c r="J74" s="480"/>
      <c r="K74" s="500"/>
      <c r="L74" s="483"/>
    </row>
    <row r="75" spans="3:12" s="483" customFormat="1" x14ac:dyDescent="0.25">
      <c r="C75" s="479"/>
      <c r="D75" s="478"/>
      <c r="E75" s="486"/>
      <c r="F75" s="486"/>
      <c r="G75" s="486"/>
      <c r="H75" s="480"/>
      <c r="I75" s="480"/>
      <c r="J75" s="480"/>
      <c r="K75" s="500"/>
    </row>
    <row r="76" spans="3:12" s="483" customFormat="1" ht="15.75" thickBot="1" x14ac:dyDescent="0.3">
      <c r="C76" s="479"/>
      <c r="D76" s="478"/>
      <c r="E76" s="486"/>
      <c r="F76" s="486"/>
      <c r="G76" s="486"/>
      <c r="H76" s="480"/>
      <c r="I76" s="480"/>
      <c r="J76" s="480"/>
      <c r="K76" s="500"/>
    </row>
    <row r="77" spans="3:12" s="483" customFormat="1" ht="15.75" thickBot="1" x14ac:dyDescent="0.3">
      <c r="C77" s="476" t="s">
        <v>42</v>
      </c>
      <c r="D77" s="477">
        <f>SUM(G83:G87)</f>
        <v>454455</v>
      </c>
      <c r="E77" s="486"/>
      <c r="F77" s="486"/>
      <c r="G77" s="486"/>
      <c r="H77" s="480"/>
      <c r="I77" s="480"/>
      <c r="J77" s="480"/>
      <c r="K77" s="500"/>
    </row>
    <row r="78" spans="3:12" s="483" customFormat="1" ht="15.75" customHeight="1" x14ac:dyDescent="0.25">
      <c r="C78" s="479"/>
      <c r="D78" s="478"/>
      <c r="E78" s="486"/>
      <c r="F78" s="770"/>
      <c r="G78" s="486"/>
      <c r="H78" s="480"/>
      <c r="I78" s="480"/>
      <c r="J78" s="480"/>
      <c r="K78" s="500"/>
    </row>
    <row r="79" spans="3:12" ht="15.75" x14ac:dyDescent="0.25">
      <c r="C79" s="536" t="s">
        <v>470</v>
      </c>
      <c r="D79" s="537" t="s">
        <v>1896</v>
      </c>
      <c r="E79" s="486"/>
      <c r="F79" s="486"/>
      <c r="G79" s="486"/>
      <c r="H79" s="480"/>
      <c r="I79" s="480"/>
      <c r="J79" s="480"/>
      <c r="K79" s="500"/>
      <c r="L79" s="483"/>
    </row>
    <row r="80" spans="3:12" ht="18.75" x14ac:dyDescent="0.25">
      <c r="C80" s="538" t="str">
        <f>IFERROR(VLOOKUP(D79,'Desarrollo e Innov. Curricular'!$E:$F,2,FALSE),IFERROR(VLOOKUP(D79,Investigación!$E:$F,2,FALSE),IFERROR(VLOOKUP(D79,'Vinculación Univ. Sociedad'!$E:$F,2,FALSE),IFERROR(VLOOKUP(D79,'Docencia y Profesorado Universi'!$E:$F,2,FALSE),IFERROR(VLOOKUP(D79,Estudiantes!$E:$F,2,FALSE),IFERROR(VLOOKUP(D79,'Gestion Administrativa'!$E:$F,2,FALSE),IFERROR(VLOOKUP(D79,'Gestion Academica'!$E:$F,2,FALSE),IFERROR(VLOOKUP(D79,Graduados!$E:$F,2,FALSE),IFERROR(VLOOKUP(D79,'Gestión del Conocimiento'!$E:$F,2,FALSE),IFERROR(VLOOKUP(D79,Gobernabilidad!$E:$F,2,FALSE),IFERROR(VLOOKUP(D79,'NIVEL DE ES Y  SISTEMA NACIONAL'!$E:$F,2,FALSE),VLOOKUP(D79,'Lo Esencial'!$E:$F,2,0))))))))))))</f>
        <v>1.-Participar en congresos de Libros electrónicos                                                            2.-Ferias Internacionales del libro.       3.-Premios a la Investigacion sobre Edicion Universitaria</v>
      </c>
      <c r="D80" s="478"/>
      <c r="E80" s="486"/>
      <c r="F80" s="486"/>
      <c r="G80" s="486"/>
      <c r="H80" s="480"/>
      <c r="I80" s="480"/>
      <c r="J80" s="480"/>
      <c r="K80" s="500"/>
      <c r="L80" s="483"/>
    </row>
    <row r="81" spans="3:12" ht="15.75" thickBot="1" x14ac:dyDescent="0.3">
      <c r="C81" s="479"/>
      <c r="D81" s="478"/>
      <c r="E81" s="486"/>
      <c r="F81" s="486"/>
      <c r="G81" s="486"/>
      <c r="H81" s="480"/>
      <c r="I81" s="480"/>
      <c r="J81" s="480"/>
      <c r="K81" s="500"/>
      <c r="L81" s="483"/>
    </row>
    <row r="82" spans="3:12" ht="30.75" thickBot="1" x14ac:dyDescent="0.3">
      <c r="C82" s="509" t="s">
        <v>43</v>
      </c>
      <c r="D82" s="512" t="s">
        <v>44</v>
      </c>
      <c r="E82" s="511" t="s">
        <v>54</v>
      </c>
      <c r="F82" s="511" t="s">
        <v>56</v>
      </c>
      <c r="G82" s="510" t="s">
        <v>27</v>
      </c>
      <c r="H82" s="515" t="s">
        <v>208</v>
      </c>
      <c r="I82" s="511" t="s">
        <v>45</v>
      </c>
      <c r="J82" s="511" t="s">
        <v>209</v>
      </c>
      <c r="K82" s="509" t="s">
        <v>489</v>
      </c>
      <c r="L82" s="511" t="s">
        <v>490</v>
      </c>
    </row>
    <row r="83" spans="3:12" x14ac:dyDescent="0.25">
      <c r="C83" s="490" t="s">
        <v>49</v>
      </c>
      <c r="D83" s="554">
        <v>18</v>
      </c>
      <c r="E83" s="524">
        <v>18</v>
      </c>
      <c r="F83" s="505">
        <v>12000</v>
      </c>
      <c r="G83" s="488">
        <f t="shared" ref="G83" si="6">E83*F83</f>
        <v>216000</v>
      </c>
      <c r="H83" s="531" t="s">
        <v>207</v>
      </c>
      <c r="I83" s="620" t="s">
        <v>1000</v>
      </c>
      <c r="J83" s="545" t="str">
        <f>VLOOKUP(I83,Presupuesto!$B$11:$C$587,2,0)</f>
        <v>PASAJES AL EXTERIOR</v>
      </c>
      <c r="K83" s="545" t="s">
        <v>190</v>
      </c>
      <c r="L83" s="489" t="s">
        <v>474</v>
      </c>
    </row>
    <row r="84" spans="3:12" x14ac:dyDescent="0.25">
      <c r="C84" s="601" t="s">
        <v>525</v>
      </c>
      <c r="D84" s="608">
        <v>1</v>
      </c>
      <c r="E84" s="615">
        <v>4</v>
      </c>
      <c r="F84" s="504">
        <f>HLOOKUP(C84,$AG$2:$BT$3,2,0)</f>
        <v>4725</v>
      </c>
      <c r="G84" s="504">
        <f>D84*E84*F84</f>
        <v>18900</v>
      </c>
      <c r="H84" s="531" t="s">
        <v>207</v>
      </c>
      <c r="I84" s="619" t="s">
        <v>386</v>
      </c>
      <c r="J84" s="529" t="str">
        <f>VLOOKUP(I84,Presupuesto!$B$11:$C$586,2,0)</f>
        <v>VIATICOS AL EXTERIOR</v>
      </c>
      <c r="K84" s="545" t="s">
        <v>190</v>
      </c>
      <c r="L84" s="551" t="s">
        <v>474</v>
      </c>
    </row>
    <row r="85" spans="3:12" x14ac:dyDescent="0.25">
      <c r="C85" s="601" t="s">
        <v>527</v>
      </c>
      <c r="D85" s="608">
        <v>1</v>
      </c>
      <c r="E85" s="615">
        <v>4</v>
      </c>
      <c r="F85" s="504">
        <f>HLOOKUP(C85,$AG$2:$BT$3,2,0)</f>
        <v>5670</v>
      </c>
      <c r="G85" s="504">
        <f>D85*E85*F85</f>
        <v>22680</v>
      </c>
      <c r="H85" s="531" t="s">
        <v>207</v>
      </c>
      <c r="I85" s="619" t="s">
        <v>386</v>
      </c>
      <c r="J85" s="529" t="str">
        <f>VLOOKUP(I85,Presupuesto!$B$11:$C$586,2,0)</f>
        <v>VIATICOS AL EXTERIOR</v>
      </c>
      <c r="K85" s="545" t="s">
        <v>190</v>
      </c>
      <c r="L85" s="551" t="s">
        <v>474</v>
      </c>
    </row>
    <row r="86" spans="3:12" x14ac:dyDescent="0.25">
      <c r="C86" s="601" t="s">
        <v>533</v>
      </c>
      <c r="D86" s="608">
        <v>5</v>
      </c>
      <c r="E86" s="615">
        <v>5</v>
      </c>
      <c r="F86" s="504">
        <f>HLOOKUP(C86,$AG$2:$BT$3,2,0)</f>
        <v>3465</v>
      </c>
      <c r="G86" s="504">
        <f>D86*E86*F86</f>
        <v>86625</v>
      </c>
      <c r="H86" s="531" t="s">
        <v>207</v>
      </c>
      <c r="I86" s="619" t="s">
        <v>386</v>
      </c>
      <c r="J86" s="529" t="str">
        <f>VLOOKUP(I86,Presupuesto!$B$11:$C$586,2,0)</f>
        <v>VIATICOS AL EXTERIOR</v>
      </c>
      <c r="K86" s="545" t="s">
        <v>190</v>
      </c>
      <c r="L86" s="551" t="s">
        <v>474</v>
      </c>
    </row>
    <row r="87" spans="3:12" x14ac:dyDescent="0.25">
      <c r="C87" s="601" t="s">
        <v>535</v>
      </c>
      <c r="D87" s="608">
        <v>5</v>
      </c>
      <c r="E87" s="615">
        <v>5</v>
      </c>
      <c r="F87" s="504">
        <f>HLOOKUP(C87,$AG$2:$BT$3,2,0)</f>
        <v>4410</v>
      </c>
      <c r="G87" s="504">
        <f>D87*E87*F87</f>
        <v>110250</v>
      </c>
      <c r="H87" s="531" t="s">
        <v>207</v>
      </c>
      <c r="I87" s="619" t="s">
        <v>386</v>
      </c>
      <c r="J87" s="529" t="str">
        <f>VLOOKUP(I87,Presupuesto!$B$11:$C$586,2,0)</f>
        <v>VIATICOS AL EXTERIOR</v>
      </c>
      <c r="K87" s="545" t="s">
        <v>190</v>
      </c>
      <c r="L87" s="551" t="s">
        <v>474</v>
      </c>
    </row>
    <row r="88" spans="3:12" x14ac:dyDescent="0.25">
      <c r="C88" s="479"/>
      <c r="D88" s="478"/>
      <c r="E88" s="486"/>
      <c r="F88" s="486"/>
      <c r="G88" s="486"/>
      <c r="H88" s="480"/>
      <c r="I88" s="480"/>
      <c r="J88" s="480"/>
      <c r="K88" s="500"/>
      <c r="L88" s="483"/>
    </row>
    <row r="89" spans="3:12" ht="15.75" thickBot="1" x14ac:dyDescent="0.3">
      <c r="C89" s="483"/>
      <c r="D89" s="483"/>
      <c r="E89" s="483"/>
      <c r="F89" s="483"/>
      <c r="G89" s="483"/>
      <c r="H89" s="481"/>
      <c r="I89" s="483"/>
      <c r="J89" s="483"/>
      <c r="K89" s="483"/>
      <c r="L89" s="483"/>
    </row>
    <row r="90" spans="3:12" ht="15.75" thickBot="1" x14ac:dyDescent="0.3">
      <c r="C90" s="476" t="s">
        <v>42</v>
      </c>
      <c r="D90" s="477">
        <f>SUM(G97:G105)</f>
        <v>2300</v>
      </c>
      <c r="E90" s="486"/>
      <c r="F90" s="486"/>
      <c r="G90" s="486"/>
      <c r="H90" s="480"/>
      <c r="I90" s="480"/>
      <c r="J90" s="480"/>
      <c r="K90" s="500"/>
      <c r="L90" s="483"/>
    </row>
    <row r="91" spans="3:12" x14ac:dyDescent="0.25">
      <c r="C91" s="479"/>
      <c r="D91" s="478"/>
      <c r="E91" s="486"/>
      <c r="F91" s="486"/>
      <c r="G91" s="486"/>
      <c r="H91" s="480"/>
      <c r="I91" s="480"/>
      <c r="J91" s="480"/>
      <c r="K91" s="500"/>
      <c r="L91" s="483"/>
    </row>
    <row r="92" spans="3:12" x14ac:dyDescent="0.25">
      <c r="C92" s="479"/>
      <c r="D92" s="478"/>
      <c r="E92" s="486"/>
      <c r="F92" s="486"/>
      <c r="G92" s="486"/>
      <c r="H92" s="480"/>
      <c r="I92" s="480"/>
      <c r="J92" s="480"/>
      <c r="K92" s="500"/>
      <c r="L92" s="483"/>
    </row>
    <row r="93" spans="3:12" ht="15.75" x14ac:dyDescent="0.25">
      <c r="C93" s="536" t="s">
        <v>470</v>
      </c>
      <c r="D93" s="537" t="s">
        <v>1940</v>
      </c>
      <c r="E93" s="486"/>
      <c r="F93" s="486"/>
      <c r="G93" s="486"/>
      <c r="H93" s="480"/>
      <c r="I93" s="480"/>
      <c r="J93" s="480"/>
      <c r="K93" s="500"/>
      <c r="L93" s="483"/>
    </row>
    <row r="94" spans="3:12" ht="18.75" x14ac:dyDescent="0.25">
      <c r="C94" s="538" t="str">
        <f>IFERROR(VLOOKUP(D93,'Desarrollo e Innov. Curricular'!$E:$F,2,FALSE),IFERROR(VLOOKUP(D93,Investigación!$E:$F,2,FALSE),IFERROR(VLOOKUP(D93,'Vinculación Univ. Sociedad'!$E:$F,2,FALSE),IFERROR(VLOOKUP(D93,'Docencia y Profesorado Universi'!$E:$F,2,FALSE),IFERROR(VLOOKUP(D93,Estudiantes!$E:$F,2,FALSE),IFERROR(VLOOKUP(D93,'Gestion Administrativa'!$E:$F,2,FALSE),IFERROR(VLOOKUP(D93,'Gestion Academica'!$E:$F,2,FALSE),IFERROR(VLOOKUP(D93,Graduados!$E:$F,2,FALSE),IFERROR(VLOOKUP(D93,'Gestión del Conocimiento'!$E:$F,2,FALSE),IFERROR(VLOOKUP(D93,Gobernabilidad!$E:$F,2,FALSE),IFERROR(VLOOKUP(D93,'NIVEL DE ES Y  SISTEMA NACIONAL'!$E:$F,2,FALSE),VLOOKUP(D93,'Lo Esencial'!$E:$F,2,0))))))))))))</f>
        <v>Diseñar un plan de capacitación para todos los recursos humanos.</v>
      </c>
      <c r="D94" s="478"/>
      <c r="E94" s="486"/>
      <c r="F94" s="486"/>
      <c r="G94" s="486"/>
      <c r="H94" s="480"/>
      <c r="I94" s="480"/>
      <c r="J94" s="480"/>
      <c r="K94" s="500"/>
      <c r="L94" s="483"/>
    </row>
    <row r="95" spans="3:12" ht="15.75" thickBot="1" x14ac:dyDescent="0.3">
      <c r="C95" s="479"/>
      <c r="D95" s="478"/>
      <c r="E95" s="486"/>
      <c r="F95" s="486"/>
      <c r="G95" s="486"/>
      <c r="H95" s="480"/>
      <c r="I95" s="480"/>
      <c r="J95" s="480"/>
      <c r="K95" s="500"/>
      <c r="L95" s="483"/>
    </row>
    <row r="96" spans="3:12" ht="30.75" thickBot="1" x14ac:dyDescent="0.3">
      <c r="C96" s="509" t="s">
        <v>43</v>
      </c>
      <c r="D96" s="512" t="s">
        <v>44</v>
      </c>
      <c r="E96" s="511" t="s">
        <v>54</v>
      </c>
      <c r="F96" s="511" t="s">
        <v>56</v>
      </c>
      <c r="G96" s="510" t="s">
        <v>27</v>
      </c>
      <c r="H96" s="515" t="s">
        <v>208</v>
      </c>
      <c r="I96" s="511" t="s">
        <v>45</v>
      </c>
      <c r="J96" s="511" t="s">
        <v>209</v>
      </c>
      <c r="K96" s="509" t="s">
        <v>489</v>
      </c>
      <c r="L96" s="511" t="s">
        <v>490</v>
      </c>
    </row>
    <row r="97" spans="3:12" x14ac:dyDescent="0.25">
      <c r="C97" s="596" t="s">
        <v>46</v>
      </c>
      <c r="D97" s="787">
        <v>10</v>
      </c>
      <c r="E97" s="612">
        <v>0</v>
      </c>
      <c r="F97" s="617">
        <v>20000</v>
      </c>
      <c r="G97" s="598">
        <f t="shared" ref="G97:G105" si="7">E97*F97</f>
        <v>0</v>
      </c>
      <c r="H97" s="602" t="s">
        <v>207</v>
      </c>
      <c r="I97" s="550" t="s">
        <v>809</v>
      </c>
      <c r="J97" s="550" t="str">
        <f>VLOOKUP(I97,Presupuesto!$B$11:$C$587,2,0)</f>
        <v>CONTRATOS ESPECIALES</v>
      </c>
      <c r="K97" s="600" t="s">
        <v>554</v>
      </c>
      <c r="L97" s="550" t="s">
        <v>475</v>
      </c>
    </row>
    <row r="98" spans="3:12" x14ac:dyDescent="0.25">
      <c r="C98" s="490" t="s">
        <v>47</v>
      </c>
      <c r="D98" s="788"/>
      <c r="E98" s="613">
        <v>0</v>
      </c>
      <c r="F98" s="504">
        <v>100</v>
      </c>
      <c r="G98" s="488">
        <f t="shared" si="7"/>
        <v>0</v>
      </c>
      <c r="H98" s="532" t="s">
        <v>207</v>
      </c>
      <c r="I98" s="619" t="s">
        <v>405</v>
      </c>
      <c r="J98" s="529" t="str">
        <f>VLOOKUP(I98,Presupuesto!$B$11:$C$586,2,0)</f>
        <v>UTILES DE ESCRITORIO, OFICINA Y ENZE¥ANZA</v>
      </c>
      <c r="K98" s="545" t="s">
        <v>554</v>
      </c>
      <c r="L98" s="545" t="s">
        <v>475</v>
      </c>
    </row>
    <row r="99" spans="3:12" x14ac:dyDescent="0.25">
      <c r="C99" s="490" t="s">
        <v>48</v>
      </c>
      <c r="D99" s="788"/>
      <c r="E99" s="613">
        <f>D97</f>
        <v>10</v>
      </c>
      <c r="F99" s="504">
        <v>150</v>
      </c>
      <c r="G99" s="488">
        <f t="shared" si="7"/>
        <v>1500</v>
      </c>
      <c r="H99" s="532" t="s">
        <v>207</v>
      </c>
      <c r="I99" s="619" t="s">
        <v>389</v>
      </c>
      <c r="J99" s="529" t="str">
        <f>VLOOKUP(I99,Presupuesto!$B$11:$C$586,2,0)</f>
        <v>ALIMENTOS Y BEBIDAS PARA PERSONAS (31100-00)</v>
      </c>
      <c r="K99" s="545" t="s">
        <v>554</v>
      </c>
      <c r="L99" s="545" t="s">
        <v>475</v>
      </c>
    </row>
    <row r="100" spans="3:12" x14ac:dyDescent="0.25">
      <c r="C100" s="490" t="s">
        <v>49</v>
      </c>
      <c r="D100" s="788"/>
      <c r="E100" s="534">
        <v>0</v>
      </c>
      <c r="F100" s="552">
        <v>30000</v>
      </c>
      <c r="G100" s="488">
        <f t="shared" si="7"/>
        <v>0</v>
      </c>
      <c r="H100" s="532" t="s">
        <v>207</v>
      </c>
      <c r="I100" s="620" t="s">
        <v>378</v>
      </c>
      <c r="J100" s="545" t="str">
        <f>VLOOKUP(I100,Presupuesto!$B$11:$C$587,2,0)</f>
        <v>PASAJES (26100-00)</v>
      </c>
      <c r="K100" s="545" t="s">
        <v>554</v>
      </c>
      <c r="L100" s="545" t="s">
        <v>475</v>
      </c>
    </row>
    <row r="101" spans="3:12" x14ac:dyDescent="0.25">
      <c r="C101" s="490" t="s">
        <v>498</v>
      </c>
      <c r="D101" s="788"/>
      <c r="E101" s="534">
        <v>10</v>
      </c>
      <c r="F101" s="552">
        <v>80</v>
      </c>
      <c r="G101" s="488">
        <f t="shared" si="7"/>
        <v>800</v>
      </c>
      <c r="H101" s="532" t="s">
        <v>207</v>
      </c>
      <c r="I101" s="619" t="s">
        <v>405</v>
      </c>
      <c r="J101" s="529" t="str">
        <f>VLOOKUP(I101,Presupuesto!$B$11:$C$586,2,0)</f>
        <v>UTILES DE ESCRITORIO, OFICINA Y ENZE¥ANZA</v>
      </c>
      <c r="K101" s="545" t="s">
        <v>554</v>
      </c>
      <c r="L101" s="545" t="s">
        <v>475</v>
      </c>
    </row>
    <row r="102" spans="3:12" x14ac:dyDescent="0.25">
      <c r="C102" s="490" t="s">
        <v>50</v>
      </c>
      <c r="D102" s="788"/>
      <c r="E102" s="613">
        <v>0</v>
      </c>
      <c r="F102" s="504">
        <v>85</v>
      </c>
      <c r="G102" s="488">
        <f t="shared" si="7"/>
        <v>0</v>
      </c>
      <c r="H102" s="532" t="s">
        <v>207</v>
      </c>
      <c r="I102" s="619" t="s">
        <v>405</v>
      </c>
      <c r="J102" s="529" t="str">
        <f>VLOOKUP(I102,Presupuesto!$B$11:$C$586,2,0)</f>
        <v>UTILES DE ESCRITORIO, OFICINA Y ENZE¥ANZA</v>
      </c>
      <c r="K102" s="545" t="s">
        <v>554</v>
      </c>
      <c r="L102" s="545" t="s">
        <v>475</v>
      </c>
    </row>
    <row r="103" spans="3:12" x14ac:dyDescent="0.25">
      <c r="C103" s="490" t="s">
        <v>194</v>
      </c>
      <c r="D103" s="788"/>
      <c r="E103" s="613">
        <v>0</v>
      </c>
      <c r="F103" s="504">
        <v>36</v>
      </c>
      <c r="G103" s="488">
        <f t="shared" si="7"/>
        <v>0</v>
      </c>
      <c r="H103" s="532" t="s">
        <v>207</v>
      </c>
      <c r="I103" s="619" t="s">
        <v>405</v>
      </c>
      <c r="J103" s="529" t="str">
        <f>VLOOKUP(I103,Presupuesto!$B$11:$C$586,2,0)</f>
        <v>UTILES DE ESCRITORIO, OFICINA Y ENZE¥ANZA</v>
      </c>
      <c r="K103" s="545" t="s">
        <v>554</v>
      </c>
      <c r="L103" s="545" t="s">
        <v>475</v>
      </c>
    </row>
    <row r="104" spans="3:12" x14ac:dyDescent="0.25">
      <c r="C104" s="490" t="s">
        <v>34</v>
      </c>
      <c r="D104" s="788"/>
      <c r="E104" s="613">
        <v>0</v>
      </c>
      <c r="F104" s="504">
        <v>12</v>
      </c>
      <c r="G104" s="488">
        <f t="shared" si="7"/>
        <v>0</v>
      </c>
      <c r="H104" s="532" t="s">
        <v>207</v>
      </c>
      <c r="I104" s="619" t="s">
        <v>405</v>
      </c>
      <c r="J104" s="529" t="str">
        <f>VLOOKUP(I104,Presupuesto!$B$11:$C$586,2,0)</f>
        <v>UTILES DE ESCRITORIO, OFICINA Y ENZE¥ANZA</v>
      </c>
      <c r="K104" s="545" t="s">
        <v>554</v>
      </c>
      <c r="L104" s="545" t="s">
        <v>475</v>
      </c>
    </row>
    <row r="105" spans="3:12" ht="15.75" thickBot="1" x14ac:dyDescent="0.3">
      <c r="C105" s="493" t="s">
        <v>51</v>
      </c>
      <c r="D105" s="789"/>
      <c r="E105" s="722">
        <v>0</v>
      </c>
      <c r="F105" s="496">
        <v>25</v>
      </c>
      <c r="G105" s="595">
        <f t="shared" si="7"/>
        <v>0</v>
      </c>
      <c r="H105" s="685" t="s">
        <v>207</v>
      </c>
      <c r="I105" s="723" t="s">
        <v>405</v>
      </c>
      <c r="J105" s="656" t="str">
        <f>VLOOKUP(I105,Presupuesto!$B$11:$C$586,2,0)</f>
        <v>UTILES DE ESCRITORIO, OFICINA Y ENZE¥ANZA</v>
      </c>
      <c r="K105" s="546" t="s">
        <v>554</v>
      </c>
      <c r="L105" s="546" t="s">
        <v>475</v>
      </c>
    </row>
    <row r="106" spans="3:12" x14ac:dyDescent="0.25">
      <c r="C106" s="483"/>
      <c r="D106" s="483"/>
      <c r="E106" s="483"/>
      <c r="F106" s="483"/>
      <c r="G106" s="483"/>
      <c r="H106" s="481"/>
      <c r="I106" s="483"/>
      <c r="J106" s="483"/>
      <c r="K106" s="483"/>
      <c r="L106" s="483"/>
    </row>
    <row r="107" spans="3:12" ht="15.75" thickBot="1" x14ac:dyDescent="0.3">
      <c r="C107" s="483"/>
      <c r="D107" s="483"/>
      <c r="E107" s="483"/>
      <c r="F107" s="483"/>
      <c r="G107" s="483"/>
      <c r="H107" s="481"/>
      <c r="I107" s="483"/>
      <c r="J107" s="483"/>
      <c r="K107" s="483"/>
      <c r="L107" s="483"/>
    </row>
    <row r="108" spans="3:12" ht="15.75" thickBot="1" x14ac:dyDescent="0.3">
      <c r="C108" s="476" t="s">
        <v>42</v>
      </c>
      <c r="D108" s="477">
        <f>SUM(G115:G121)</f>
        <v>108300</v>
      </c>
      <c r="E108" s="486"/>
      <c r="F108" s="486"/>
      <c r="G108" s="486"/>
      <c r="H108" s="480"/>
      <c r="I108" s="480"/>
      <c r="J108" s="480"/>
      <c r="K108" s="500"/>
      <c r="L108" s="483"/>
    </row>
    <row r="109" spans="3:12" x14ac:dyDescent="0.25">
      <c r="C109" s="479"/>
      <c r="D109" s="478"/>
      <c r="E109" s="486"/>
      <c r="F109" s="486"/>
      <c r="G109" s="486"/>
      <c r="H109" s="480"/>
      <c r="I109" s="480"/>
      <c r="J109" s="480"/>
      <c r="K109" s="500"/>
      <c r="L109" s="483"/>
    </row>
    <row r="110" spans="3:12" x14ac:dyDescent="0.25">
      <c r="C110" s="479"/>
      <c r="D110" s="478"/>
      <c r="E110" s="486"/>
      <c r="F110" s="486"/>
      <c r="G110" s="486"/>
      <c r="H110" s="480"/>
      <c r="I110" s="480"/>
      <c r="J110" s="480"/>
      <c r="K110" s="500"/>
      <c r="L110" s="483"/>
    </row>
    <row r="111" spans="3:12" ht="15.75" x14ac:dyDescent="0.25">
      <c r="C111" s="536" t="s">
        <v>470</v>
      </c>
      <c r="D111" s="537" t="s">
        <v>1948</v>
      </c>
      <c r="E111" s="486"/>
      <c r="F111" s="486"/>
      <c r="G111" s="486"/>
      <c r="H111" s="480"/>
      <c r="I111" s="480"/>
      <c r="J111" s="480"/>
      <c r="K111" s="500"/>
      <c r="L111" s="483"/>
    </row>
    <row r="112" spans="3:12" ht="18.75" x14ac:dyDescent="0.25">
      <c r="C112" s="538" t="str">
        <f>IFERROR(VLOOKUP(D111,'Desarrollo e Innov. Curricular'!$E:$F,2,FALSE),IFERROR(VLOOKUP(D111,Investigación!$E:$F,2,FALSE),IFERROR(VLOOKUP(D111,'Vinculación Univ. Sociedad'!$E:$F,2,FALSE),IFERROR(VLOOKUP(D111,'Docencia y Profesorado Universi'!$E:$F,2,FALSE),IFERROR(VLOOKUP(D111,Estudiantes!$E:$F,2,FALSE),IFERROR(VLOOKUP(D111,'Gestion Administrativa'!$E:$F,2,FALSE),IFERROR(VLOOKUP(D111,'Gestion Academica'!$E:$F,2,FALSE),IFERROR(VLOOKUP(D111,Graduados!$E:$F,2,FALSE),IFERROR(VLOOKUP(D111,'Gestión del Conocimiento'!$E:$F,2,FALSE),IFERROR(VLOOKUP(D111,Gobernabilidad!$E:$F,2,FALSE),IFERROR(VLOOKUP(D111,'NIVEL DE ES Y  SISTEMA NACIONAL'!$E:$F,2,FALSE),VLOOKUP(D111,'Lo Esencial'!$E:$F,2,0))))))))))))</f>
        <v xml:space="preserve">Reforzamiento de las actividades culturales entorno al año académico (2014: Lucila Gamero de Medina y 2015). </v>
      </c>
      <c r="D112" s="478"/>
      <c r="E112" s="486"/>
      <c r="F112" s="486"/>
      <c r="G112" s="486"/>
      <c r="H112" s="480"/>
      <c r="I112" s="480"/>
      <c r="J112" s="480"/>
      <c r="K112" s="500"/>
      <c r="L112" s="483"/>
    </row>
    <row r="113" spans="2:12" ht="15.75" thickBot="1" x14ac:dyDescent="0.3">
      <c r="C113" s="479"/>
      <c r="D113" s="478"/>
      <c r="E113" s="486"/>
      <c r="F113" s="486"/>
      <c r="G113" s="486"/>
      <c r="H113" s="480"/>
      <c r="I113" s="480"/>
      <c r="J113" s="480"/>
      <c r="K113" s="500"/>
      <c r="L113" s="483"/>
    </row>
    <row r="114" spans="2:12" ht="30.75" thickBot="1" x14ac:dyDescent="0.3">
      <c r="C114" s="509" t="s">
        <v>43</v>
      </c>
      <c r="D114" s="512" t="s">
        <v>44</v>
      </c>
      <c r="E114" s="511" t="s">
        <v>54</v>
      </c>
      <c r="F114" s="511" t="s">
        <v>56</v>
      </c>
      <c r="G114" s="510" t="s">
        <v>27</v>
      </c>
      <c r="H114" s="515" t="s">
        <v>208</v>
      </c>
      <c r="I114" s="511" t="s">
        <v>45</v>
      </c>
      <c r="J114" s="511" t="s">
        <v>209</v>
      </c>
      <c r="K114" s="509" t="s">
        <v>489</v>
      </c>
      <c r="L114" s="511" t="s">
        <v>490</v>
      </c>
    </row>
    <row r="115" spans="2:12" x14ac:dyDescent="0.25">
      <c r="C115" s="674" t="s">
        <v>1965</v>
      </c>
      <c r="D115" s="787">
        <v>100</v>
      </c>
      <c r="E115" s="597">
        <v>1</v>
      </c>
      <c r="F115" s="502">
        <v>20000</v>
      </c>
      <c r="G115" s="598">
        <f t="shared" ref="G115:G121" si="8">E115*F115</f>
        <v>20000</v>
      </c>
      <c r="H115" s="602" t="s">
        <v>207</v>
      </c>
      <c r="I115" s="550" t="s">
        <v>809</v>
      </c>
      <c r="J115" s="503" t="str">
        <f>VLOOKUP(I115,Presupuesto!$B$11:$C$587,2,0)</f>
        <v>CONTRATOS ESPECIALES</v>
      </c>
      <c r="K115" s="600" t="s">
        <v>201</v>
      </c>
      <c r="L115" s="503" t="s">
        <v>473</v>
      </c>
    </row>
    <row r="116" spans="2:12" x14ac:dyDescent="0.25">
      <c r="C116" s="731" t="s">
        <v>1966</v>
      </c>
      <c r="D116" s="788"/>
      <c r="E116" s="527">
        <v>4</v>
      </c>
      <c r="F116" s="491">
        <v>4500</v>
      </c>
      <c r="G116" s="488">
        <f t="shared" si="8"/>
        <v>18000</v>
      </c>
      <c r="H116" s="532" t="s">
        <v>207</v>
      </c>
      <c r="I116" s="545" t="s">
        <v>809</v>
      </c>
      <c r="J116" s="489" t="str">
        <f>VLOOKUP(I116,Presupuesto!$B$11:$C$587,2,0)</f>
        <v>CONTRATOS ESPECIALES</v>
      </c>
      <c r="K116" s="545" t="str">
        <f>$K$115</f>
        <v>Desarrollo Curricular</v>
      </c>
      <c r="L116" s="489" t="s">
        <v>491</v>
      </c>
    </row>
    <row r="117" spans="2:12" x14ac:dyDescent="0.25">
      <c r="C117" s="675" t="s">
        <v>48</v>
      </c>
      <c r="D117" s="788"/>
      <c r="E117" s="535">
        <f>D115</f>
        <v>100</v>
      </c>
      <c r="F117" s="491">
        <v>70</v>
      </c>
      <c r="G117" s="488">
        <f t="shared" si="8"/>
        <v>7000</v>
      </c>
      <c r="H117" s="532" t="s">
        <v>207</v>
      </c>
      <c r="I117" s="619" t="s">
        <v>389</v>
      </c>
      <c r="J117" s="489" t="str">
        <f>VLOOKUP(I117,Presupuesto!$B$11:$C$587,2,0)</f>
        <v>ALIMENTOS Y BEBIDAS PARA PERSONAS (31100-00)</v>
      </c>
      <c r="K117" s="545" t="str">
        <f t="shared" ref="K117:K121" si="9">$K$115</f>
        <v>Desarrollo Curricular</v>
      </c>
      <c r="L117" s="489" t="s">
        <v>475</v>
      </c>
    </row>
    <row r="118" spans="2:12" x14ac:dyDescent="0.25">
      <c r="C118" s="675" t="s">
        <v>1968</v>
      </c>
      <c r="D118" s="788"/>
      <c r="E118" s="524">
        <v>3</v>
      </c>
      <c r="F118" s="505">
        <v>15000</v>
      </c>
      <c r="G118" s="488">
        <f t="shared" si="8"/>
        <v>45000</v>
      </c>
      <c r="H118" s="532" t="s">
        <v>207</v>
      </c>
      <c r="I118" s="619" t="s">
        <v>1580</v>
      </c>
      <c r="J118" s="489" t="str">
        <f>VLOOKUP(I118,Presupuesto!$B$11:$C$587,2,0)</f>
        <v>OTROS INTERESES</v>
      </c>
      <c r="K118" s="545" t="str">
        <f t="shared" si="9"/>
        <v>Desarrollo Curricular</v>
      </c>
      <c r="L118" s="489" t="s">
        <v>491</v>
      </c>
    </row>
    <row r="119" spans="2:12" x14ac:dyDescent="0.25">
      <c r="C119" s="490" t="s">
        <v>498</v>
      </c>
      <c r="D119" s="788"/>
      <c r="E119" s="524">
        <v>100</v>
      </c>
      <c r="F119" s="505">
        <v>100</v>
      </c>
      <c r="G119" s="488">
        <f t="shared" si="8"/>
        <v>10000</v>
      </c>
      <c r="H119" s="532" t="s">
        <v>207</v>
      </c>
      <c r="I119" s="619" t="s">
        <v>405</v>
      </c>
      <c r="J119" s="489" t="str">
        <f>VLOOKUP(I119,Presupuesto!$B$11:$C$587,2,0)</f>
        <v>UTILES DE ESCRITORIO, OFICINA Y ENZE¥ANZA</v>
      </c>
      <c r="K119" s="545" t="str">
        <f t="shared" si="9"/>
        <v>Desarrollo Curricular</v>
      </c>
      <c r="L119" s="489" t="s">
        <v>491</v>
      </c>
    </row>
    <row r="120" spans="2:12" x14ac:dyDescent="0.25">
      <c r="C120" s="490" t="s">
        <v>194</v>
      </c>
      <c r="D120" s="788"/>
      <c r="E120" s="535">
        <f>D115/12</f>
        <v>8.3333333333333339</v>
      </c>
      <c r="F120" s="491">
        <v>36</v>
      </c>
      <c r="G120" s="488">
        <f t="shared" si="8"/>
        <v>300</v>
      </c>
      <c r="H120" s="532" t="s">
        <v>207</v>
      </c>
      <c r="I120" s="619" t="s">
        <v>405</v>
      </c>
      <c r="J120" s="489" t="str">
        <f>VLOOKUP(I120,Presupuesto!$B$11:$C$587,2,0)</f>
        <v>UTILES DE ESCRITORIO, OFICINA Y ENZE¥ANZA</v>
      </c>
      <c r="K120" s="545" t="str">
        <f t="shared" si="9"/>
        <v>Desarrollo Curricular</v>
      </c>
      <c r="L120" s="489" t="s">
        <v>491</v>
      </c>
    </row>
    <row r="121" spans="2:12" ht="15.75" thickBot="1" x14ac:dyDescent="0.3">
      <c r="C121" s="493" t="s">
        <v>51</v>
      </c>
      <c r="D121" s="789"/>
      <c r="E121" s="732">
        <v>100</v>
      </c>
      <c r="F121" s="495">
        <v>80</v>
      </c>
      <c r="G121" s="595">
        <f t="shared" si="8"/>
        <v>8000</v>
      </c>
      <c r="H121" s="685" t="s">
        <v>207</v>
      </c>
      <c r="I121" s="723" t="s">
        <v>405</v>
      </c>
      <c r="J121" s="659" t="str">
        <f>VLOOKUP(I121,Presupuesto!$B$11:$C$587,2,0)</f>
        <v>UTILES DE ESCRITORIO, OFICINA Y ENZE¥ANZA</v>
      </c>
      <c r="K121" s="546" t="str">
        <f t="shared" si="9"/>
        <v>Desarrollo Curricular</v>
      </c>
      <c r="L121" s="659" t="s">
        <v>491</v>
      </c>
    </row>
    <row r="122" spans="2:12" x14ac:dyDescent="0.25">
      <c r="C122" s="486"/>
      <c r="D122" s="483"/>
      <c r="E122" s="500"/>
      <c r="F122" s="500"/>
      <c r="G122" s="500"/>
      <c r="H122" s="533"/>
      <c r="I122" s="500"/>
      <c r="J122" s="500"/>
      <c r="K122" s="500"/>
      <c r="L122" s="483"/>
    </row>
    <row r="123" spans="2:12" s="483" customFormat="1" ht="15.75" thickBot="1" x14ac:dyDescent="0.3">
      <c r="B123" s="168"/>
      <c r="C123" s="606"/>
      <c r="D123" s="604"/>
      <c r="E123" s="605"/>
      <c r="F123" s="591"/>
      <c r="G123" s="591"/>
      <c r="H123" s="592"/>
      <c r="I123" s="593"/>
      <c r="J123" s="593"/>
      <c r="K123" s="593"/>
      <c r="L123" s="593"/>
    </row>
    <row r="124" spans="2:12" s="483" customFormat="1" ht="15.75" thickBot="1" x14ac:dyDescent="0.3">
      <c r="C124" s="476" t="s">
        <v>42</v>
      </c>
      <c r="D124" s="477">
        <f>SUM(G131:G139)</f>
        <v>30925</v>
      </c>
      <c r="E124" s="486"/>
      <c r="F124" s="486"/>
      <c r="G124" s="486"/>
      <c r="H124" s="480"/>
      <c r="I124" s="480"/>
      <c r="J124" s="480"/>
      <c r="K124" s="500"/>
    </row>
    <row r="125" spans="2:12" s="483" customFormat="1" x14ac:dyDescent="0.25">
      <c r="C125" s="479"/>
      <c r="D125" s="478"/>
      <c r="E125" s="486"/>
      <c r="F125" s="486"/>
      <c r="G125" s="486"/>
      <c r="H125" s="480"/>
      <c r="I125" s="480"/>
      <c r="J125" s="480"/>
      <c r="K125" s="500"/>
    </row>
    <row r="126" spans="2:12" s="483" customFormat="1" x14ac:dyDescent="0.25">
      <c r="C126" s="479"/>
      <c r="D126" s="478"/>
      <c r="E126" s="486"/>
      <c r="F126" s="486"/>
      <c r="G126" s="486"/>
      <c r="H126" s="480"/>
      <c r="I126" s="480"/>
      <c r="J126" s="480"/>
      <c r="K126" s="500"/>
    </row>
    <row r="127" spans="2:12" s="483" customFormat="1" ht="15.75" x14ac:dyDescent="0.25">
      <c r="C127" s="536" t="s">
        <v>470</v>
      </c>
      <c r="D127" s="537" t="s">
        <v>1949</v>
      </c>
      <c r="E127" s="486"/>
      <c r="F127" s="486"/>
      <c r="G127" s="486"/>
      <c r="H127" s="480"/>
      <c r="I127" s="480"/>
      <c r="J127" s="480"/>
      <c r="K127" s="500"/>
    </row>
    <row r="128" spans="2:12" s="483" customFormat="1" ht="18.75" x14ac:dyDescent="0.25">
      <c r="C128" s="538" t="str">
        <f>IFERROR(VLOOKUP(D127,'Desarrollo e Innov. Curricular'!$E:$F,2,FALSE),IFERROR(VLOOKUP(D127,Investigación!$E:$F,2,FALSE),IFERROR(VLOOKUP(D127,'Vinculación Univ. Sociedad'!$E:$F,2,FALSE),IFERROR(VLOOKUP(D127,'Docencia y Profesorado Universi'!$E:$F,2,FALSE),IFERROR(VLOOKUP(D127,Estudiantes!$E:$F,2,FALSE),IFERROR(VLOOKUP(D127,'Gestion Administrativa'!$E:$F,2,FALSE),IFERROR(VLOOKUP(D127,'Gestion Academica'!$E:$F,2,FALSE),IFERROR(VLOOKUP(D127,Graduados!$E:$F,2,FALSE),IFERROR(VLOOKUP(D127,'Gestión del Conocimiento'!$E:$F,2,FALSE),IFERROR(VLOOKUP(D127,Gobernabilidad!$E:$F,2,FALSE),IFERROR(VLOOKUP(D127,'NIVEL DE ES Y  SISTEMA NACIONAL'!$E:$F,2,FALSE),VLOOKUP(D127,'Lo Esencial'!$E:$F,2,0))))))))))))</f>
        <v xml:space="preserve"> Foros-debate para fortalecimiento de la identidad nacional.</v>
      </c>
      <c r="D128" s="478"/>
      <c r="E128" s="486"/>
      <c r="F128" s="486"/>
      <c r="G128" s="486"/>
      <c r="H128" s="480"/>
      <c r="I128" s="480"/>
      <c r="J128" s="480"/>
      <c r="K128" s="500"/>
    </row>
    <row r="129" spans="3:12" s="483" customFormat="1" ht="15.75" thickBot="1" x14ac:dyDescent="0.3">
      <c r="C129" s="479"/>
      <c r="D129" s="478"/>
      <c r="E129" s="486"/>
      <c r="F129" s="486"/>
      <c r="G129" s="486"/>
      <c r="H129" s="480"/>
      <c r="I129" s="480"/>
      <c r="J129" s="480"/>
      <c r="K129" s="500"/>
    </row>
    <row r="130" spans="3:12" s="483" customFormat="1" ht="30.75" thickBot="1" x14ac:dyDescent="0.3">
      <c r="C130" s="509" t="s">
        <v>43</v>
      </c>
      <c r="D130" s="512" t="s">
        <v>44</v>
      </c>
      <c r="E130" s="511" t="s">
        <v>54</v>
      </c>
      <c r="F130" s="511" t="s">
        <v>56</v>
      </c>
      <c r="G130" s="510" t="s">
        <v>27</v>
      </c>
      <c r="H130" s="515" t="s">
        <v>208</v>
      </c>
      <c r="I130" s="511" t="s">
        <v>45</v>
      </c>
      <c r="J130" s="511" t="s">
        <v>209</v>
      </c>
      <c r="K130" s="509" t="s">
        <v>489</v>
      </c>
      <c r="L130" s="511" t="s">
        <v>490</v>
      </c>
    </row>
    <row r="131" spans="3:12" s="483" customFormat="1" x14ac:dyDescent="0.25">
      <c r="C131" s="596" t="s">
        <v>46</v>
      </c>
      <c r="D131" s="787">
        <v>100</v>
      </c>
      <c r="E131" s="612">
        <v>0</v>
      </c>
      <c r="F131" s="617">
        <v>20000</v>
      </c>
      <c r="G131" s="598">
        <f t="shared" ref="G131:G139" si="10">E131*F131</f>
        <v>0</v>
      </c>
      <c r="H131" s="602" t="s">
        <v>207</v>
      </c>
      <c r="I131" s="550" t="s">
        <v>1572</v>
      </c>
      <c r="J131" s="550" t="str">
        <f>VLOOKUP(I131,Presupuesto!$B$11:$C$587,2,0)</f>
        <v>INTERESES DE INSTITUCIONES PUBLICAS FINANCIERAS</v>
      </c>
      <c r="K131" s="600" t="s">
        <v>553</v>
      </c>
      <c r="L131" s="550" t="s">
        <v>473</v>
      </c>
    </row>
    <row r="132" spans="3:12" s="483" customFormat="1" x14ac:dyDescent="0.25">
      <c r="C132" s="490" t="s">
        <v>47</v>
      </c>
      <c r="D132" s="788"/>
      <c r="E132" s="613">
        <f>D131</f>
        <v>100</v>
      </c>
      <c r="F132" s="504">
        <v>100</v>
      </c>
      <c r="G132" s="488">
        <f t="shared" si="10"/>
        <v>10000</v>
      </c>
      <c r="H132" s="532" t="s">
        <v>207</v>
      </c>
      <c r="I132" s="619" t="s">
        <v>405</v>
      </c>
      <c r="J132" s="529" t="str">
        <f>VLOOKUP(I132,Presupuesto!$B$11:$C$586,2,0)</f>
        <v>UTILES DE ESCRITORIO, OFICINA Y ENZE¥ANZA</v>
      </c>
      <c r="K132" s="545" t="str">
        <f>$K$17</f>
        <v>Vinculación Universidad-Sociedad</v>
      </c>
      <c r="L132" s="545" t="s">
        <v>491</v>
      </c>
    </row>
    <row r="133" spans="3:12" s="483" customFormat="1" x14ac:dyDescent="0.25">
      <c r="C133" s="490" t="s">
        <v>48</v>
      </c>
      <c r="D133" s="788"/>
      <c r="E133" s="613">
        <f>D131</f>
        <v>100</v>
      </c>
      <c r="F133" s="504">
        <v>150</v>
      </c>
      <c r="G133" s="488">
        <f t="shared" si="10"/>
        <v>15000</v>
      </c>
      <c r="H133" s="532" t="s">
        <v>207</v>
      </c>
      <c r="I133" s="619" t="s">
        <v>389</v>
      </c>
      <c r="J133" s="529" t="str">
        <f>VLOOKUP(I133,Presupuesto!$B$11:$C$586,2,0)</f>
        <v>ALIMENTOS Y BEBIDAS PARA PERSONAS (31100-00)</v>
      </c>
      <c r="K133" s="545" t="str">
        <f t="shared" ref="K133:K139" si="11">$K$17</f>
        <v>Vinculación Universidad-Sociedad</v>
      </c>
      <c r="L133" s="545" t="s">
        <v>491</v>
      </c>
    </row>
    <row r="134" spans="3:12" s="483" customFormat="1" x14ac:dyDescent="0.25">
      <c r="C134" s="490" t="s">
        <v>49</v>
      </c>
      <c r="D134" s="788"/>
      <c r="E134" s="534">
        <v>4</v>
      </c>
      <c r="F134" s="552">
        <v>1000</v>
      </c>
      <c r="G134" s="488">
        <f t="shared" si="10"/>
        <v>4000</v>
      </c>
      <c r="H134" s="532" t="s">
        <v>207</v>
      </c>
      <c r="I134" s="620" t="s">
        <v>994</v>
      </c>
      <c r="J134" s="545" t="str">
        <f>VLOOKUP(I134,Presupuesto!$B$11:$C$587,2,0)</f>
        <v>PASAJES NACIONALES</v>
      </c>
      <c r="K134" s="545" t="str">
        <f t="shared" si="11"/>
        <v>Vinculación Universidad-Sociedad</v>
      </c>
      <c r="L134" s="545" t="s">
        <v>491</v>
      </c>
    </row>
    <row r="135" spans="3:12" s="483" customFormat="1" x14ac:dyDescent="0.25">
      <c r="C135" s="490" t="s">
        <v>498</v>
      </c>
      <c r="D135" s="788"/>
      <c r="E135" s="534">
        <v>0</v>
      </c>
      <c r="F135" s="552">
        <v>100</v>
      </c>
      <c r="G135" s="488">
        <f t="shared" si="10"/>
        <v>0</v>
      </c>
      <c r="H135" s="532" t="s">
        <v>207</v>
      </c>
      <c r="I135" s="619" t="s">
        <v>405</v>
      </c>
      <c r="J135" s="529" t="str">
        <f>VLOOKUP(I135,Presupuesto!$B$11:$C$586,2,0)</f>
        <v>UTILES DE ESCRITORIO, OFICINA Y ENZE¥ANZA</v>
      </c>
      <c r="K135" s="545" t="str">
        <f t="shared" si="11"/>
        <v>Vinculación Universidad-Sociedad</v>
      </c>
      <c r="L135" s="545" t="s">
        <v>491</v>
      </c>
    </row>
    <row r="136" spans="3:12" s="483" customFormat="1" x14ac:dyDescent="0.25">
      <c r="C136" s="490" t="s">
        <v>50</v>
      </c>
      <c r="D136" s="788"/>
      <c r="E136" s="613">
        <f>(D131*25)/500</f>
        <v>5</v>
      </c>
      <c r="F136" s="504">
        <v>85</v>
      </c>
      <c r="G136" s="488">
        <f t="shared" si="10"/>
        <v>425</v>
      </c>
      <c r="H136" s="532" t="s">
        <v>207</v>
      </c>
      <c r="I136" s="619" t="s">
        <v>405</v>
      </c>
      <c r="J136" s="529" t="str">
        <f>VLOOKUP(I136,Presupuesto!$B$11:$C$586,2,0)</f>
        <v>UTILES DE ESCRITORIO, OFICINA Y ENZE¥ANZA</v>
      </c>
      <c r="K136" s="545" t="str">
        <f t="shared" si="11"/>
        <v>Vinculación Universidad-Sociedad</v>
      </c>
      <c r="L136" s="545" t="s">
        <v>491</v>
      </c>
    </row>
    <row r="137" spans="3:12" s="483" customFormat="1" x14ac:dyDescent="0.25">
      <c r="C137" s="490" t="s">
        <v>194</v>
      </c>
      <c r="D137" s="788"/>
      <c r="E137" s="613">
        <f>D131/12</f>
        <v>8.3333333333333339</v>
      </c>
      <c r="F137" s="504">
        <v>36</v>
      </c>
      <c r="G137" s="488">
        <f t="shared" si="10"/>
        <v>300</v>
      </c>
      <c r="H137" s="532" t="s">
        <v>207</v>
      </c>
      <c r="I137" s="619" t="s">
        <v>405</v>
      </c>
      <c r="J137" s="529" t="str">
        <f>VLOOKUP(I137,Presupuesto!$B$11:$C$586,2,0)</f>
        <v>UTILES DE ESCRITORIO, OFICINA Y ENZE¥ANZA</v>
      </c>
      <c r="K137" s="545" t="str">
        <f t="shared" si="11"/>
        <v>Vinculación Universidad-Sociedad</v>
      </c>
      <c r="L137" s="545" t="s">
        <v>491</v>
      </c>
    </row>
    <row r="138" spans="3:12" s="483" customFormat="1" x14ac:dyDescent="0.25">
      <c r="C138" s="490" t="s">
        <v>34</v>
      </c>
      <c r="D138" s="788"/>
      <c r="E138" s="613">
        <v>100</v>
      </c>
      <c r="F138" s="504">
        <v>12</v>
      </c>
      <c r="G138" s="488">
        <f t="shared" si="10"/>
        <v>1200</v>
      </c>
      <c r="H138" s="532" t="s">
        <v>207</v>
      </c>
      <c r="I138" s="619" t="s">
        <v>405</v>
      </c>
      <c r="J138" s="529" t="str">
        <f>VLOOKUP(I138,Presupuesto!$B$11:$C$586,2,0)</f>
        <v>UTILES DE ESCRITORIO, OFICINA Y ENZE¥ANZA</v>
      </c>
      <c r="K138" s="545" t="str">
        <f t="shared" si="11"/>
        <v>Vinculación Universidad-Sociedad</v>
      </c>
      <c r="L138" s="545" t="s">
        <v>491</v>
      </c>
    </row>
    <row r="139" spans="3:12" s="483" customFormat="1" ht="15.75" thickBot="1" x14ac:dyDescent="0.3">
      <c r="C139" s="493" t="s">
        <v>51</v>
      </c>
      <c r="D139" s="789"/>
      <c r="E139" s="722">
        <v>0</v>
      </c>
      <c r="F139" s="496">
        <v>25</v>
      </c>
      <c r="G139" s="595">
        <f t="shared" si="10"/>
        <v>0</v>
      </c>
      <c r="H139" s="685" t="s">
        <v>207</v>
      </c>
      <c r="I139" s="723" t="s">
        <v>405</v>
      </c>
      <c r="J139" s="656" t="str">
        <f>VLOOKUP(I139,Presupuesto!$B$11:$C$586,2,0)</f>
        <v>UTILES DE ESCRITORIO, OFICINA Y ENZE¥ANZA</v>
      </c>
      <c r="K139" s="546" t="str">
        <f t="shared" si="11"/>
        <v>Vinculación Universidad-Sociedad</v>
      </c>
      <c r="L139" s="546" t="s">
        <v>491</v>
      </c>
    </row>
    <row r="140" spans="3:12" s="483" customFormat="1" x14ac:dyDescent="0.25">
      <c r="H140" s="481"/>
    </row>
  </sheetData>
  <mergeCells count="6">
    <mergeCell ref="D41:D49"/>
    <mergeCell ref="D131:D139"/>
    <mergeCell ref="D17:D25"/>
    <mergeCell ref="D97:D105"/>
    <mergeCell ref="D115:D121"/>
    <mergeCell ref="D64:D72"/>
  </mergeCells>
  <dataValidations disablePrompts="1" count="6">
    <dataValidation type="list" allowBlank="1" showInputMessage="1" showErrorMessage="1" sqref="C84:C87 C26:C33 C73 C50:C54 C123">
      <formula1>$AG$2:$BT$2</formula1>
    </dataValidation>
    <dataValidation type="list" allowBlank="1" showInputMessage="1" showErrorMessage="1" errorTitle="¡Ingreso no valido!" error="Favor ingrese un elemento de la lista." promptTitle="Tipo de Presupuesto" prompt="Seleccione una opción de la lista." sqref="H97:H105 H83:H87 H64:H73 H17:H33 H41:H54 H115:H121 H123 H131:H139">
      <formula1>$Q$2:$R$2</formula1>
    </dataValidation>
    <dataValidation type="list" allowBlank="1" showInputMessage="1" showErrorMessage="1" errorTitle="¡Ingreso Inválido!" error="Seleccione una opción de la lista" promptTitle="Mes Requerido" prompt="Seleccione el mes en el que requiere el recurso." sqref="L97:L105 L83:L87 L64:L73 L17:L33 L41:L54 L115:L121 L123 L131:L139">
      <formula1>$T$2:$AE$2</formula1>
    </dataValidation>
    <dataValidation type="list" allowBlank="1" showInputMessage="1" showErrorMessage="1" errorTitle="¡Ingreso Inválido!" error="Seleccione una opción de la lista." promptTitle="Dimensión Estratégica" prompt="Seleccione una opción de la lista." sqref="K41:K54 K17:K33 K64:K73 K83:K87 K97:K105 K115:K121 K131:K139 K123">
      <formula1>$A$2:$K$2</formula1>
    </dataValidation>
    <dataValidation type="list" allowBlank="1" showInputMessage="1" showErrorMessage="1" errorTitle="¡Ingreso Inválido!" error="Verifique el valor ingresado._x000a_" sqref="I100 I115:I116 I67 I41 I20 I17 I31:I33 I83 I64 I44 I97 I131 I123 I134">
      <formula1>$A$1:$VC$1</formula1>
    </dataValidation>
    <dataValidation type="list" allowBlank="1" showInputMessage="1" showErrorMessage="1" errorTitle="¡Ingreso Inválido!" error="Verifique el valor ingresado." promptTitle="Ingrese el Objeto de Gasto" prompt="Ingrese el Objeto de Gasto" sqref="I21:I30 I101:I105 I98:I99 I135:I139 I68:I73 I65:I66 I42:I43 I45:I54 I18:I19 I117:I121 I132:I133 I84:I87">
      <formula1>$A$1:$VC$1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A4" zoomScale="84" zoomScaleNormal="84" workbookViewId="0">
      <selection activeCell="G59" sqref="G59:G60"/>
    </sheetView>
  </sheetViews>
  <sheetFormatPr baseColWidth="10" defaultColWidth="11.5703125" defaultRowHeight="15" x14ac:dyDescent="0.25"/>
  <cols>
    <col min="1" max="1" width="1.85546875" style="109" customWidth="1"/>
    <col min="2" max="2" width="17" style="109" customWidth="1"/>
    <col min="3" max="3" width="41.7109375" style="109" customWidth="1"/>
    <col min="4" max="4" width="29.28515625" style="96" customWidth="1"/>
    <col min="5" max="5" width="10.140625" style="109" customWidth="1"/>
    <col min="6" max="7" width="13.85546875" style="109" customWidth="1"/>
    <col min="8" max="8" width="13.85546875" style="96" customWidth="1"/>
    <col min="9" max="9" width="12.7109375" style="109" bestFit="1" customWidth="1"/>
    <col min="10" max="10" width="41.85546875" style="109" customWidth="1"/>
    <col min="11" max="11" width="26.28515625" style="109" customWidth="1"/>
    <col min="12" max="12" width="11.5703125" style="109"/>
    <col min="13" max="13" width="14.7109375" style="109" bestFit="1" customWidth="1"/>
    <col min="14" max="77" width="11.5703125" style="109"/>
    <col min="78" max="78" width="16.7109375" style="109" bestFit="1" customWidth="1"/>
    <col min="79" max="16384" width="11.5703125" style="109"/>
  </cols>
  <sheetData>
    <row r="1" spans="1:576" ht="26.25" hidden="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758</v>
      </c>
      <c r="O1" s="195" t="s">
        <v>760</v>
      </c>
      <c r="P1" s="195" t="s">
        <v>334</v>
      </c>
      <c r="Q1" s="195" t="s">
        <v>761</v>
      </c>
      <c r="R1" s="195" t="s">
        <v>764</v>
      </c>
      <c r="S1" s="195" t="s">
        <v>335</v>
      </c>
      <c r="T1" s="195" t="s">
        <v>766</v>
      </c>
      <c r="U1" s="195" t="s">
        <v>336</v>
      </c>
      <c r="V1" s="195" t="s">
        <v>767</v>
      </c>
      <c r="W1" s="195" t="s">
        <v>768</v>
      </c>
      <c r="X1" s="195" t="s">
        <v>772</v>
      </c>
      <c r="Y1" s="195" t="s">
        <v>328</v>
      </c>
      <c r="Z1" s="195" t="s">
        <v>787</v>
      </c>
      <c r="AA1" s="204"/>
      <c r="AB1" s="195" t="s">
        <v>789</v>
      </c>
      <c r="AC1" s="195" t="s">
        <v>338</v>
      </c>
      <c r="AD1" s="195" t="s">
        <v>791</v>
      </c>
      <c r="AE1" s="195" t="s">
        <v>793</v>
      </c>
      <c r="AF1" s="195" t="s">
        <v>339</v>
      </c>
      <c r="AG1" s="195" t="s">
        <v>795</v>
      </c>
      <c r="AH1" s="195" t="s">
        <v>797</v>
      </c>
      <c r="AI1" s="195" t="s">
        <v>340</v>
      </c>
      <c r="AJ1" s="195" t="s">
        <v>798</v>
      </c>
      <c r="AK1" s="195" t="s">
        <v>800</v>
      </c>
      <c r="AL1" s="195" t="s">
        <v>801</v>
      </c>
      <c r="AM1" s="195" t="s">
        <v>802</v>
      </c>
      <c r="AN1" s="195" t="s">
        <v>804</v>
      </c>
      <c r="AO1" s="195" t="s">
        <v>806</v>
      </c>
      <c r="AP1" s="195" t="s">
        <v>807</v>
      </c>
      <c r="AQ1" s="195" t="s">
        <v>341</v>
      </c>
      <c r="AR1" s="195" t="s">
        <v>809</v>
      </c>
      <c r="AS1" s="195" t="s">
        <v>811</v>
      </c>
      <c r="AT1" s="195" t="s">
        <v>813</v>
      </c>
      <c r="AU1" s="195" t="s">
        <v>815</v>
      </c>
      <c r="AV1" s="195" t="s">
        <v>817</v>
      </c>
      <c r="AW1" s="195" t="s">
        <v>819</v>
      </c>
      <c r="AX1" s="195" t="s">
        <v>821</v>
      </c>
      <c r="AY1" s="195" t="s">
        <v>823</v>
      </c>
      <c r="AZ1" s="204"/>
      <c r="BA1" s="195" t="s">
        <v>343</v>
      </c>
      <c r="BB1" s="195" t="s">
        <v>845</v>
      </c>
      <c r="BC1" s="195" t="s">
        <v>344</v>
      </c>
      <c r="BD1" s="195" t="s">
        <v>847</v>
      </c>
      <c r="BE1" s="195" t="s">
        <v>849</v>
      </c>
      <c r="BF1" s="204"/>
      <c r="BG1" s="195" t="s">
        <v>346</v>
      </c>
      <c r="BH1" s="195" t="s">
        <v>851</v>
      </c>
      <c r="BI1" s="195" t="s">
        <v>347</v>
      </c>
      <c r="BJ1" s="195" t="s">
        <v>853</v>
      </c>
      <c r="BK1" s="195" t="s">
        <v>855</v>
      </c>
      <c r="BL1" s="195" t="s">
        <v>857</v>
      </c>
      <c r="BM1" s="204"/>
      <c r="BN1" s="195" t="s">
        <v>863</v>
      </c>
      <c r="BO1" s="195" t="s">
        <v>865</v>
      </c>
      <c r="BP1" s="195" t="s">
        <v>349</v>
      </c>
      <c r="BQ1" s="195" t="s">
        <v>859</v>
      </c>
      <c r="BR1" s="195" t="s">
        <v>861</v>
      </c>
      <c r="BS1" s="195" t="s">
        <v>350</v>
      </c>
      <c r="BT1" s="195" t="s">
        <v>867</v>
      </c>
      <c r="BU1" s="195" t="s">
        <v>351</v>
      </c>
      <c r="BV1" s="195" t="s">
        <v>868</v>
      </c>
      <c r="BW1" s="192"/>
      <c r="BX1" s="204"/>
      <c r="BY1" s="195" t="s">
        <v>352</v>
      </c>
      <c r="BZ1" s="195" t="s">
        <v>773</v>
      </c>
      <c r="CA1" s="195" t="s">
        <v>775</v>
      </c>
      <c r="CB1" s="195" t="s">
        <v>777</v>
      </c>
      <c r="CC1" s="195" t="s">
        <v>353</v>
      </c>
      <c r="CD1" s="195" t="s">
        <v>779</v>
      </c>
      <c r="CE1" s="195" t="s">
        <v>781</v>
      </c>
      <c r="CF1" s="195" t="s">
        <v>783</v>
      </c>
      <c r="CG1" s="195" t="s">
        <v>785</v>
      </c>
      <c r="CH1" s="192"/>
      <c r="CI1" s="204"/>
      <c r="CJ1" s="195" t="s">
        <v>354</v>
      </c>
      <c r="CK1" s="195" t="s">
        <v>825</v>
      </c>
      <c r="CL1" s="195" t="s">
        <v>827</v>
      </c>
      <c r="CM1" s="195" t="s">
        <v>829</v>
      </c>
      <c r="CN1" s="195" t="s">
        <v>831</v>
      </c>
      <c r="CO1" s="195" t="s">
        <v>833</v>
      </c>
      <c r="CP1" s="195" t="s">
        <v>835</v>
      </c>
      <c r="CQ1" s="195" t="s">
        <v>837</v>
      </c>
      <c r="CR1" s="195" t="s">
        <v>839</v>
      </c>
      <c r="CS1" s="195" t="s">
        <v>841</v>
      </c>
      <c r="CT1" s="195" t="s">
        <v>843</v>
      </c>
      <c r="CU1" s="192"/>
      <c r="CV1" s="204"/>
      <c r="CW1" s="195" t="s">
        <v>869</v>
      </c>
      <c r="CX1" s="195" t="s">
        <v>870</v>
      </c>
      <c r="CY1" s="195" t="s">
        <v>872</v>
      </c>
      <c r="CZ1" s="195" t="s">
        <v>357</v>
      </c>
      <c r="DA1" s="195" t="s">
        <v>874</v>
      </c>
      <c r="DB1" s="195" t="s">
        <v>876</v>
      </c>
      <c r="DC1" s="195" t="s">
        <v>878</v>
      </c>
      <c r="DD1" s="195" t="s">
        <v>880</v>
      </c>
      <c r="DE1" s="195" t="s">
        <v>882</v>
      </c>
      <c r="DF1" s="195" t="s">
        <v>884</v>
      </c>
      <c r="DG1" s="204"/>
      <c r="DH1" s="195" t="s">
        <v>359</v>
      </c>
      <c r="DI1" s="195" t="s">
        <v>886</v>
      </c>
      <c r="DJ1" s="195" t="s">
        <v>360</v>
      </c>
      <c r="DK1" s="195" t="s">
        <v>888</v>
      </c>
      <c r="DL1" s="195" t="s">
        <v>890</v>
      </c>
      <c r="DM1" s="195" t="s">
        <v>892</v>
      </c>
      <c r="DN1" s="195" t="s">
        <v>894</v>
      </c>
      <c r="DO1" s="195" t="s">
        <v>896</v>
      </c>
      <c r="DP1" s="195" t="s">
        <v>898</v>
      </c>
      <c r="DQ1" s="195" t="s">
        <v>900</v>
      </c>
      <c r="DR1" s="195" t="s">
        <v>361</v>
      </c>
      <c r="DS1" s="195" t="s">
        <v>902</v>
      </c>
      <c r="DT1" s="195" t="s">
        <v>904</v>
      </c>
      <c r="DU1" s="195" t="s">
        <v>906</v>
      </c>
      <c r="DV1" s="204"/>
      <c r="DW1" s="195" t="s">
        <v>908</v>
      </c>
      <c r="DX1" s="195" t="s">
        <v>363</v>
      </c>
      <c r="DY1" s="195" t="s">
        <v>910</v>
      </c>
      <c r="DZ1" s="195" t="s">
        <v>364</v>
      </c>
      <c r="EA1" s="195" t="s">
        <v>912</v>
      </c>
      <c r="EB1" s="195" t="s">
        <v>914</v>
      </c>
      <c r="EC1" s="195" t="s">
        <v>916</v>
      </c>
      <c r="ED1" s="195" t="s">
        <v>918</v>
      </c>
      <c r="EE1" s="195" t="s">
        <v>920</v>
      </c>
      <c r="EF1" s="195" t="s">
        <v>922</v>
      </c>
      <c r="EG1" s="195" t="s">
        <v>924</v>
      </c>
      <c r="EH1" s="195" t="s">
        <v>926</v>
      </c>
      <c r="EI1" s="195" t="s">
        <v>928</v>
      </c>
      <c r="EJ1" s="195" t="s">
        <v>930</v>
      </c>
      <c r="EK1" s="195" t="s">
        <v>932</v>
      </c>
      <c r="EL1" s="204"/>
      <c r="EM1" s="195" t="s">
        <v>934</v>
      </c>
      <c r="EN1" s="195" t="s">
        <v>366</v>
      </c>
      <c r="EO1" s="195" t="s">
        <v>936</v>
      </c>
      <c r="EP1" s="195" t="s">
        <v>938</v>
      </c>
      <c r="EQ1" s="195" t="s">
        <v>367</v>
      </c>
      <c r="ER1" s="195" t="s">
        <v>940</v>
      </c>
      <c r="ES1" s="195" t="s">
        <v>942</v>
      </c>
      <c r="ET1" s="195" t="s">
        <v>368</v>
      </c>
      <c r="EU1" s="195" t="s">
        <v>944</v>
      </c>
      <c r="EV1" s="195" t="s">
        <v>946</v>
      </c>
      <c r="EW1" s="195" t="s">
        <v>948</v>
      </c>
      <c r="EX1" s="195" t="s">
        <v>369</v>
      </c>
      <c r="EY1" s="195" t="s">
        <v>950</v>
      </c>
      <c r="EZ1" s="195" t="s">
        <v>952</v>
      </c>
      <c r="FA1" s="204"/>
      <c r="FB1" s="195" t="s">
        <v>371</v>
      </c>
      <c r="FC1" s="195" t="s">
        <v>954</v>
      </c>
      <c r="FD1" s="195" t="s">
        <v>956</v>
      </c>
      <c r="FE1" s="195" t="s">
        <v>958</v>
      </c>
      <c r="FF1" s="195" t="s">
        <v>960</v>
      </c>
      <c r="FG1" s="195" t="s">
        <v>372</v>
      </c>
      <c r="FH1" s="195" t="s">
        <v>962</v>
      </c>
      <c r="FI1" s="195" t="s">
        <v>964</v>
      </c>
      <c r="FJ1" s="195" t="s">
        <v>966</v>
      </c>
      <c r="FK1" s="195" t="s">
        <v>968</v>
      </c>
      <c r="FL1" s="195" t="s">
        <v>970</v>
      </c>
      <c r="FM1" s="195" t="s">
        <v>373</v>
      </c>
      <c r="FN1" s="195" t="s">
        <v>973</v>
      </c>
      <c r="FO1" s="195" t="s">
        <v>374</v>
      </c>
      <c r="FP1" s="195" t="s">
        <v>976</v>
      </c>
      <c r="FQ1" s="195" t="s">
        <v>977</v>
      </c>
      <c r="FR1" s="195" t="s">
        <v>979</v>
      </c>
      <c r="FS1" s="195" t="s">
        <v>375</v>
      </c>
      <c r="FT1" s="195" t="s">
        <v>982</v>
      </c>
      <c r="FU1" s="195" t="s">
        <v>983</v>
      </c>
      <c r="FV1" s="195" t="s">
        <v>985</v>
      </c>
      <c r="FW1" s="195" t="s">
        <v>376</v>
      </c>
      <c r="FX1" s="195" t="s">
        <v>988</v>
      </c>
      <c r="FY1" s="195" t="s">
        <v>990</v>
      </c>
      <c r="FZ1" s="195" t="s">
        <v>992</v>
      </c>
      <c r="GA1" s="204"/>
      <c r="GB1" s="195" t="s">
        <v>378</v>
      </c>
      <c r="GC1" s="195" t="s">
        <v>379</v>
      </c>
      <c r="GD1" s="204"/>
      <c r="GE1" s="195" t="s">
        <v>381</v>
      </c>
      <c r="GF1" s="195" t="s">
        <v>1015</v>
      </c>
      <c r="GG1" s="195" t="s">
        <v>1017</v>
      </c>
      <c r="GH1" s="195" t="s">
        <v>1019</v>
      </c>
      <c r="GI1" s="195" t="s">
        <v>1021</v>
      </c>
      <c r="GJ1" s="195" t="s">
        <v>1023</v>
      </c>
      <c r="GK1" s="204"/>
      <c r="GL1" s="195" t="s">
        <v>383</v>
      </c>
      <c r="GM1" s="195" t="s">
        <v>1025</v>
      </c>
      <c r="GN1" s="195" t="s">
        <v>1027</v>
      </c>
      <c r="GO1" s="195" t="s">
        <v>1029</v>
      </c>
      <c r="GP1" s="195" t="s">
        <v>1031</v>
      </c>
      <c r="GQ1" s="195" t="s">
        <v>1033</v>
      </c>
      <c r="GR1" s="195" t="s">
        <v>1035</v>
      </c>
      <c r="GS1" s="192"/>
      <c r="GT1" s="204"/>
      <c r="GU1" s="195" t="s">
        <v>384</v>
      </c>
      <c r="GV1" s="195" t="s">
        <v>994</v>
      </c>
      <c r="GW1" s="195" t="s">
        <v>996</v>
      </c>
      <c r="GX1" s="195" t="s">
        <v>998</v>
      </c>
      <c r="GY1" s="195" t="s">
        <v>1000</v>
      </c>
      <c r="GZ1" s="195" t="s">
        <v>1002</v>
      </c>
      <c r="HA1" s="195" t="s">
        <v>1004</v>
      </c>
      <c r="HB1" s="204"/>
      <c r="HC1" s="195" t="s">
        <v>385</v>
      </c>
      <c r="HD1" s="195" t="s">
        <v>1006</v>
      </c>
      <c r="HE1" s="195" t="s">
        <v>1008</v>
      </c>
      <c r="HF1" s="195" t="s">
        <v>1009</v>
      </c>
      <c r="HG1" s="195" t="s">
        <v>386</v>
      </c>
      <c r="HH1" s="195" t="s">
        <v>1012</v>
      </c>
      <c r="HI1" s="195" t="s">
        <v>1013</v>
      </c>
      <c r="HJ1" s="192"/>
      <c r="HK1" s="204"/>
      <c r="HL1" s="195" t="s">
        <v>389</v>
      </c>
      <c r="HM1" s="195" t="s">
        <v>1037</v>
      </c>
      <c r="HN1" s="195" t="s">
        <v>1039</v>
      </c>
      <c r="HO1" s="195" t="s">
        <v>1041</v>
      </c>
      <c r="HP1" s="195" t="s">
        <v>1043</v>
      </c>
      <c r="HQ1" s="195" t="s">
        <v>390</v>
      </c>
      <c r="HR1" s="195" t="s">
        <v>1046</v>
      </c>
      <c r="HS1" s="204"/>
      <c r="HT1" s="195" t="s">
        <v>1048</v>
      </c>
      <c r="HU1" s="195" t="s">
        <v>1050</v>
      </c>
      <c r="HV1" s="195" t="s">
        <v>392</v>
      </c>
      <c r="HW1" s="195" t="s">
        <v>1053</v>
      </c>
      <c r="HX1" s="195" t="s">
        <v>1055</v>
      </c>
      <c r="HY1" s="195" t="s">
        <v>1056</v>
      </c>
      <c r="HZ1" s="195" t="s">
        <v>1058</v>
      </c>
      <c r="IA1" s="204"/>
      <c r="IB1" s="195" t="s">
        <v>1060</v>
      </c>
      <c r="IC1" s="195" t="s">
        <v>1062</v>
      </c>
      <c r="ID1" s="195" t="s">
        <v>1064</v>
      </c>
      <c r="IE1" s="195" t="s">
        <v>394</v>
      </c>
      <c r="IF1" s="195" t="s">
        <v>1066</v>
      </c>
      <c r="IG1" s="195" t="s">
        <v>1068</v>
      </c>
      <c r="IH1" s="195" t="s">
        <v>395</v>
      </c>
      <c r="II1" s="195" t="s">
        <v>1070</v>
      </c>
      <c r="IJ1" s="195" t="s">
        <v>1072</v>
      </c>
      <c r="IK1" s="195" t="s">
        <v>396</v>
      </c>
      <c r="IL1" s="195" t="s">
        <v>1074</v>
      </c>
      <c r="IM1" s="195" t="s">
        <v>1076</v>
      </c>
      <c r="IN1" s="195" t="s">
        <v>1078</v>
      </c>
      <c r="IO1" s="195" t="s">
        <v>1080</v>
      </c>
      <c r="IP1" s="195" t="s">
        <v>397</v>
      </c>
      <c r="IQ1" s="195" t="s">
        <v>1082</v>
      </c>
      <c r="IR1" s="204"/>
      <c r="IS1" s="195" t="s">
        <v>1090</v>
      </c>
      <c r="IT1" s="195" t="s">
        <v>1092</v>
      </c>
      <c r="IU1" s="195" t="s">
        <v>399</v>
      </c>
      <c r="IV1" s="195" t="s">
        <v>1094</v>
      </c>
      <c r="IW1" s="195" t="s">
        <v>1096</v>
      </c>
      <c r="IX1" s="195" t="s">
        <v>1098</v>
      </c>
      <c r="IY1" s="204"/>
      <c r="IZ1" s="195" t="s">
        <v>1100</v>
      </c>
      <c r="JA1" s="195" t="s">
        <v>401</v>
      </c>
      <c r="JB1" s="195" t="s">
        <v>1103</v>
      </c>
      <c r="JC1" s="195" t="s">
        <v>1105</v>
      </c>
      <c r="JD1" s="195" t="s">
        <v>1107</v>
      </c>
      <c r="JE1" s="195" t="s">
        <v>1109</v>
      </c>
      <c r="JF1" s="195" t="s">
        <v>1111</v>
      </c>
      <c r="JG1" s="195" t="s">
        <v>1113</v>
      </c>
      <c r="JH1" s="195" t="s">
        <v>402</v>
      </c>
      <c r="JI1" s="195" t="s">
        <v>1116</v>
      </c>
      <c r="JJ1" s="195" t="s">
        <v>1118</v>
      </c>
      <c r="JK1" s="195" t="s">
        <v>1120</v>
      </c>
      <c r="JL1" s="195" t="s">
        <v>1122</v>
      </c>
      <c r="JM1" s="195" t="s">
        <v>1124</v>
      </c>
      <c r="JN1" s="195" t="s">
        <v>1126</v>
      </c>
      <c r="JO1" s="195" t="s">
        <v>1128</v>
      </c>
      <c r="JP1" s="195" t="s">
        <v>1130</v>
      </c>
      <c r="JQ1" s="195" t="s">
        <v>403</v>
      </c>
      <c r="JR1" s="195" t="s">
        <v>1133</v>
      </c>
      <c r="JS1" s="195" t="s">
        <v>1135</v>
      </c>
      <c r="JT1" s="195" t="s">
        <v>1137</v>
      </c>
      <c r="JU1" s="195" t="s">
        <v>1139</v>
      </c>
      <c r="JV1" s="195" t="s">
        <v>1140</v>
      </c>
      <c r="JW1" s="195" t="s">
        <v>1142</v>
      </c>
      <c r="JX1" s="195" t="s">
        <v>1144</v>
      </c>
      <c r="JY1" s="195" t="s">
        <v>1146</v>
      </c>
      <c r="JZ1" s="195" t="s">
        <v>1148</v>
      </c>
      <c r="KA1" s="195" t="s">
        <v>1150</v>
      </c>
      <c r="KB1" s="195" t="s">
        <v>1152</v>
      </c>
      <c r="KC1" s="195" t="s">
        <v>1154</v>
      </c>
      <c r="KD1" s="195" t="s">
        <v>1156</v>
      </c>
      <c r="KE1" s="195" t="s">
        <v>1158</v>
      </c>
      <c r="KF1" s="195" t="s">
        <v>1160</v>
      </c>
      <c r="KG1" s="195" t="s">
        <v>1162</v>
      </c>
      <c r="KH1" s="195" t="s">
        <v>1164</v>
      </c>
      <c r="KI1" s="195" t="s">
        <v>1166</v>
      </c>
      <c r="KJ1" s="195" t="s">
        <v>1168</v>
      </c>
      <c r="KK1" s="195" t="s">
        <v>1170</v>
      </c>
      <c r="KL1" s="195" t="s">
        <v>1172</v>
      </c>
      <c r="KM1" s="195" t="s">
        <v>1174</v>
      </c>
      <c r="KN1" s="195" t="s">
        <v>1176</v>
      </c>
      <c r="KO1" s="195" t="s">
        <v>1178</v>
      </c>
      <c r="KP1" s="195" t="s">
        <v>1180</v>
      </c>
      <c r="KQ1" s="195" t="s">
        <v>1182</v>
      </c>
      <c r="KR1" s="204"/>
      <c r="KS1" s="195" t="s">
        <v>1184</v>
      </c>
      <c r="KT1" s="195" t="s">
        <v>405</v>
      </c>
      <c r="KU1" s="195" t="s">
        <v>1187</v>
      </c>
      <c r="KV1" s="195" t="s">
        <v>1189</v>
      </c>
      <c r="KW1" s="195" t="s">
        <v>1191</v>
      </c>
      <c r="KX1" s="195" t="s">
        <v>1193</v>
      </c>
      <c r="KY1" s="195" t="s">
        <v>406</v>
      </c>
      <c r="KZ1" s="195" t="s">
        <v>1196</v>
      </c>
      <c r="LA1" s="195" t="s">
        <v>1198</v>
      </c>
      <c r="LB1" s="195" t="s">
        <v>1200</v>
      </c>
      <c r="LC1" s="195" t="s">
        <v>1202</v>
      </c>
      <c r="LD1" s="195" t="s">
        <v>1204</v>
      </c>
      <c r="LE1" s="195" t="s">
        <v>1206</v>
      </c>
      <c r="LF1" s="195" t="s">
        <v>1208</v>
      </c>
      <c r="LG1" s="192"/>
      <c r="LH1" s="204"/>
      <c r="LI1" s="195" t="s">
        <v>407</v>
      </c>
      <c r="LJ1" s="195" t="s">
        <v>1084</v>
      </c>
      <c r="LK1" s="195" t="s">
        <v>1086</v>
      </c>
      <c r="LL1" s="195" t="s">
        <v>1088</v>
      </c>
      <c r="LM1" s="192"/>
      <c r="LN1" s="204"/>
      <c r="LO1" s="195" t="s">
        <v>410</v>
      </c>
      <c r="LP1" s="195" t="s">
        <v>411</v>
      </c>
      <c r="LQ1" s="204"/>
      <c r="LR1" s="195" t="s">
        <v>413</v>
      </c>
      <c r="LS1" s="195" t="s">
        <v>1228</v>
      </c>
      <c r="LT1" s="195" t="s">
        <v>1230</v>
      </c>
      <c r="LU1" s="195" t="s">
        <v>1231</v>
      </c>
      <c r="LV1" s="195" t="s">
        <v>1233</v>
      </c>
      <c r="LW1" s="195" t="s">
        <v>1234</v>
      </c>
      <c r="LX1" s="195" t="s">
        <v>1236</v>
      </c>
      <c r="LY1" s="195" t="s">
        <v>1238</v>
      </c>
      <c r="LZ1" s="195" t="s">
        <v>1240</v>
      </c>
      <c r="MA1" s="195" t="s">
        <v>1242</v>
      </c>
      <c r="MB1" s="195" t="s">
        <v>414</v>
      </c>
      <c r="MC1" s="195" t="s">
        <v>1245</v>
      </c>
      <c r="MD1" s="195" t="s">
        <v>1246</v>
      </c>
      <c r="ME1" s="195" t="s">
        <v>1248</v>
      </c>
      <c r="MF1" s="195" t="s">
        <v>415</v>
      </c>
      <c r="MG1" s="195" t="s">
        <v>1251</v>
      </c>
      <c r="MH1" s="195" t="s">
        <v>1252</v>
      </c>
      <c r="MI1" s="195" t="s">
        <v>1254</v>
      </c>
      <c r="MJ1" s="195" t="s">
        <v>1256</v>
      </c>
      <c r="MK1" s="195" t="s">
        <v>416</v>
      </c>
      <c r="ML1" s="195" t="s">
        <v>1259</v>
      </c>
      <c r="MM1" s="195" t="s">
        <v>1261</v>
      </c>
      <c r="MN1" s="195" t="s">
        <v>1263</v>
      </c>
      <c r="MO1" s="195" t="s">
        <v>1265</v>
      </c>
      <c r="MP1" s="195" t="s">
        <v>417</v>
      </c>
      <c r="MQ1" s="195" t="s">
        <v>1268</v>
      </c>
      <c r="MR1" s="195" t="s">
        <v>1270</v>
      </c>
      <c r="MS1" s="195" t="s">
        <v>1272</v>
      </c>
      <c r="MT1" s="195" t="s">
        <v>1274</v>
      </c>
      <c r="MU1" s="195" t="s">
        <v>1276</v>
      </c>
      <c r="MV1" s="195" t="s">
        <v>1278</v>
      </c>
      <c r="MW1" s="195" t="s">
        <v>1280</v>
      </c>
      <c r="MX1" s="195" t="s">
        <v>1282</v>
      </c>
      <c r="MY1" s="195" t="s">
        <v>1284</v>
      </c>
      <c r="MZ1" s="195" t="s">
        <v>1286</v>
      </c>
      <c r="NA1" s="195" t="s">
        <v>1288</v>
      </c>
      <c r="NB1" s="195" t="s">
        <v>1289</v>
      </c>
      <c r="NC1" s="204"/>
      <c r="ND1" s="195" t="s">
        <v>419</v>
      </c>
      <c r="NE1" s="195" t="s">
        <v>1291</v>
      </c>
      <c r="NF1" s="195" t="s">
        <v>1293</v>
      </c>
      <c r="NG1" s="195" t="s">
        <v>1295</v>
      </c>
      <c r="NH1" s="195" t="s">
        <v>1297</v>
      </c>
      <c r="NI1" s="204"/>
      <c r="NJ1" s="195" t="s">
        <v>421</v>
      </c>
      <c r="NK1" s="195" t="s">
        <v>1298</v>
      </c>
      <c r="NL1" s="195" t="s">
        <v>422</v>
      </c>
      <c r="NM1" s="195" t="s">
        <v>1300</v>
      </c>
      <c r="NN1" s="195" t="s">
        <v>1302</v>
      </c>
      <c r="NO1" s="195" t="s">
        <v>423</v>
      </c>
      <c r="NP1" s="195" t="s">
        <v>1304</v>
      </c>
      <c r="NQ1" s="195" t="s">
        <v>1306</v>
      </c>
      <c r="NR1" s="192"/>
      <c r="NS1" s="204"/>
      <c r="NT1" s="195" t="s">
        <v>424</v>
      </c>
      <c r="NU1" s="195" t="s">
        <v>1210</v>
      </c>
      <c r="NV1" s="195" t="s">
        <v>1212</v>
      </c>
      <c r="NW1" s="195" t="s">
        <v>1214</v>
      </c>
      <c r="NX1" s="195" t="s">
        <v>1216</v>
      </c>
      <c r="NY1" s="195" t="s">
        <v>425</v>
      </c>
      <c r="NZ1" s="195" t="s">
        <v>1218</v>
      </c>
      <c r="OA1" s="195" t="s">
        <v>426</v>
      </c>
      <c r="OB1" s="195" t="s">
        <v>1220</v>
      </c>
      <c r="OC1" s="204"/>
      <c r="OD1" s="195" t="s">
        <v>1222</v>
      </c>
      <c r="OE1" s="195" t="s">
        <v>427</v>
      </c>
      <c r="OF1" s="192"/>
      <c r="OG1" s="204"/>
      <c r="OH1" s="195" t="s">
        <v>1224</v>
      </c>
      <c r="OI1" s="195" t="s">
        <v>1226</v>
      </c>
      <c r="OJ1" s="195" t="s">
        <v>428</v>
      </c>
      <c r="OK1" s="192"/>
      <c r="OL1" s="204"/>
      <c r="OM1" s="195" t="s">
        <v>431</v>
      </c>
      <c r="ON1" s="195" t="s">
        <v>1308</v>
      </c>
      <c r="OO1" s="195" t="s">
        <v>1310</v>
      </c>
      <c r="OP1" s="195" t="s">
        <v>432</v>
      </c>
      <c r="OQ1" s="195" t="s">
        <v>433</v>
      </c>
      <c r="OR1" s="195" t="s">
        <v>1408</v>
      </c>
      <c r="OS1" s="195" t="s">
        <v>1410</v>
      </c>
      <c r="OT1" s="195" t="s">
        <v>1412</v>
      </c>
      <c r="OU1" s="195" t="s">
        <v>1414</v>
      </c>
      <c r="OV1" s="195" t="s">
        <v>1416</v>
      </c>
      <c r="OW1" s="204"/>
      <c r="OX1" s="195" t="s">
        <v>435</v>
      </c>
      <c r="OY1" s="195" t="s">
        <v>1418</v>
      </c>
      <c r="OZ1" s="195" t="s">
        <v>1420</v>
      </c>
      <c r="PA1" s="195" t="s">
        <v>1422</v>
      </c>
      <c r="PB1" s="195" t="s">
        <v>1424</v>
      </c>
      <c r="PC1" s="195" t="s">
        <v>1426</v>
      </c>
      <c r="PD1" s="195" t="s">
        <v>1428</v>
      </c>
      <c r="PE1" s="204"/>
      <c r="PF1" s="195" t="s">
        <v>1430</v>
      </c>
      <c r="PG1" s="195" t="s">
        <v>437</v>
      </c>
      <c r="PH1" s="204"/>
      <c r="PI1" s="195" t="s">
        <v>439</v>
      </c>
      <c r="PJ1" s="195" t="s">
        <v>1460</v>
      </c>
      <c r="PK1" s="195" t="s">
        <v>1462</v>
      </c>
      <c r="PL1" s="204"/>
      <c r="PM1" s="195" t="s">
        <v>441</v>
      </c>
      <c r="PN1" s="195" t="s">
        <v>1464</v>
      </c>
      <c r="PO1" s="195" t="s">
        <v>1465</v>
      </c>
      <c r="PP1" s="195" t="s">
        <v>1466</v>
      </c>
      <c r="PQ1" s="195" t="s">
        <v>1467</v>
      </c>
      <c r="PR1" s="195" t="s">
        <v>1469</v>
      </c>
      <c r="PS1" s="195" t="s">
        <v>1470</v>
      </c>
      <c r="PT1" s="195" t="s">
        <v>1472</v>
      </c>
      <c r="PU1" s="195" t="s">
        <v>1473</v>
      </c>
      <c r="PV1" s="192"/>
      <c r="PW1" s="204"/>
      <c r="PX1" s="195" t="s">
        <v>442</v>
      </c>
      <c r="PY1" s="195" t="s">
        <v>1312</v>
      </c>
      <c r="PZ1" s="195" t="s">
        <v>1314</v>
      </c>
      <c r="QA1" s="195" t="s">
        <v>1316</v>
      </c>
      <c r="QB1" s="195" t="s">
        <v>1318</v>
      </c>
      <c r="QC1" s="195" t="s">
        <v>1320</v>
      </c>
      <c r="QD1" s="195" t="s">
        <v>1322</v>
      </c>
      <c r="QE1" s="195" t="s">
        <v>1324</v>
      </c>
      <c r="QF1" s="195" t="s">
        <v>1326</v>
      </c>
      <c r="QG1" s="195" t="s">
        <v>1328</v>
      </c>
      <c r="QH1" s="195" t="s">
        <v>1330</v>
      </c>
      <c r="QI1" s="195" t="s">
        <v>1332</v>
      </c>
      <c r="QJ1" s="195" t="s">
        <v>1334</v>
      </c>
      <c r="QK1" s="195" t="s">
        <v>1336</v>
      </c>
      <c r="QL1" s="195" t="s">
        <v>1338</v>
      </c>
      <c r="QM1" s="195" t="s">
        <v>1340</v>
      </c>
      <c r="QN1" s="195" t="s">
        <v>1342</v>
      </c>
      <c r="QO1" s="195" t="s">
        <v>1344</v>
      </c>
      <c r="QP1" s="195" t="s">
        <v>1346</v>
      </c>
      <c r="QQ1" s="195" t="s">
        <v>1348</v>
      </c>
      <c r="QR1" s="195" t="s">
        <v>1350</v>
      </c>
      <c r="QS1" s="195" t="s">
        <v>1352</v>
      </c>
      <c r="QT1" s="195" t="s">
        <v>1354</v>
      </c>
      <c r="QU1" s="195" t="s">
        <v>443</v>
      </c>
      <c r="QV1" s="195" t="s">
        <v>1357</v>
      </c>
      <c r="QW1" s="195" t="s">
        <v>1359</v>
      </c>
      <c r="QX1" s="195" t="s">
        <v>1360</v>
      </c>
      <c r="QY1" s="195" t="s">
        <v>1362</v>
      </c>
      <c r="QZ1" s="195" t="s">
        <v>1364</v>
      </c>
      <c r="RA1" s="195" t="s">
        <v>1366</v>
      </c>
      <c r="RB1" s="195" t="s">
        <v>1368</v>
      </c>
      <c r="RC1" s="195" t="s">
        <v>1370</v>
      </c>
      <c r="RD1" s="195" t="s">
        <v>1372</v>
      </c>
      <c r="RE1" s="195" t="s">
        <v>1374</v>
      </c>
      <c r="RF1" s="195" t="s">
        <v>1376</v>
      </c>
      <c r="RG1" s="195" t="s">
        <v>1378</v>
      </c>
      <c r="RH1" s="195" t="s">
        <v>1380</v>
      </c>
      <c r="RI1" s="195" t="s">
        <v>1382</v>
      </c>
      <c r="RJ1" s="195" t="s">
        <v>1384</v>
      </c>
      <c r="RK1" s="195" t="s">
        <v>1386</v>
      </c>
      <c r="RL1" s="195" t="s">
        <v>1388</v>
      </c>
      <c r="RM1" s="195" t="s">
        <v>1390</v>
      </c>
      <c r="RN1" s="195" t="s">
        <v>1392</v>
      </c>
      <c r="RO1" s="195" t="s">
        <v>1394</v>
      </c>
      <c r="RP1" s="195" t="s">
        <v>1396</v>
      </c>
      <c r="RQ1" s="195" t="s">
        <v>1398</v>
      </c>
      <c r="RR1" s="195" t="s">
        <v>1400</v>
      </c>
      <c r="RS1" s="195" t="s">
        <v>1402</v>
      </c>
      <c r="RT1" s="195" t="s">
        <v>1404</v>
      </c>
      <c r="RU1" s="195" t="s">
        <v>1406</v>
      </c>
      <c r="RV1" s="192"/>
      <c r="RW1" s="204"/>
      <c r="RX1" s="195" t="s">
        <v>444</v>
      </c>
      <c r="RY1" s="195" t="s">
        <v>1432</v>
      </c>
      <c r="RZ1" s="195" t="s">
        <v>1434</v>
      </c>
      <c r="SA1" s="195" t="s">
        <v>1436</v>
      </c>
      <c r="SB1" s="195" t="s">
        <v>1438</v>
      </c>
      <c r="SC1" s="195" t="s">
        <v>1440</v>
      </c>
      <c r="SD1" s="195" t="s">
        <v>1442</v>
      </c>
      <c r="SE1" s="195" t="s">
        <v>1444</v>
      </c>
      <c r="SF1" s="195" t="s">
        <v>1446</v>
      </c>
      <c r="SG1" s="195" t="s">
        <v>1448</v>
      </c>
      <c r="SH1" s="195" t="s">
        <v>1450</v>
      </c>
      <c r="SI1" s="195" t="s">
        <v>1452</v>
      </c>
      <c r="SJ1" s="195" t="s">
        <v>1454</v>
      </c>
      <c r="SK1" s="195" t="s">
        <v>1456</v>
      </c>
      <c r="SL1" s="195" t="s">
        <v>1458</v>
      </c>
      <c r="SM1" s="192"/>
      <c r="SN1" s="204"/>
      <c r="SO1" s="195" t="s">
        <v>447</v>
      </c>
      <c r="SP1" s="195" t="s">
        <v>1475</v>
      </c>
      <c r="SQ1" s="195" t="s">
        <v>1477</v>
      </c>
      <c r="SR1" s="195" t="s">
        <v>448</v>
      </c>
      <c r="SS1" s="195" t="s">
        <v>1479</v>
      </c>
      <c r="ST1" s="195" t="s">
        <v>1481</v>
      </c>
      <c r="SU1" s="195" t="s">
        <v>1483</v>
      </c>
      <c r="SV1" s="195" t="s">
        <v>1485</v>
      </c>
      <c r="SW1" s="204"/>
      <c r="SX1" s="195" t="s">
        <v>450</v>
      </c>
      <c r="SY1" s="195" t="s">
        <v>1487</v>
      </c>
      <c r="SZ1" s="195" t="s">
        <v>1489</v>
      </c>
      <c r="TA1" s="195" t="s">
        <v>1491</v>
      </c>
      <c r="TB1" s="195" t="s">
        <v>1493</v>
      </c>
      <c r="TC1" s="195" t="s">
        <v>1495</v>
      </c>
      <c r="TD1" s="195" t="s">
        <v>1497</v>
      </c>
      <c r="TE1" s="195" t="s">
        <v>1499</v>
      </c>
      <c r="TF1" s="195" t="s">
        <v>1501</v>
      </c>
      <c r="TG1" s="195" t="s">
        <v>1503</v>
      </c>
      <c r="TH1" s="195" t="s">
        <v>1505</v>
      </c>
      <c r="TI1" s="195" t="s">
        <v>1507</v>
      </c>
      <c r="TJ1" s="195" t="s">
        <v>1509</v>
      </c>
      <c r="TK1" s="195" t="s">
        <v>1511</v>
      </c>
      <c r="TL1" s="195" t="s">
        <v>1513</v>
      </c>
      <c r="TM1" s="195" t="s">
        <v>1515</v>
      </c>
      <c r="TN1" s="192"/>
      <c r="TO1" s="204"/>
      <c r="TP1" s="195" t="s">
        <v>453</v>
      </c>
      <c r="TQ1" s="195" t="s">
        <v>1517</v>
      </c>
      <c r="TR1" s="195" t="s">
        <v>1519</v>
      </c>
      <c r="TS1" s="195" t="s">
        <v>1521</v>
      </c>
      <c r="TT1" s="195" t="s">
        <v>1523</v>
      </c>
      <c r="TU1" s="195" t="s">
        <v>1525</v>
      </c>
      <c r="TV1" s="195" t="s">
        <v>454</v>
      </c>
      <c r="TW1" s="195" t="s">
        <v>1527</v>
      </c>
      <c r="TX1" s="195" t="s">
        <v>1529</v>
      </c>
      <c r="TY1" s="195" t="s">
        <v>1531</v>
      </c>
      <c r="TZ1" s="195" t="s">
        <v>1533</v>
      </c>
      <c r="UA1" s="195" t="s">
        <v>1535</v>
      </c>
      <c r="UB1" s="195" t="s">
        <v>1537</v>
      </c>
      <c r="UC1" s="204"/>
      <c r="UD1" s="195" t="s">
        <v>456</v>
      </c>
      <c r="UE1" s="192"/>
      <c r="UF1" s="204"/>
      <c r="UG1" s="195" t="s">
        <v>457</v>
      </c>
      <c r="UH1" s="195" t="s">
        <v>1539</v>
      </c>
      <c r="UI1" s="195" t="s">
        <v>1541</v>
      </c>
      <c r="UJ1" s="195" t="s">
        <v>1542</v>
      </c>
      <c r="UK1" s="195" t="s">
        <v>1544</v>
      </c>
      <c r="UL1" s="195" t="s">
        <v>1546</v>
      </c>
      <c r="UM1" s="195" t="s">
        <v>1548</v>
      </c>
      <c r="UN1" s="195" t="s">
        <v>1550</v>
      </c>
      <c r="UO1" s="195" t="s">
        <v>1552</v>
      </c>
      <c r="UP1" s="195" t="s">
        <v>1554</v>
      </c>
      <c r="UQ1" s="195" t="s">
        <v>1556</v>
      </c>
      <c r="UR1" s="195" t="s">
        <v>1558</v>
      </c>
      <c r="US1" s="195" t="s">
        <v>1560</v>
      </c>
      <c r="UT1" s="195" t="s">
        <v>1562</v>
      </c>
      <c r="UU1" s="195" t="s">
        <v>1564</v>
      </c>
      <c r="UV1" s="195" t="s">
        <v>1566</v>
      </c>
      <c r="UW1" s="195" t="s">
        <v>1568</v>
      </c>
      <c r="UX1" s="192"/>
      <c r="UY1" s="195" t="s">
        <v>1572</v>
      </c>
      <c r="UZ1" s="195" t="s">
        <v>1574</v>
      </c>
      <c r="VA1" s="195" t="s">
        <v>1576</v>
      </c>
      <c r="VB1" s="195" t="s">
        <v>1578</v>
      </c>
      <c r="VC1" s="195" t="s">
        <v>1580</v>
      </c>
      <c r="VD1" s="198"/>
    </row>
    <row r="2" spans="1:576" s="139" customFormat="1" hidden="1" x14ac:dyDescent="0.25">
      <c r="A2" s="139" t="s">
        <v>201</v>
      </c>
      <c r="B2" s="139" t="s">
        <v>190</v>
      </c>
      <c r="C2" s="139" t="s">
        <v>553</v>
      </c>
      <c r="D2" s="175" t="s">
        <v>202</v>
      </c>
      <c r="E2" s="139" t="s">
        <v>174</v>
      </c>
      <c r="F2" s="139" t="s">
        <v>554</v>
      </c>
      <c r="G2" s="139" t="s">
        <v>203</v>
      </c>
      <c r="H2" s="175" t="s">
        <v>555</v>
      </c>
      <c r="I2" s="139" t="s">
        <v>556</v>
      </c>
      <c r="J2" s="139" t="s">
        <v>204</v>
      </c>
      <c r="K2" s="139" t="s">
        <v>557</v>
      </c>
      <c r="R2" s="139" t="s">
        <v>206</v>
      </c>
      <c r="S2" s="139" t="s">
        <v>207</v>
      </c>
      <c r="U2" s="139" t="s">
        <v>473</v>
      </c>
      <c r="V2" s="139" t="s">
        <v>491</v>
      </c>
      <c r="W2" s="139" t="s">
        <v>474</v>
      </c>
      <c r="X2" s="139" t="s">
        <v>475</v>
      </c>
      <c r="Y2" s="139" t="s">
        <v>476</v>
      </c>
      <c r="Z2" s="139" t="s">
        <v>477</v>
      </c>
      <c r="AA2" s="139" t="s">
        <v>478</v>
      </c>
      <c r="AB2" s="139" t="s">
        <v>479</v>
      </c>
      <c r="AC2" s="139" t="s">
        <v>480</v>
      </c>
      <c r="AD2" s="139" t="s">
        <v>481</v>
      </c>
      <c r="AE2" s="139" t="s">
        <v>482</v>
      </c>
      <c r="AF2" s="139" t="s">
        <v>483</v>
      </c>
      <c r="AH2" s="139" t="s">
        <v>501</v>
      </c>
      <c r="AI2" s="139" t="s">
        <v>502</v>
      </c>
      <c r="AJ2" s="139" t="s">
        <v>503</v>
      </c>
      <c r="AK2" s="139" t="s">
        <v>504</v>
      </c>
      <c r="AL2" s="139" t="s">
        <v>505</v>
      </c>
      <c r="AM2" s="139" t="s">
        <v>508</v>
      </c>
      <c r="AN2" s="139" t="s">
        <v>506</v>
      </c>
      <c r="AO2" s="139" t="s">
        <v>507</v>
      </c>
      <c r="AP2" s="139" t="s">
        <v>509</v>
      </c>
      <c r="AQ2" s="139" t="s">
        <v>510</v>
      </c>
      <c r="AR2" s="139" t="s">
        <v>511</v>
      </c>
      <c r="AS2" s="139" t="s">
        <v>512</v>
      </c>
      <c r="AT2" s="139" t="s">
        <v>513</v>
      </c>
      <c r="AU2" s="139" t="s">
        <v>514</v>
      </c>
      <c r="AV2" s="139" t="s">
        <v>515</v>
      </c>
      <c r="AW2" s="139" t="s">
        <v>516</v>
      </c>
      <c r="AX2" s="139" t="s">
        <v>517</v>
      </c>
      <c r="AY2" s="139" t="s">
        <v>518</v>
      </c>
      <c r="AZ2" s="139" t="s">
        <v>519</v>
      </c>
      <c r="BA2" s="139" t="s">
        <v>520</v>
      </c>
      <c r="BB2" s="139" t="s">
        <v>521</v>
      </c>
      <c r="BC2" s="139" t="s">
        <v>522</v>
      </c>
      <c r="BD2" s="139" t="s">
        <v>523</v>
      </c>
      <c r="BE2" s="139" t="s">
        <v>524</v>
      </c>
      <c r="BF2" s="139" t="s">
        <v>525</v>
      </c>
      <c r="BG2" s="139" t="s">
        <v>526</v>
      </c>
      <c r="BH2" s="139" t="s">
        <v>527</v>
      </c>
      <c r="BI2" s="139" t="s">
        <v>528</v>
      </c>
      <c r="BJ2" s="139" t="s">
        <v>529</v>
      </c>
      <c r="BK2" s="139" t="s">
        <v>530</v>
      </c>
      <c r="BL2" s="139" t="s">
        <v>531</v>
      </c>
      <c r="BM2" s="139" t="s">
        <v>532</v>
      </c>
      <c r="BN2" s="139" t="s">
        <v>533</v>
      </c>
      <c r="BO2" s="139" t="s">
        <v>534</v>
      </c>
      <c r="BP2" s="139" t="s">
        <v>535</v>
      </c>
      <c r="BQ2" s="139" t="s">
        <v>536</v>
      </c>
      <c r="BR2" s="139" t="s">
        <v>537</v>
      </c>
      <c r="BS2" s="139" t="s">
        <v>538</v>
      </c>
      <c r="BT2" s="139" t="s">
        <v>539</v>
      </c>
      <c r="BU2" s="139" t="s">
        <v>540</v>
      </c>
      <c r="BZ2" s="109" t="s">
        <v>727</v>
      </c>
      <c r="CA2" s="109" t="s">
        <v>728</v>
      </c>
      <c r="CB2" s="109" t="s">
        <v>729</v>
      </c>
      <c r="CC2" s="109" t="s">
        <v>730</v>
      </c>
      <c r="CD2" s="109" t="s">
        <v>731</v>
      </c>
      <c r="CE2" s="109" t="s">
        <v>732</v>
      </c>
      <c r="CF2" s="109" t="s">
        <v>733</v>
      </c>
      <c r="CG2" s="109" t="s">
        <v>734</v>
      </c>
      <c r="CH2" s="109" t="s">
        <v>735</v>
      </c>
      <c r="CI2" s="109" t="s">
        <v>736</v>
      </c>
      <c r="CJ2" s="109" t="s">
        <v>737</v>
      </c>
      <c r="CK2" s="109" t="s">
        <v>738</v>
      </c>
      <c r="CL2" s="109" t="s">
        <v>739</v>
      </c>
      <c r="CM2" s="109" t="s">
        <v>740</v>
      </c>
    </row>
    <row r="3" spans="1:576" hidden="1" x14ac:dyDescent="0.25">
      <c r="AH3" s="109">
        <v>2500</v>
      </c>
      <c r="AI3" s="109">
        <v>1900</v>
      </c>
      <c r="AJ3" s="109">
        <v>1650</v>
      </c>
      <c r="AK3" s="109">
        <v>1580</v>
      </c>
      <c r="AL3" s="109">
        <v>2250</v>
      </c>
      <c r="AM3" s="109">
        <v>1650</v>
      </c>
      <c r="AN3" s="109">
        <v>1400</v>
      </c>
      <c r="AO3" s="109">
        <v>1340</v>
      </c>
      <c r="AP3" s="109">
        <v>2000</v>
      </c>
      <c r="AQ3" s="109">
        <v>1400</v>
      </c>
      <c r="AR3" s="109">
        <v>1150</v>
      </c>
      <c r="AS3" s="109">
        <v>1100</v>
      </c>
      <c r="AT3" s="109">
        <v>1750</v>
      </c>
      <c r="AU3" s="109">
        <v>1150</v>
      </c>
      <c r="AV3" s="109">
        <v>900</v>
      </c>
      <c r="AW3" s="109">
        <v>860</v>
      </c>
      <c r="AX3" s="109">
        <v>1200</v>
      </c>
      <c r="AY3" s="109">
        <v>900</v>
      </c>
      <c r="AZ3" s="109">
        <v>650</v>
      </c>
      <c r="BA3" s="109">
        <v>620</v>
      </c>
      <c r="BB3" s="109">
        <v>5355</v>
      </c>
      <c r="BC3" s="109">
        <v>4935</v>
      </c>
      <c r="BD3" s="109">
        <v>6300</v>
      </c>
      <c r="BE3" s="109">
        <v>5880</v>
      </c>
      <c r="BF3" s="109">
        <v>4725</v>
      </c>
      <c r="BG3" s="109">
        <v>4305</v>
      </c>
      <c r="BH3" s="109">
        <v>5670</v>
      </c>
      <c r="BI3" s="109">
        <v>5250</v>
      </c>
      <c r="BJ3" s="109">
        <v>4095</v>
      </c>
      <c r="BK3" s="109">
        <v>3780</v>
      </c>
      <c r="BL3" s="109">
        <v>5040</v>
      </c>
      <c r="BM3" s="109">
        <v>4620</v>
      </c>
      <c r="BN3" s="109">
        <v>3465</v>
      </c>
      <c r="BO3" s="109">
        <v>3150</v>
      </c>
      <c r="BP3" s="109">
        <v>4410</v>
      </c>
      <c r="BQ3" s="109">
        <v>4095</v>
      </c>
      <c r="BR3" s="109">
        <v>3045</v>
      </c>
      <c r="BS3" s="109">
        <v>2835</v>
      </c>
      <c r="BT3" s="109">
        <v>3885</v>
      </c>
      <c r="BU3" s="109">
        <v>3570</v>
      </c>
      <c r="BZ3" s="449">
        <v>41436.800000000003</v>
      </c>
      <c r="CA3" s="449">
        <v>37669.82</v>
      </c>
      <c r="CB3" s="449">
        <v>33902.839999999997</v>
      </c>
      <c r="CC3" s="449">
        <v>30135.85</v>
      </c>
      <c r="CD3" s="449">
        <v>28252.36</v>
      </c>
      <c r="CE3" s="449">
        <v>26368.87</v>
      </c>
      <c r="CF3" s="449">
        <v>17893.16</v>
      </c>
      <c r="CG3" s="449">
        <v>16951.419999999998</v>
      </c>
      <c r="CH3" s="449">
        <v>13184.44</v>
      </c>
      <c r="CI3" s="449">
        <v>15032.56</v>
      </c>
      <c r="CJ3" s="449">
        <v>13264.02</v>
      </c>
      <c r="CK3" s="449">
        <v>12379.75</v>
      </c>
      <c r="CL3" s="449">
        <v>439.49</v>
      </c>
      <c r="CM3" s="449">
        <v>1904.46</v>
      </c>
    </row>
    <row r="5" spans="1:576" ht="52.5" x14ac:dyDescent="0.25">
      <c r="C5" s="210" t="s">
        <v>205</v>
      </c>
      <c r="D5" s="183">
        <f>SUMIF(C:C,$C$10,D:D)</f>
        <v>29250</v>
      </c>
      <c r="CA5" s="449"/>
    </row>
    <row r="6" spans="1:576" x14ac:dyDescent="0.25">
      <c r="CA6" s="449"/>
    </row>
    <row r="7" spans="1:576" x14ac:dyDescent="0.25">
      <c r="CA7" s="449"/>
    </row>
    <row r="8" spans="1:576" x14ac:dyDescent="0.25">
      <c r="C8" s="72" t="s">
        <v>53</v>
      </c>
      <c r="D8" s="98"/>
      <c r="E8" s="72"/>
      <c r="F8" s="72"/>
      <c r="G8" s="72"/>
      <c r="H8" s="98"/>
      <c r="I8" s="72"/>
      <c r="J8" s="72"/>
      <c r="CA8" s="449"/>
    </row>
    <row r="9" spans="1:576" ht="15.75" thickBot="1" x14ac:dyDescent="0.3">
      <c r="C9" s="118"/>
      <c r="D9" s="98"/>
      <c r="E9" s="118"/>
      <c r="F9" s="118"/>
      <c r="G9" s="118"/>
      <c r="H9" s="98"/>
      <c r="I9" s="118"/>
      <c r="J9" s="138"/>
      <c r="CA9" s="449"/>
    </row>
    <row r="10" spans="1:576" ht="15.75" thickBot="1" x14ac:dyDescent="0.3">
      <c r="C10" s="71" t="s">
        <v>42</v>
      </c>
      <c r="D10" s="30">
        <f>SUM(G17:G67)</f>
        <v>29250</v>
      </c>
      <c r="E10" s="117"/>
      <c r="F10" s="117"/>
      <c r="G10" s="117"/>
      <c r="H10" s="95"/>
      <c r="I10" s="95"/>
      <c r="J10" s="95"/>
      <c r="CA10" s="449"/>
    </row>
    <row r="11" spans="1:576" x14ac:dyDescent="0.25">
      <c r="B11" s="191"/>
      <c r="D11" s="31"/>
      <c r="E11" s="117"/>
      <c r="F11" s="117"/>
      <c r="G11" s="117"/>
      <c r="H11" s="95"/>
      <c r="I11" s="95"/>
      <c r="J11" s="95"/>
      <c r="CA11" s="449"/>
    </row>
    <row r="12" spans="1:576" x14ac:dyDescent="0.25">
      <c r="B12" s="191"/>
      <c r="D12" s="31"/>
      <c r="E12" s="117"/>
      <c r="F12" s="117"/>
      <c r="G12" s="117"/>
      <c r="H12" s="95"/>
      <c r="I12" s="95"/>
      <c r="J12" s="95"/>
      <c r="CA12" s="449"/>
    </row>
    <row r="13" spans="1:576" ht="15.75" x14ac:dyDescent="0.25">
      <c r="C13" s="223" t="s">
        <v>470</v>
      </c>
      <c r="D13" s="224" t="s">
        <v>1772</v>
      </c>
      <c r="E13" s="117"/>
      <c r="F13" s="117"/>
      <c r="G13" s="117"/>
      <c r="H13" s="95"/>
      <c r="I13" s="95"/>
      <c r="J13" s="95"/>
      <c r="CA13" s="449"/>
    </row>
    <row r="14" spans="1:576" ht="18.75" x14ac:dyDescent="0.25">
      <c r="C14" s="243"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2.a.1 Conformar el equipo de investigación o la subcontratación del outsourcing para realizar la investigación.</v>
      </c>
      <c r="D14" s="31"/>
      <c r="E14" s="117"/>
      <c r="F14" s="117"/>
      <c r="G14" s="117"/>
      <c r="H14" s="95"/>
      <c r="I14" s="95"/>
      <c r="J14" s="95"/>
      <c r="CA14" s="449"/>
    </row>
    <row r="15" spans="1:576" ht="15.75" thickBot="1" x14ac:dyDescent="0.3">
      <c r="C15" s="118"/>
      <c r="D15" s="31"/>
      <c r="E15" s="117"/>
      <c r="F15" s="117"/>
      <c r="G15" s="117"/>
      <c r="H15" s="95"/>
      <c r="I15" s="95"/>
      <c r="J15" s="95"/>
      <c r="CA15" s="449"/>
    </row>
    <row r="16" spans="1:576" ht="30.75" thickBot="1" x14ac:dyDescent="0.3">
      <c r="C16" s="151" t="s">
        <v>43</v>
      </c>
      <c r="D16" s="155" t="s">
        <v>54</v>
      </c>
      <c r="E16" s="185" t="s">
        <v>55</v>
      </c>
      <c r="F16" s="155" t="s">
        <v>56</v>
      </c>
      <c r="G16" s="152" t="s">
        <v>27</v>
      </c>
      <c r="H16" s="150" t="s">
        <v>208</v>
      </c>
      <c r="I16" s="153" t="s">
        <v>45</v>
      </c>
      <c r="J16" s="153" t="s">
        <v>209</v>
      </c>
      <c r="K16" s="153" t="s">
        <v>489</v>
      </c>
      <c r="L16" s="153" t="s">
        <v>490</v>
      </c>
      <c r="CA16" s="449"/>
    </row>
    <row r="17" spans="3:79" ht="15.75" hidden="1" thickBot="1" x14ac:dyDescent="0.3">
      <c r="C17" s="154" t="s">
        <v>727</v>
      </c>
      <c r="D17" s="217"/>
      <c r="E17" s="167">
        <v>12</v>
      </c>
      <c r="F17" s="450">
        <f>HLOOKUP($C17,$BZ$2:$CM$3,2,0)</f>
        <v>41436.800000000003</v>
      </c>
      <c r="G17" s="130">
        <f>D17*E17*F17</f>
        <v>0</v>
      </c>
      <c r="H17" s="180" t="s">
        <v>206</v>
      </c>
      <c r="I17" s="131" t="s">
        <v>331</v>
      </c>
      <c r="J17" s="131" t="str">
        <f>VLOOKUP(I17,Presupuesto!$B$11:$C$586,2,0)</f>
        <v>SUELDOS Y SALARIOS BASICOS (11100-00)</v>
      </c>
      <c r="K17" s="250" t="s">
        <v>201</v>
      </c>
      <c r="L17" s="120" t="s">
        <v>473</v>
      </c>
      <c r="CA17" s="449"/>
    </row>
    <row r="18" spans="3:79" hidden="1" x14ac:dyDescent="0.25">
      <c r="C18" s="186" t="s">
        <v>57</v>
      </c>
      <c r="D18" s="178"/>
      <c r="E18" s="169">
        <v>0</v>
      </c>
      <c r="F18" s="121">
        <f>IF(E17=0,"",(G17/E17)/12*E17)</f>
        <v>0</v>
      </c>
      <c r="G18" s="119">
        <f>F18</f>
        <v>0</v>
      </c>
      <c r="H18" s="179" t="s">
        <v>207</v>
      </c>
      <c r="I18" s="133" t="s">
        <v>334</v>
      </c>
      <c r="J18" s="133" t="str">
        <f>VLOOKUP(I18,Presupuesto!$B$11:$C$586,2,0)</f>
        <v>AGUINALDO Y DECIMOCUARTO MES (11500-00)</v>
      </c>
      <c r="K18" s="120" t="str">
        <f>$K$17</f>
        <v>Desarrollo Curricular</v>
      </c>
      <c r="L18" s="120" t="s">
        <v>491</v>
      </c>
      <c r="CA18" s="449"/>
    </row>
    <row r="19" spans="3:79" ht="15.75" hidden="1" thickBot="1" x14ac:dyDescent="0.3">
      <c r="C19" s="187" t="s">
        <v>58</v>
      </c>
      <c r="D19" s="178"/>
      <c r="E19" s="169">
        <v>0</v>
      </c>
      <c r="F19" s="134">
        <f>IF(E17&lt;6,"",((E17-6)/12)*(G17/E17))</f>
        <v>0</v>
      </c>
      <c r="G19" s="119">
        <f>F19</f>
        <v>0</v>
      </c>
      <c r="H19" s="179" t="s">
        <v>207</v>
      </c>
      <c r="I19" s="122" t="s">
        <v>764</v>
      </c>
      <c r="J19" s="122" t="str">
        <f>VLOOKUP(I19,Presupuesto!$B$11:$C$586,2,0)</f>
        <v>DECIMOCUARTO MES</v>
      </c>
      <c r="K19" s="120" t="str">
        <f t="shared" ref="K19:K67" si="0">$K$17</f>
        <v>Desarrollo Curricular</v>
      </c>
      <c r="L19" s="120" t="s">
        <v>474</v>
      </c>
      <c r="CA19" s="449"/>
    </row>
    <row r="20" spans="3:79" ht="15.75" hidden="1" thickBot="1" x14ac:dyDescent="0.3">
      <c r="C20" s="154" t="s">
        <v>728</v>
      </c>
      <c r="D20" s="217"/>
      <c r="E20" s="167">
        <v>12</v>
      </c>
      <c r="F20" s="450">
        <f>HLOOKUP($C20,$BZ$2:$CM$3,2,0)</f>
        <v>37669.82</v>
      </c>
      <c r="G20" s="130">
        <f>D20*E20*F20</f>
        <v>0</v>
      </c>
      <c r="H20" s="180"/>
      <c r="I20" s="131" t="s">
        <v>331</v>
      </c>
      <c r="J20" s="131" t="str">
        <f>VLOOKUP(I20,Presupuesto!$B$11:$C$586,2,0)</f>
        <v>SUELDOS Y SALARIOS BASICOS (11100-00)</v>
      </c>
      <c r="K20" s="489" t="str">
        <f t="shared" si="0"/>
        <v>Desarrollo Curricular</v>
      </c>
      <c r="L20" s="120" t="s">
        <v>474</v>
      </c>
    </row>
    <row r="21" spans="3:79" hidden="1" x14ac:dyDescent="0.25">
      <c r="C21" s="186" t="s">
        <v>57</v>
      </c>
      <c r="D21" s="178"/>
      <c r="E21" s="169">
        <v>0</v>
      </c>
      <c r="F21" s="121">
        <f>IF(E20=0,"",(G20/E20)/12*E20)</f>
        <v>0</v>
      </c>
      <c r="G21" s="119">
        <f>F21</f>
        <v>0</v>
      </c>
      <c r="H21" s="179"/>
      <c r="I21" s="133" t="s">
        <v>334</v>
      </c>
      <c r="J21" s="133" t="str">
        <f>VLOOKUP(I21,Presupuesto!$B$11:$C$586,2,0)</f>
        <v>AGUINALDO Y DECIMOCUARTO MES (11500-00)</v>
      </c>
      <c r="K21" s="489" t="str">
        <f t="shared" si="0"/>
        <v>Desarrollo Curricular</v>
      </c>
      <c r="L21" s="120" t="s">
        <v>474</v>
      </c>
    </row>
    <row r="22" spans="3:79" ht="15.75" hidden="1" thickBot="1" x14ac:dyDescent="0.3">
      <c r="C22" s="187" t="s">
        <v>58</v>
      </c>
      <c r="D22" s="178"/>
      <c r="E22" s="169">
        <v>0</v>
      </c>
      <c r="F22" s="134">
        <f>IF(E20&lt;6,"",((E20-6)/12)*(G20/E20))</f>
        <v>0</v>
      </c>
      <c r="G22" s="119">
        <f>F22</f>
        <v>0</v>
      </c>
      <c r="H22" s="179"/>
      <c r="I22" s="122" t="s">
        <v>764</v>
      </c>
      <c r="J22" s="122" t="str">
        <f>VLOOKUP(I22,Presupuesto!$B$11:$C$586,2,0)</f>
        <v>DECIMOCUARTO MES</v>
      </c>
      <c r="K22" s="489" t="str">
        <f t="shared" si="0"/>
        <v>Desarrollo Curricular</v>
      </c>
      <c r="L22" s="120" t="s">
        <v>474</v>
      </c>
    </row>
    <row r="23" spans="3:79" ht="15.75" hidden="1" thickBot="1" x14ac:dyDescent="0.3">
      <c r="C23" s="154" t="s">
        <v>729</v>
      </c>
      <c r="D23" s="217"/>
      <c r="E23" s="167">
        <v>12</v>
      </c>
      <c r="F23" s="450">
        <f>HLOOKUP($C23,$BZ$2:$CM$3,2,0)</f>
        <v>33902.839999999997</v>
      </c>
      <c r="G23" s="130">
        <f>D23*E23*F23</f>
        <v>0</v>
      </c>
      <c r="H23" s="180"/>
      <c r="I23" s="501" t="s">
        <v>331</v>
      </c>
      <c r="J23" s="131" t="str">
        <f>VLOOKUP(I23,Presupuesto!$B$11:$C$586,2,0)</f>
        <v>SUELDOS Y SALARIOS BASICOS (11100-00)</v>
      </c>
      <c r="K23" s="489" t="str">
        <f t="shared" si="0"/>
        <v>Desarrollo Curricular</v>
      </c>
      <c r="L23" s="120" t="s">
        <v>474</v>
      </c>
    </row>
    <row r="24" spans="3:79" hidden="1" x14ac:dyDescent="0.25">
      <c r="C24" s="186" t="s">
        <v>57</v>
      </c>
      <c r="D24" s="178"/>
      <c r="E24" s="169">
        <v>0</v>
      </c>
      <c r="F24" s="121">
        <f>IF(E23=0,"",(G23/E23)/12*E23)</f>
        <v>0</v>
      </c>
      <c r="G24" s="119">
        <f>F24</f>
        <v>0</v>
      </c>
      <c r="H24" s="179"/>
      <c r="I24" s="503" t="s">
        <v>334</v>
      </c>
      <c r="J24" s="133" t="str">
        <f>VLOOKUP(I24,Presupuesto!$B$11:$C$586,2,0)</f>
        <v>AGUINALDO Y DECIMOCUARTO MES (11500-00)</v>
      </c>
      <c r="K24" s="489" t="str">
        <f t="shared" si="0"/>
        <v>Desarrollo Curricular</v>
      </c>
      <c r="L24" s="120" t="s">
        <v>474</v>
      </c>
    </row>
    <row r="25" spans="3:79" ht="15.75" hidden="1" thickBot="1" x14ac:dyDescent="0.3">
      <c r="C25" s="187" t="s">
        <v>58</v>
      </c>
      <c r="D25" s="178"/>
      <c r="E25" s="169">
        <v>0</v>
      </c>
      <c r="F25" s="134">
        <f>IF(E23&lt;6,"",((E23-6)/12)*(G23/E23))</f>
        <v>0</v>
      </c>
      <c r="G25" s="119">
        <f>F25</f>
        <v>0</v>
      </c>
      <c r="H25" s="179"/>
      <c r="I25" s="492" t="s">
        <v>764</v>
      </c>
      <c r="J25" s="122" t="str">
        <f>VLOOKUP(I25,Presupuesto!$B$11:$C$586,2,0)</f>
        <v>DECIMOCUARTO MES</v>
      </c>
      <c r="K25" s="489" t="str">
        <f t="shared" si="0"/>
        <v>Desarrollo Curricular</v>
      </c>
      <c r="L25" s="120" t="s">
        <v>474</v>
      </c>
    </row>
    <row r="26" spans="3:79" ht="15.75" hidden="1" thickBot="1" x14ac:dyDescent="0.3">
      <c r="C26" s="154" t="s">
        <v>730</v>
      </c>
      <c r="D26" s="217"/>
      <c r="E26" s="167">
        <v>12</v>
      </c>
      <c r="F26" s="450">
        <f>HLOOKUP($C26,$BZ$2:$CM$3,2,0)</f>
        <v>30135.85</v>
      </c>
      <c r="G26" s="130">
        <f>D26*E26*F26</f>
        <v>0</v>
      </c>
      <c r="H26" s="180"/>
      <c r="I26" s="501" t="s">
        <v>331</v>
      </c>
      <c r="J26" s="131" t="str">
        <f>VLOOKUP(I26,Presupuesto!$B$11:$C$586,2,0)</f>
        <v>SUELDOS Y SALARIOS BASICOS (11100-00)</v>
      </c>
      <c r="K26" s="489" t="str">
        <f t="shared" si="0"/>
        <v>Desarrollo Curricular</v>
      </c>
      <c r="L26" s="120" t="s">
        <v>474</v>
      </c>
    </row>
    <row r="27" spans="3:79" hidden="1" x14ac:dyDescent="0.25">
      <c r="C27" s="186" t="s">
        <v>57</v>
      </c>
      <c r="D27" s="178"/>
      <c r="E27" s="169">
        <v>0</v>
      </c>
      <c r="F27" s="121">
        <f>IF(E26=0,"",(G26/E26)/12*E26)</f>
        <v>0</v>
      </c>
      <c r="G27" s="119">
        <f>F27</f>
        <v>0</v>
      </c>
      <c r="H27" s="179"/>
      <c r="I27" s="503" t="s">
        <v>334</v>
      </c>
      <c r="J27" s="133" t="str">
        <f>VLOOKUP(I27,Presupuesto!$B$11:$C$586,2,0)</f>
        <v>AGUINALDO Y DECIMOCUARTO MES (11500-00)</v>
      </c>
      <c r="K27" s="489" t="str">
        <f t="shared" si="0"/>
        <v>Desarrollo Curricular</v>
      </c>
      <c r="L27" s="120" t="s">
        <v>474</v>
      </c>
    </row>
    <row r="28" spans="3:79" ht="15.75" hidden="1" thickBot="1" x14ac:dyDescent="0.3">
      <c r="C28" s="187" t="s">
        <v>58</v>
      </c>
      <c r="D28" s="178"/>
      <c r="E28" s="169">
        <v>0</v>
      </c>
      <c r="F28" s="134">
        <f>IF(E26&lt;6,"",((E26-6)/12)*(G26/E26))</f>
        <v>0</v>
      </c>
      <c r="G28" s="119">
        <f>F28</f>
        <v>0</v>
      </c>
      <c r="H28" s="179"/>
      <c r="I28" s="492" t="s">
        <v>764</v>
      </c>
      <c r="J28" s="122" t="str">
        <f>VLOOKUP(I28,Presupuesto!$B$11:$C$586,2,0)</f>
        <v>DECIMOCUARTO MES</v>
      </c>
      <c r="K28" s="489" t="str">
        <f t="shared" si="0"/>
        <v>Desarrollo Curricular</v>
      </c>
      <c r="L28" s="120" t="s">
        <v>474</v>
      </c>
    </row>
    <row r="29" spans="3:79" ht="15.75" hidden="1" thickBot="1" x14ac:dyDescent="0.3">
      <c r="C29" s="154" t="s">
        <v>731</v>
      </c>
      <c r="D29" s="217"/>
      <c r="E29" s="167">
        <v>12</v>
      </c>
      <c r="F29" s="450">
        <f>HLOOKUP($C29,$BZ$2:$CM$3,2,0)</f>
        <v>28252.36</v>
      </c>
      <c r="G29" s="130">
        <f>D29*E29*F29</f>
        <v>0</v>
      </c>
      <c r="H29" s="180"/>
      <c r="I29" s="501" t="s">
        <v>331</v>
      </c>
      <c r="J29" s="131" t="str">
        <f>VLOOKUP(I29,Presupuesto!$B$11:$C$586,2,0)</f>
        <v>SUELDOS Y SALARIOS BASICOS (11100-00)</v>
      </c>
      <c r="K29" s="489" t="str">
        <f t="shared" si="0"/>
        <v>Desarrollo Curricular</v>
      </c>
      <c r="L29" s="120" t="s">
        <v>474</v>
      </c>
    </row>
    <row r="30" spans="3:79" hidden="1" x14ac:dyDescent="0.25">
      <c r="C30" s="186" t="s">
        <v>57</v>
      </c>
      <c r="D30" s="178"/>
      <c r="E30" s="169">
        <v>0</v>
      </c>
      <c r="F30" s="121">
        <f>IF(E29=0,"",(G29/E29)/12*E29)</f>
        <v>0</v>
      </c>
      <c r="G30" s="119">
        <f>F30</f>
        <v>0</v>
      </c>
      <c r="H30" s="179"/>
      <c r="I30" s="503" t="s">
        <v>334</v>
      </c>
      <c r="J30" s="133" t="str">
        <f>VLOOKUP(I30,Presupuesto!$B$11:$C$586,2,0)</f>
        <v>AGUINALDO Y DECIMOCUARTO MES (11500-00)</v>
      </c>
      <c r="K30" s="489" t="str">
        <f t="shared" si="0"/>
        <v>Desarrollo Curricular</v>
      </c>
      <c r="L30" s="120" t="s">
        <v>474</v>
      </c>
    </row>
    <row r="31" spans="3:79" ht="15.75" hidden="1" thickBot="1" x14ac:dyDescent="0.3">
      <c r="C31" s="187" t="s">
        <v>58</v>
      </c>
      <c r="D31" s="178"/>
      <c r="E31" s="169">
        <v>0</v>
      </c>
      <c r="F31" s="134">
        <f>IF(E29&lt;6,"",((E29-6)/12)*(G29/E29))</f>
        <v>0</v>
      </c>
      <c r="G31" s="119">
        <f>F31</f>
        <v>0</v>
      </c>
      <c r="H31" s="179"/>
      <c r="I31" s="492" t="s">
        <v>764</v>
      </c>
      <c r="J31" s="122" t="str">
        <f>VLOOKUP(I31,Presupuesto!$B$11:$C$586,2,0)</f>
        <v>DECIMOCUARTO MES</v>
      </c>
      <c r="K31" s="489" t="str">
        <f t="shared" si="0"/>
        <v>Desarrollo Curricular</v>
      </c>
      <c r="L31" s="120" t="s">
        <v>474</v>
      </c>
    </row>
    <row r="32" spans="3:79" ht="15.75" hidden="1" thickBot="1" x14ac:dyDescent="0.3">
      <c r="C32" s="154" t="s">
        <v>732</v>
      </c>
      <c r="D32" s="217"/>
      <c r="E32" s="167">
        <v>12</v>
      </c>
      <c r="F32" s="450">
        <f>HLOOKUP($C32,$BZ$2:$CM$3,2,0)</f>
        <v>26368.87</v>
      </c>
      <c r="G32" s="130">
        <f>D32*E32*F32</f>
        <v>0</v>
      </c>
      <c r="H32" s="180"/>
      <c r="I32" s="501" t="s">
        <v>331</v>
      </c>
      <c r="J32" s="131" t="str">
        <f>VLOOKUP(I32,Presupuesto!$B$11:$C$586,2,0)</f>
        <v>SUELDOS Y SALARIOS BASICOS (11100-00)</v>
      </c>
      <c r="K32" s="489" t="str">
        <f t="shared" si="0"/>
        <v>Desarrollo Curricular</v>
      </c>
      <c r="L32" s="120" t="s">
        <v>474</v>
      </c>
    </row>
    <row r="33" spans="3:12" hidden="1" x14ac:dyDescent="0.25">
      <c r="C33" s="186" t="s">
        <v>57</v>
      </c>
      <c r="D33" s="178"/>
      <c r="E33" s="169">
        <v>0</v>
      </c>
      <c r="F33" s="121">
        <f>IF(E32=0,"",(G32/E32)/12*E32)</f>
        <v>0</v>
      </c>
      <c r="G33" s="119">
        <f>F33</f>
        <v>0</v>
      </c>
      <c r="H33" s="179"/>
      <c r="I33" s="503" t="s">
        <v>334</v>
      </c>
      <c r="J33" s="133" t="str">
        <f>VLOOKUP(I33,Presupuesto!$B$11:$C$586,2,0)</f>
        <v>AGUINALDO Y DECIMOCUARTO MES (11500-00)</v>
      </c>
      <c r="K33" s="489" t="str">
        <f t="shared" si="0"/>
        <v>Desarrollo Curricular</v>
      </c>
      <c r="L33" s="120" t="s">
        <v>474</v>
      </c>
    </row>
    <row r="34" spans="3:12" ht="15.75" hidden="1" thickBot="1" x14ac:dyDescent="0.3">
      <c r="C34" s="187" t="s">
        <v>58</v>
      </c>
      <c r="D34" s="178"/>
      <c r="E34" s="169">
        <v>0</v>
      </c>
      <c r="F34" s="134">
        <f>IF(E32&lt;6,"",((E32-6)/12)*(G32/E32))</f>
        <v>0</v>
      </c>
      <c r="G34" s="119">
        <f>F34</f>
        <v>0</v>
      </c>
      <c r="H34" s="179"/>
      <c r="I34" s="492" t="s">
        <v>764</v>
      </c>
      <c r="J34" s="122" t="str">
        <f>VLOOKUP(I34,Presupuesto!$B$11:$C$586,2,0)</f>
        <v>DECIMOCUARTO MES</v>
      </c>
      <c r="K34" s="489" t="str">
        <f t="shared" si="0"/>
        <v>Desarrollo Curricular</v>
      </c>
      <c r="L34" s="120" t="s">
        <v>474</v>
      </c>
    </row>
    <row r="35" spans="3:12" ht="15.75" hidden="1" thickBot="1" x14ac:dyDescent="0.3">
      <c r="C35" s="154" t="s">
        <v>733</v>
      </c>
      <c r="D35" s="217"/>
      <c r="E35" s="167">
        <v>12</v>
      </c>
      <c r="F35" s="450">
        <f>HLOOKUP($C35,$BZ$2:$CM$3,2,0)</f>
        <v>17893.16</v>
      </c>
      <c r="G35" s="130">
        <f>D35*E35*F35</f>
        <v>0</v>
      </c>
      <c r="H35" s="180"/>
      <c r="I35" s="501" t="s">
        <v>331</v>
      </c>
      <c r="J35" s="131" t="str">
        <f>VLOOKUP(I35,Presupuesto!$B$11:$C$586,2,0)</f>
        <v>SUELDOS Y SALARIOS BASICOS (11100-00)</v>
      </c>
      <c r="K35" s="489" t="str">
        <f t="shared" si="0"/>
        <v>Desarrollo Curricular</v>
      </c>
      <c r="L35" s="120" t="s">
        <v>474</v>
      </c>
    </row>
    <row r="36" spans="3:12" hidden="1" x14ac:dyDescent="0.25">
      <c r="C36" s="186" t="s">
        <v>57</v>
      </c>
      <c r="D36" s="178"/>
      <c r="E36" s="169">
        <v>0</v>
      </c>
      <c r="F36" s="121">
        <f>IF(E35=0,"",(G35/E35)/12*E35)</f>
        <v>0</v>
      </c>
      <c r="G36" s="119">
        <f>F36</f>
        <v>0</v>
      </c>
      <c r="H36" s="179"/>
      <c r="I36" s="503" t="s">
        <v>334</v>
      </c>
      <c r="J36" s="133" t="str">
        <f>VLOOKUP(I36,Presupuesto!$B$11:$C$586,2,0)</f>
        <v>AGUINALDO Y DECIMOCUARTO MES (11500-00)</v>
      </c>
      <c r="K36" s="489" t="str">
        <f t="shared" si="0"/>
        <v>Desarrollo Curricular</v>
      </c>
      <c r="L36" s="120" t="s">
        <v>474</v>
      </c>
    </row>
    <row r="37" spans="3:12" ht="15.75" hidden="1" thickBot="1" x14ac:dyDescent="0.3">
      <c r="C37" s="187" t="s">
        <v>58</v>
      </c>
      <c r="D37" s="178"/>
      <c r="E37" s="169">
        <v>0</v>
      </c>
      <c r="F37" s="134">
        <f>IF(E35&lt;6,"",((E35-6)/12)*(G35/E35))</f>
        <v>0</v>
      </c>
      <c r="G37" s="119">
        <f>F37</f>
        <v>0</v>
      </c>
      <c r="H37" s="179"/>
      <c r="I37" s="492" t="s">
        <v>764</v>
      </c>
      <c r="J37" s="122" t="str">
        <f>VLOOKUP(I37,Presupuesto!$B$11:$C$586,2,0)</f>
        <v>DECIMOCUARTO MES</v>
      </c>
      <c r="K37" s="489" t="str">
        <f t="shared" si="0"/>
        <v>Desarrollo Curricular</v>
      </c>
      <c r="L37" s="120" t="s">
        <v>474</v>
      </c>
    </row>
    <row r="38" spans="3:12" ht="15.75" hidden="1" thickBot="1" x14ac:dyDescent="0.3">
      <c r="C38" s="154" t="s">
        <v>734</v>
      </c>
      <c r="D38" s="217"/>
      <c r="E38" s="167">
        <v>12</v>
      </c>
      <c r="F38" s="450">
        <f>HLOOKUP($C38,$BZ$2:$CM$3,2,0)</f>
        <v>16951.419999999998</v>
      </c>
      <c r="G38" s="130">
        <f>D38*E38*F38</f>
        <v>0</v>
      </c>
      <c r="H38" s="180"/>
      <c r="I38" s="501" t="s">
        <v>331</v>
      </c>
      <c r="J38" s="131" t="str">
        <f>VLOOKUP(I38,Presupuesto!$B$11:$C$586,2,0)</f>
        <v>SUELDOS Y SALARIOS BASICOS (11100-00)</v>
      </c>
      <c r="K38" s="489" t="str">
        <f t="shared" si="0"/>
        <v>Desarrollo Curricular</v>
      </c>
      <c r="L38" s="120" t="s">
        <v>474</v>
      </c>
    </row>
    <row r="39" spans="3:12" hidden="1" x14ac:dyDescent="0.25">
      <c r="C39" s="186" t="s">
        <v>57</v>
      </c>
      <c r="D39" s="178"/>
      <c r="E39" s="169">
        <v>0</v>
      </c>
      <c r="F39" s="121">
        <f>IF(E38=0,"",(G38/E38)/12*E38)</f>
        <v>0</v>
      </c>
      <c r="G39" s="119">
        <f>F39</f>
        <v>0</v>
      </c>
      <c r="H39" s="179"/>
      <c r="I39" s="503" t="s">
        <v>334</v>
      </c>
      <c r="J39" s="133" t="str">
        <f>VLOOKUP(I39,Presupuesto!$B$11:$C$586,2,0)</f>
        <v>AGUINALDO Y DECIMOCUARTO MES (11500-00)</v>
      </c>
      <c r="K39" s="489" t="str">
        <f t="shared" si="0"/>
        <v>Desarrollo Curricular</v>
      </c>
      <c r="L39" s="120" t="s">
        <v>474</v>
      </c>
    </row>
    <row r="40" spans="3:12" ht="15.75" hidden="1" thickBot="1" x14ac:dyDescent="0.3">
      <c r="C40" s="187" t="s">
        <v>58</v>
      </c>
      <c r="D40" s="178"/>
      <c r="E40" s="169">
        <v>0</v>
      </c>
      <c r="F40" s="134">
        <f>IF(E38&lt;6,"",((E38-6)/12)*(G38/E38))</f>
        <v>0</v>
      </c>
      <c r="G40" s="119">
        <f>F40</f>
        <v>0</v>
      </c>
      <c r="H40" s="179"/>
      <c r="I40" s="492" t="s">
        <v>764</v>
      </c>
      <c r="J40" s="122" t="str">
        <f>VLOOKUP(I40,Presupuesto!$B$11:$C$586,2,0)</f>
        <v>DECIMOCUARTO MES</v>
      </c>
      <c r="K40" s="489" t="str">
        <f t="shared" si="0"/>
        <v>Desarrollo Curricular</v>
      </c>
      <c r="L40" s="120" t="s">
        <v>474</v>
      </c>
    </row>
    <row r="41" spans="3:12" ht="15.75" hidden="1" thickBot="1" x14ac:dyDescent="0.3">
      <c r="C41" s="154" t="s">
        <v>735</v>
      </c>
      <c r="D41" s="217"/>
      <c r="E41" s="167">
        <v>12</v>
      </c>
      <c r="F41" s="450">
        <f>HLOOKUP($C41,$BZ$2:$CM$3,2,0)</f>
        <v>13184.44</v>
      </c>
      <c r="G41" s="130">
        <f>D41*E41*F41</f>
        <v>0</v>
      </c>
      <c r="H41" s="180"/>
      <c r="I41" s="501" t="s">
        <v>331</v>
      </c>
      <c r="J41" s="131" t="str">
        <f>VLOOKUP(I41,Presupuesto!$B$11:$C$586,2,0)</f>
        <v>SUELDOS Y SALARIOS BASICOS (11100-00)</v>
      </c>
      <c r="K41" s="489" t="str">
        <f t="shared" si="0"/>
        <v>Desarrollo Curricular</v>
      </c>
      <c r="L41" s="120" t="s">
        <v>474</v>
      </c>
    </row>
    <row r="42" spans="3:12" hidden="1" x14ac:dyDescent="0.25">
      <c r="C42" s="186" t="s">
        <v>57</v>
      </c>
      <c r="D42" s="178"/>
      <c r="E42" s="169">
        <v>0</v>
      </c>
      <c r="F42" s="121">
        <f>IF(E41=0,"",(G41/E41)/12*E41)</f>
        <v>0</v>
      </c>
      <c r="G42" s="119">
        <f>F42</f>
        <v>0</v>
      </c>
      <c r="H42" s="179"/>
      <c r="I42" s="503" t="s">
        <v>334</v>
      </c>
      <c r="J42" s="133" t="str">
        <f>VLOOKUP(I42,Presupuesto!$B$11:$C$586,2,0)</f>
        <v>AGUINALDO Y DECIMOCUARTO MES (11500-00)</v>
      </c>
      <c r="K42" s="489" t="str">
        <f t="shared" si="0"/>
        <v>Desarrollo Curricular</v>
      </c>
      <c r="L42" s="120" t="s">
        <v>474</v>
      </c>
    </row>
    <row r="43" spans="3:12" ht="15.75" hidden="1" thickBot="1" x14ac:dyDescent="0.3">
      <c r="C43" s="187" t="s">
        <v>58</v>
      </c>
      <c r="D43" s="178"/>
      <c r="E43" s="169">
        <v>0</v>
      </c>
      <c r="F43" s="134">
        <f>IF(E41&lt;6,"",((E41-6)/12)*(G41/E41))</f>
        <v>0</v>
      </c>
      <c r="G43" s="119">
        <f>F43</f>
        <v>0</v>
      </c>
      <c r="H43" s="179"/>
      <c r="I43" s="492" t="s">
        <v>764</v>
      </c>
      <c r="J43" s="122" t="str">
        <f>VLOOKUP(I43,Presupuesto!$B$11:$C$586,2,0)</f>
        <v>DECIMOCUARTO MES</v>
      </c>
      <c r="K43" s="489" t="str">
        <f t="shared" si="0"/>
        <v>Desarrollo Curricular</v>
      </c>
      <c r="L43" s="120" t="s">
        <v>474</v>
      </c>
    </row>
    <row r="44" spans="3:12" ht="15.75" hidden="1" thickBot="1" x14ac:dyDescent="0.3">
      <c r="C44" s="154" t="s">
        <v>736</v>
      </c>
      <c r="D44" s="217"/>
      <c r="E44" s="167">
        <v>12</v>
      </c>
      <c r="F44" s="450">
        <f>HLOOKUP($C44,$BZ$2:$CM$3,2,0)</f>
        <v>15032.56</v>
      </c>
      <c r="G44" s="130">
        <f>D44*E44*F44</f>
        <v>0</v>
      </c>
      <c r="H44" s="180"/>
      <c r="I44" s="501" t="s">
        <v>331</v>
      </c>
      <c r="J44" s="131" t="str">
        <f>VLOOKUP(I44,Presupuesto!$B$11:$C$586,2,0)</f>
        <v>SUELDOS Y SALARIOS BASICOS (11100-00)</v>
      </c>
      <c r="K44" s="489" t="str">
        <f t="shared" si="0"/>
        <v>Desarrollo Curricular</v>
      </c>
      <c r="L44" s="120" t="s">
        <v>474</v>
      </c>
    </row>
    <row r="45" spans="3:12" hidden="1" x14ac:dyDescent="0.25">
      <c r="C45" s="186" t="s">
        <v>57</v>
      </c>
      <c r="D45" s="178"/>
      <c r="E45" s="169">
        <v>0</v>
      </c>
      <c r="F45" s="121">
        <f>IF(E44=0,"",(G44/E44)/12*E44)</f>
        <v>0</v>
      </c>
      <c r="G45" s="119">
        <f>F45</f>
        <v>0</v>
      </c>
      <c r="H45" s="179"/>
      <c r="I45" s="503" t="s">
        <v>334</v>
      </c>
      <c r="J45" s="133" t="str">
        <f>VLOOKUP(I45,Presupuesto!$B$11:$C$586,2,0)</f>
        <v>AGUINALDO Y DECIMOCUARTO MES (11500-00)</v>
      </c>
      <c r="K45" s="489" t="str">
        <f t="shared" si="0"/>
        <v>Desarrollo Curricular</v>
      </c>
      <c r="L45" s="120" t="s">
        <v>474</v>
      </c>
    </row>
    <row r="46" spans="3:12" ht="15.75" hidden="1" thickBot="1" x14ac:dyDescent="0.3">
      <c r="C46" s="187" t="s">
        <v>58</v>
      </c>
      <c r="D46" s="178"/>
      <c r="E46" s="169">
        <v>0</v>
      </c>
      <c r="F46" s="134">
        <f>IF(E44&lt;6,"",((E44-6)/12)*(G44/E44))</f>
        <v>0</v>
      </c>
      <c r="G46" s="119">
        <f>F46</f>
        <v>0</v>
      </c>
      <c r="H46" s="179"/>
      <c r="I46" s="492" t="s">
        <v>764</v>
      </c>
      <c r="J46" s="122" t="str">
        <f>VLOOKUP(I46,Presupuesto!$B$11:$C$586,2,0)</f>
        <v>DECIMOCUARTO MES</v>
      </c>
      <c r="K46" s="489" t="str">
        <f t="shared" si="0"/>
        <v>Desarrollo Curricular</v>
      </c>
      <c r="L46" s="120" t="s">
        <v>474</v>
      </c>
    </row>
    <row r="47" spans="3:12" ht="15.75" hidden="1" thickBot="1" x14ac:dyDescent="0.3">
      <c r="C47" s="154" t="s">
        <v>737</v>
      </c>
      <c r="D47" s="217"/>
      <c r="E47" s="167">
        <v>12</v>
      </c>
      <c r="F47" s="450">
        <f>HLOOKUP($C47,$BZ$2:$CM$3,2,0)</f>
        <v>13264.02</v>
      </c>
      <c r="G47" s="130">
        <f>D47*E47*F47</f>
        <v>0</v>
      </c>
      <c r="H47" s="180"/>
      <c r="I47" s="501" t="s">
        <v>331</v>
      </c>
      <c r="J47" s="131" t="str">
        <f>VLOOKUP(I47,Presupuesto!$B$11:$C$586,2,0)</f>
        <v>SUELDOS Y SALARIOS BASICOS (11100-00)</v>
      </c>
      <c r="K47" s="489" t="str">
        <f t="shared" si="0"/>
        <v>Desarrollo Curricular</v>
      </c>
      <c r="L47" s="120" t="s">
        <v>474</v>
      </c>
    </row>
    <row r="48" spans="3:12" hidden="1" x14ac:dyDescent="0.25">
      <c r="C48" s="186" t="s">
        <v>57</v>
      </c>
      <c r="D48" s="178"/>
      <c r="E48" s="169">
        <v>0</v>
      </c>
      <c r="F48" s="121">
        <f>IF(E47=0,"",(G47/E47)/12*E47)</f>
        <v>0</v>
      </c>
      <c r="G48" s="119">
        <f>F48</f>
        <v>0</v>
      </c>
      <c r="H48" s="179"/>
      <c r="I48" s="503" t="s">
        <v>334</v>
      </c>
      <c r="J48" s="133" t="str">
        <f>VLOOKUP(I48,Presupuesto!$B$11:$C$586,2,0)</f>
        <v>AGUINALDO Y DECIMOCUARTO MES (11500-00)</v>
      </c>
      <c r="K48" s="489" t="str">
        <f t="shared" si="0"/>
        <v>Desarrollo Curricular</v>
      </c>
      <c r="L48" s="120" t="s">
        <v>474</v>
      </c>
    </row>
    <row r="49" spans="3:12" ht="15.75" hidden="1" thickBot="1" x14ac:dyDescent="0.3">
      <c r="C49" s="187" t="s">
        <v>58</v>
      </c>
      <c r="D49" s="178"/>
      <c r="E49" s="169">
        <v>0</v>
      </c>
      <c r="F49" s="134">
        <f>IF(E47&lt;6,"",((E47-6)/12)*(G47/E47))</f>
        <v>0</v>
      </c>
      <c r="G49" s="119">
        <f>F49</f>
        <v>0</v>
      </c>
      <c r="H49" s="179"/>
      <c r="I49" s="492" t="s">
        <v>764</v>
      </c>
      <c r="J49" s="122" t="str">
        <f>VLOOKUP(I49,Presupuesto!$B$11:$C$586,2,0)</f>
        <v>DECIMOCUARTO MES</v>
      </c>
      <c r="K49" s="489" t="str">
        <f t="shared" si="0"/>
        <v>Desarrollo Curricular</v>
      </c>
      <c r="L49" s="120" t="s">
        <v>474</v>
      </c>
    </row>
    <row r="50" spans="3:12" ht="15.75" hidden="1" thickBot="1" x14ac:dyDescent="0.3">
      <c r="C50" s="154" t="s">
        <v>738</v>
      </c>
      <c r="D50" s="217"/>
      <c r="E50" s="167">
        <v>12</v>
      </c>
      <c r="F50" s="450">
        <f>HLOOKUP($C50,$BZ$2:$CM$3,2,0)</f>
        <v>12379.75</v>
      </c>
      <c r="G50" s="130">
        <f>D50*E50*F50</f>
        <v>0</v>
      </c>
      <c r="H50" s="180"/>
      <c r="I50" s="501" t="s">
        <v>331</v>
      </c>
      <c r="J50" s="131" t="str">
        <f>VLOOKUP(I50,Presupuesto!$B$11:$C$586,2,0)</f>
        <v>SUELDOS Y SALARIOS BASICOS (11100-00)</v>
      </c>
      <c r="K50" s="489" t="str">
        <f t="shared" si="0"/>
        <v>Desarrollo Curricular</v>
      </c>
      <c r="L50" s="120" t="s">
        <v>474</v>
      </c>
    </row>
    <row r="51" spans="3:12" hidden="1" x14ac:dyDescent="0.25">
      <c r="C51" s="186" t="s">
        <v>57</v>
      </c>
      <c r="D51" s="178"/>
      <c r="E51" s="169">
        <v>0</v>
      </c>
      <c r="F51" s="121">
        <f>IF(E50=0,"",(G50/E50)/12*E50)</f>
        <v>0</v>
      </c>
      <c r="G51" s="119">
        <f>F51</f>
        <v>0</v>
      </c>
      <c r="H51" s="179"/>
      <c r="I51" s="503" t="s">
        <v>334</v>
      </c>
      <c r="J51" s="133" t="str">
        <f>VLOOKUP(I51,Presupuesto!$B$11:$C$586,2,0)</f>
        <v>AGUINALDO Y DECIMOCUARTO MES (11500-00)</v>
      </c>
      <c r="K51" s="489" t="str">
        <f t="shared" si="0"/>
        <v>Desarrollo Curricular</v>
      </c>
      <c r="L51" s="120" t="s">
        <v>474</v>
      </c>
    </row>
    <row r="52" spans="3:12" ht="15.75" hidden="1" thickBot="1" x14ac:dyDescent="0.3">
      <c r="C52" s="187" t="s">
        <v>58</v>
      </c>
      <c r="D52" s="178"/>
      <c r="E52" s="169">
        <v>0</v>
      </c>
      <c r="F52" s="134">
        <f>IF(E50&lt;6,"",((E50-6)/12)*(G50/E50))</f>
        <v>0</v>
      </c>
      <c r="G52" s="119">
        <f>F52</f>
        <v>0</v>
      </c>
      <c r="H52" s="179"/>
      <c r="I52" s="492" t="s">
        <v>764</v>
      </c>
      <c r="J52" s="122" t="str">
        <f>VLOOKUP(I52,Presupuesto!$B$11:$C$586,2,0)</f>
        <v>DECIMOCUARTO MES</v>
      </c>
      <c r="K52" s="489" t="str">
        <f t="shared" si="0"/>
        <v>Desarrollo Curricular</v>
      </c>
      <c r="L52" s="120" t="s">
        <v>474</v>
      </c>
    </row>
    <row r="53" spans="3:12" ht="15.75" hidden="1" thickBot="1" x14ac:dyDescent="0.3">
      <c r="C53" s="154" t="s">
        <v>739</v>
      </c>
      <c r="D53" s="217"/>
      <c r="E53" s="167">
        <v>12</v>
      </c>
      <c r="F53" s="450">
        <f>HLOOKUP($C53,$BZ$2:$CM$3,2,0)</f>
        <v>439.49</v>
      </c>
      <c r="G53" s="130">
        <f>D53*E53*F53</f>
        <v>0</v>
      </c>
      <c r="H53" s="180"/>
      <c r="I53" s="501" t="s">
        <v>331</v>
      </c>
      <c r="J53" s="131" t="str">
        <f>VLOOKUP(I53,Presupuesto!$B$11:$C$586,2,0)</f>
        <v>SUELDOS Y SALARIOS BASICOS (11100-00)</v>
      </c>
      <c r="K53" s="489" t="str">
        <f t="shared" si="0"/>
        <v>Desarrollo Curricular</v>
      </c>
      <c r="L53" s="120" t="s">
        <v>474</v>
      </c>
    </row>
    <row r="54" spans="3:12" hidden="1" x14ac:dyDescent="0.25">
      <c r="C54" s="186" t="s">
        <v>57</v>
      </c>
      <c r="D54" s="178"/>
      <c r="E54" s="169">
        <v>0</v>
      </c>
      <c r="F54" s="121">
        <f>IF(E53=0,"",(G53/E53)/12*E53)</f>
        <v>0</v>
      </c>
      <c r="G54" s="119">
        <f>F54</f>
        <v>0</v>
      </c>
      <c r="H54" s="179"/>
      <c r="I54" s="503" t="s">
        <v>334</v>
      </c>
      <c r="J54" s="133" t="str">
        <f>VLOOKUP(I54,Presupuesto!$B$11:$C$586,2,0)</f>
        <v>AGUINALDO Y DECIMOCUARTO MES (11500-00)</v>
      </c>
      <c r="K54" s="489" t="str">
        <f t="shared" si="0"/>
        <v>Desarrollo Curricular</v>
      </c>
      <c r="L54" s="120" t="s">
        <v>474</v>
      </c>
    </row>
    <row r="55" spans="3:12" ht="15.75" hidden="1" thickBot="1" x14ac:dyDescent="0.3">
      <c r="C55" s="187" t="s">
        <v>58</v>
      </c>
      <c r="D55" s="178"/>
      <c r="E55" s="169">
        <v>0</v>
      </c>
      <c r="F55" s="134">
        <f>IF(E53&lt;6,"",((E53-6)/12)*(G53/E53))</f>
        <v>0</v>
      </c>
      <c r="G55" s="119">
        <f>F55</f>
        <v>0</v>
      </c>
      <c r="H55" s="179"/>
      <c r="I55" s="492" t="s">
        <v>764</v>
      </c>
      <c r="J55" s="122" t="str">
        <f>VLOOKUP(I55,Presupuesto!$B$11:$C$586,2,0)</f>
        <v>DECIMOCUARTO MES</v>
      </c>
      <c r="K55" s="489" t="str">
        <f t="shared" si="0"/>
        <v>Desarrollo Curricular</v>
      </c>
      <c r="L55" s="120" t="s">
        <v>474</v>
      </c>
    </row>
    <row r="56" spans="3:12" ht="15.75" hidden="1" thickBot="1" x14ac:dyDescent="0.3">
      <c r="C56" s="154" t="s">
        <v>740</v>
      </c>
      <c r="D56" s="217"/>
      <c r="E56" s="167">
        <v>12</v>
      </c>
      <c r="F56" s="450">
        <f>HLOOKUP($C56,$BZ$2:$CM$3,2,0)</f>
        <v>1904.46</v>
      </c>
      <c r="G56" s="130">
        <f>D56*E56*F56</f>
        <v>0</v>
      </c>
      <c r="H56" s="180"/>
      <c r="I56" s="501" t="s">
        <v>331</v>
      </c>
      <c r="J56" s="131" t="str">
        <f>VLOOKUP(I56,Presupuesto!$B$11:$C$586,2,0)</f>
        <v>SUELDOS Y SALARIOS BASICOS (11100-00)</v>
      </c>
      <c r="K56" s="489" t="str">
        <f t="shared" si="0"/>
        <v>Desarrollo Curricular</v>
      </c>
      <c r="L56" s="120" t="s">
        <v>474</v>
      </c>
    </row>
    <row r="57" spans="3:12" hidden="1" x14ac:dyDescent="0.25">
      <c r="C57" s="186" t="s">
        <v>57</v>
      </c>
      <c r="D57" s="178"/>
      <c r="E57" s="169">
        <v>0</v>
      </c>
      <c r="F57" s="121">
        <f>IF(E56=0,"",(G56/E56)/12*E56)</f>
        <v>0</v>
      </c>
      <c r="G57" s="119">
        <f>F57</f>
        <v>0</v>
      </c>
      <c r="H57" s="179"/>
      <c r="I57" s="503" t="s">
        <v>334</v>
      </c>
      <c r="J57" s="133" t="str">
        <f>VLOOKUP(I57,Presupuesto!$B$11:$C$586,2,0)</f>
        <v>AGUINALDO Y DECIMOCUARTO MES (11500-00)</v>
      </c>
      <c r="K57" s="489" t="str">
        <f t="shared" si="0"/>
        <v>Desarrollo Curricular</v>
      </c>
      <c r="L57" s="120" t="s">
        <v>474</v>
      </c>
    </row>
    <row r="58" spans="3:12" ht="15.75" hidden="1" thickBot="1" x14ac:dyDescent="0.3">
      <c r="C58" s="187" t="s">
        <v>58</v>
      </c>
      <c r="D58" s="178"/>
      <c r="E58" s="169">
        <v>0</v>
      </c>
      <c r="F58" s="134">
        <f>IF(E56&lt;6,"",((E56-6)/12)*(G56/E56))</f>
        <v>0</v>
      </c>
      <c r="G58" s="119">
        <f>F58</f>
        <v>0</v>
      </c>
      <c r="H58" s="179"/>
      <c r="I58" s="492" t="s">
        <v>764</v>
      </c>
      <c r="J58" s="122" t="str">
        <f>VLOOKUP(I58,Presupuesto!$B$11:$C$586,2,0)</f>
        <v>DECIMOCUARTO MES</v>
      </c>
      <c r="K58" s="489" t="str">
        <f t="shared" si="0"/>
        <v>Desarrollo Curricular</v>
      </c>
      <c r="L58" s="120" t="s">
        <v>474</v>
      </c>
    </row>
    <row r="59" spans="3:12" ht="15.75" thickBot="1" x14ac:dyDescent="0.3">
      <c r="C59" s="157" t="s">
        <v>82</v>
      </c>
      <c r="D59" s="217">
        <v>3</v>
      </c>
      <c r="E59" s="167">
        <v>3</v>
      </c>
      <c r="F59" s="156">
        <v>3000</v>
      </c>
      <c r="G59" s="130">
        <f>D59*E59*F59</f>
        <v>27000</v>
      </c>
      <c r="H59" s="180" t="s">
        <v>206</v>
      </c>
      <c r="I59" s="131" t="s">
        <v>809</v>
      </c>
      <c r="J59" s="131" t="str">
        <f>VLOOKUP(I59,Presupuesto!$B$11:$C$586,2,0)</f>
        <v>CONTRATOS ESPECIALES</v>
      </c>
      <c r="K59" s="489" t="s">
        <v>190</v>
      </c>
      <c r="L59" s="120" t="s">
        <v>474</v>
      </c>
    </row>
    <row r="60" spans="3:12" x14ac:dyDescent="0.25">
      <c r="C60" s="186" t="s">
        <v>57</v>
      </c>
      <c r="D60" s="178"/>
      <c r="E60" s="169">
        <v>0</v>
      </c>
      <c r="F60" s="134">
        <f>IF(E59=0,"",(G59/E59)/12*E59)</f>
        <v>2250</v>
      </c>
      <c r="G60" s="119">
        <f>F60</f>
        <v>2250</v>
      </c>
      <c r="H60" s="179" t="s">
        <v>206</v>
      </c>
      <c r="I60" s="122" t="s">
        <v>809</v>
      </c>
      <c r="J60" s="122" t="str">
        <f>VLOOKUP(I60,Presupuesto!$B$11:$C$586,2,0)</f>
        <v>CONTRATOS ESPECIALES</v>
      </c>
      <c r="K60" s="489" t="str">
        <f t="shared" si="0"/>
        <v>Desarrollo Curricular</v>
      </c>
      <c r="L60" s="120" t="s">
        <v>473</v>
      </c>
    </row>
    <row r="61" spans="3:12" x14ac:dyDescent="0.25">
      <c r="C61" s="187" t="s">
        <v>58</v>
      </c>
      <c r="D61" s="178"/>
      <c r="E61" s="169">
        <v>0</v>
      </c>
      <c r="F61" s="121" t="str">
        <f>IF(E59&lt;6,"",((E59-6)/12)*(G59/E59))</f>
        <v/>
      </c>
      <c r="G61" s="119" t="str">
        <f>F61</f>
        <v/>
      </c>
      <c r="H61" s="179"/>
      <c r="I61" s="122" t="s">
        <v>809</v>
      </c>
      <c r="J61" s="122" t="str">
        <f>VLOOKUP(I61,Presupuesto!$B$11:$C$586,2,0)</f>
        <v>CONTRATOS ESPECIALES</v>
      </c>
      <c r="K61" s="489" t="str">
        <f t="shared" si="0"/>
        <v>Desarrollo Curricular</v>
      </c>
      <c r="L61" s="120" t="s">
        <v>478</v>
      </c>
    </row>
    <row r="62" spans="3:12" ht="15.75" hidden="1" thickBot="1" x14ac:dyDescent="0.3">
      <c r="C62" s="157" t="s">
        <v>59</v>
      </c>
      <c r="D62" s="217"/>
      <c r="E62" s="167">
        <v>12</v>
      </c>
      <c r="F62" s="135">
        <v>30000</v>
      </c>
      <c r="G62" s="130">
        <f>D62*E62*F62</f>
        <v>0</v>
      </c>
      <c r="H62" s="180"/>
      <c r="I62" s="131" t="s">
        <v>369</v>
      </c>
      <c r="J62" s="131" t="str">
        <f>VLOOKUP(I62,Presupuesto!$B$11:$C$586,2,0)</f>
        <v>OTROS SERVICIOS TECNICOS Y PROFESIONALES N.C. (24900-00)</v>
      </c>
      <c r="K62" s="489" t="str">
        <f t="shared" si="0"/>
        <v>Desarrollo Curricular</v>
      </c>
      <c r="L62" s="120" t="s">
        <v>473</v>
      </c>
    </row>
    <row r="63" spans="3:12" hidden="1" x14ac:dyDescent="0.25">
      <c r="C63" s="186" t="s">
        <v>57</v>
      </c>
      <c r="D63" s="178"/>
      <c r="E63" s="169">
        <v>0</v>
      </c>
      <c r="F63" s="121">
        <v>0</v>
      </c>
      <c r="G63" s="119">
        <f>F63</f>
        <v>0</v>
      </c>
      <c r="H63" s="179"/>
      <c r="I63" s="122" t="s">
        <v>369</v>
      </c>
      <c r="J63" s="122" t="str">
        <f>VLOOKUP(I63,Presupuesto!$B$11:$C$586,2,0)</f>
        <v>OTROS SERVICIOS TECNICOS Y PROFESIONALES N.C. (24900-00)</v>
      </c>
      <c r="K63" s="489" t="str">
        <f t="shared" si="0"/>
        <v>Desarrollo Curricular</v>
      </c>
      <c r="L63" s="120" t="s">
        <v>473</v>
      </c>
    </row>
    <row r="64" spans="3:12" ht="15.75" hidden="1" thickBot="1" x14ac:dyDescent="0.3">
      <c r="C64" s="187" t="s">
        <v>58</v>
      </c>
      <c r="D64" s="178"/>
      <c r="E64" s="169">
        <v>0</v>
      </c>
      <c r="F64" s="121">
        <v>0</v>
      </c>
      <c r="G64" s="119">
        <f>F64</f>
        <v>0</v>
      </c>
      <c r="H64" s="179"/>
      <c r="I64" s="492" t="s">
        <v>369</v>
      </c>
      <c r="J64" s="122" t="str">
        <f>VLOOKUP(I64,Presupuesto!$B$11:$C$586,2,0)</f>
        <v>OTROS SERVICIOS TECNICOS Y PROFESIONALES N.C. (24900-00)</v>
      </c>
      <c r="K64" s="489" t="str">
        <f t="shared" si="0"/>
        <v>Desarrollo Curricular</v>
      </c>
      <c r="L64" s="120" t="s">
        <v>473</v>
      </c>
    </row>
    <row r="65" spans="3:12" ht="15.75" hidden="1" thickBot="1" x14ac:dyDescent="0.3">
      <c r="C65" s="157" t="s">
        <v>60</v>
      </c>
      <c r="D65" s="217"/>
      <c r="E65" s="167">
        <v>12</v>
      </c>
      <c r="F65" s="135">
        <v>30000</v>
      </c>
      <c r="G65" s="130">
        <f>D65*E65*F65</f>
        <v>0</v>
      </c>
      <c r="H65" s="180" t="s">
        <v>206</v>
      </c>
      <c r="I65" s="501" t="s">
        <v>331</v>
      </c>
      <c r="J65" s="131" t="str">
        <f>VLOOKUP(I65,Presupuesto!$B$11:$C$586,2,0)</f>
        <v>SUELDOS Y SALARIOS BASICOS (11100-00)</v>
      </c>
      <c r="K65" s="489" t="str">
        <f t="shared" si="0"/>
        <v>Desarrollo Curricular</v>
      </c>
      <c r="L65" s="120" t="s">
        <v>473</v>
      </c>
    </row>
    <row r="66" spans="3:12" hidden="1" x14ac:dyDescent="0.25">
      <c r="C66" s="186" t="s">
        <v>57</v>
      </c>
      <c r="D66" s="184"/>
      <c r="E66" s="148">
        <v>0</v>
      </c>
      <c r="F66" s="136">
        <f>IF(E65=0,"",(G65/E65)/12*E65)</f>
        <v>0</v>
      </c>
      <c r="G66" s="137">
        <f>F66</f>
        <v>0</v>
      </c>
      <c r="H66" s="179"/>
      <c r="I66" s="503" t="s">
        <v>334</v>
      </c>
      <c r="J66" s="122" t="str">
        <f>VLOOKUP(I66,Presupuesto!$B$11:$C$586,2,0)</f>
        <v>AGUINALDO Y DECIMOCUARTO MES (11500-00)</v>
      </c>
      <c r="K66" s="489" t="str">
        <f t="shared" si="0"/>
        <v>Desarrollo Curricular</v>
      </c>
      <c r="L66" s="120" t="s">
        <v>473</v>
      </c>
    </row>
    <row r="67" spans="3:12" ht="15.75" hidden="1" thickBot="1" x14ac:dyDescent="0.3">
      <c r="C67" s="188" t="s">
        <v>58</v>
      </c>
      <c r="D67" s="177"/>
      <c r="E67" s="149">
        <v>0</v>
      </c>
      <c r="F67" s="124">
        <f>IF(E65&lt;6,"",((E65-6)/12)*(G65/E65))</f>
        <v>0</v>
      </c>
      <c r="G67" s="124">
        <f>F67</f>
        <v>0</v>
      </c>
      <c r="H67" s="177"/>
      <c r="I67" s="492" t="s">
        <v>764</v>
      </c>
      <c r="J67" s="141" t="str">
        <f>VLOOKUP(I67,Presupuesto!$B$11:$C$586,2,0)</f>
        <v>DECIMOCUARTO MES</v>
      </c>
      <c r="K67" s="125" t="str">
        <f t="shared" si="0"/>
        <v>Desarrollo Curricular</v>
      </c>
      <c r="L67" s="141" t="s">
        <v>473</v>
      </c>
    </row>
  </sheetData>
  <conditionalFormatting sqref="E56">
    <cfRule type="cellIs" dxfId="1" priority="5"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31"/>
  <sheetViews>
    <sheetView showGridLines="0" topLeftCell="A4" zoomScale="84" zoomScaleNormal="84" workbookViewId="0">
      <selection activeCell="D10" sqref="D10"/>
    </sheetView>
  </sheetViews>
  <sheetFormatPr baseColWidth="10" defaultColWidth="11.5703125" defaultRowHeight="15" x14ac:dyDescent="0.25"/>
  <cols>
    <col min="1" max="1" width="1.85546875" style="109" customWidth="1"/>
    <col min="2" max="2" width="33.5703125" style="109" bestFit="1" customWidth="1"/>
    <col min="3" max="3" width="41.7109375" style="109" customWidth="1"/>
    <col min="4" max="4" width="26.42578125" style="109" bestFit="1" customWidth="1"/>
    <col min="5" max="6" width="13.85546875" style="109" customWidth="1"/>
    <col min="7" max="7" width="13.85546875" style="96" customWidth="1"/>
    <col min="8" max="8" width="14.28515625" style="109" customWidth="1"/>
    <col min="9" max="9" width="35.42578125" style="109" bestFit="1" customWidth="1"/>
    <col min="10" max="10" width="28.42578125" style="109" customWidth="1"/>
    <col min="11" max="11" width="16.28515625" style="109" customWidth="1"/>
    <col min="12" max="16384" width="11.5703125" style="109"/>
  </cols>
  <sheetData>
    <row r="1" spans="1:576" ht="26.25" hidden="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758</v>
      </c>
      <c r="O1" s="195" t="s">
        <v>760</v>
      </c>
      <c r="P1" s="195" t="s">
        <v>334</v>
      </c>
      <c r="Q1" s="195" t="s">
        <v>761</v>
      </c>
      <c r="R1" s="195" t="s">
        <v>764</v>
      </c>
      <c r="S1" s="195" t="s">
        <v>335</v>
      </c>
      <c r="T1" s="195" t="s">
        <v>766</v>
      </c>
      <c r="U1" s="195" t="s">
        <v>336</v>
      </c>
      <c r="V1" s="195" t="s">
        <v>767</v>
      </c>
      <c r="W1" s="195" t="s">
        <v>768</v>
      </c>
      <c r="X1" s="195" t="s">
        <v>772</v>
      </c>
      <c r="Y1" s="195" t="s">
        <v>328</v>
      </c>
      <c r="Z1" s="195" t="s">
        <v>787</v>
      </c>
      <c r="AA1" s="204"/>
      <c r="AB1" s="195" t="s">
        <v>789</v>
      </c>
      <c r="AC1" s="195" t="s">
        <v>338</v>
      </c>
      <c r="AD1" s="195" t="s">
        <v>791</v>
      </c>
      <c r="AE1" s="195" t="s">
        <v>793</v>
      </c>
      <c r="AF1" s="195" t="s">
        <v>339</v>
      </c>
      <c r="AG1" s="195" t="s">
        <v>795</v>
      </c>
      <c r="AH1" s="195" t="s">
        <v>797</v>
      </c>
      <c r="AI1" s="195" t="s">
        <v>340</v>
      </c>
      <c r="AJ1" s="195" t="s">
        <v>798</v>
      </c>
      <c r="AK1" s="195" t="s">
        <v>800</v>
      </c>
      <c r="AL1" s="195" t="s">
        <v>801</v>
      </c>
      <c r="AM1" s="195" t="s">
        <v>802</v>
      </c>
      <c r="AN1" s="195" t="s">
        <v>804</v>
      </c>
      <c r="AO1" s="195" t="s">
        <v>806</v>
      </c>
      <c r="AP1" s="195" t="s">
        <v>807</v>
      </c>
      <c r="AQ1" s="195" t="s">
        <v>341</v>
      </c>
      <c r="AR1" s="195" t="s">
        <v>809</v>
      </c>
      <c r="AS1" s="195" t="s">
        <v>811</v>
      </c>
      <c r="AT1" s="195" t="s">
        <v>813</v>
      </c>
      <c r="AU1" s="195" t="s">
        <v>815</v>
      </c>
      <c r="AV1" s="195" t="s">
        <v>817</v>
      </c>
      <c r="AW1" s="195" t="s">
        <v>819</v>
      </c>
      <c r="AX1" s="195" t="s">
        <v>821</v>
      </c>
      <c r="AY1" s="195" t="s">
        <v>823</v>
      </c>
      <c r="AZ1" s="204"/>
      <c r="BA1" s="195" t="s">
        <v>343</v>
      </c>
      <c r="BB1" s="195" t="s">
        <v>845</v>
      </c>
      <c r="BC1" s="195" t="s">
        <v>344</v>
      </c>
      <c r="BD1" s="195" t="s">
        <v>847</v>
      </c>
      <c r="BE1" s="195" t="s">
        <v>849</v>
      </c>
      <c r="BF1" s="204"/>
      <c r="BG1" s="195" t="s">
        <v>346</v>
      </c>
      <c r="BH1" s="195" t="s">
        <v>851</v>
      </c>
      <c r="BI1" s="195" t="s">
        <v>347</v>
      </c>
      <c r="BJ1" s="195" t="s">
        <v>853</v>
      </c>
      <c r="BK1" s="195" t="s">
        <v>855</v>
      </c>
      <c r="BL1" s="195" t="s">
        <v>857</v>
      </c>
      <c r="BM1" s="204"/>
      <c r="BN1" s="195" t="s">
        <v>863</v>
      </c>
      <c r="BO1" s="195" t="s">
        <v>865</v>
      </c>
      <c r="BP1" s="195" t="s">
        <v>349</v>
      </c>
      <c r="BQ1" s="195" t="s">
        <v>859</v>
      </c>
      <c r="BR1" s="195" t="s">
        <v>861</v>
      </c>
      <c r="BS1" s="195" t="s">
        <v>350</v>
      </c>
      <c r="BT1" s="195" t="s">
        <v>867</v>
      </c>
      <c r="BU1" s="195" t="s">
        <v>351</v>
      </c>
      <c r="BV1" s="195" t="s">
        <v>868</v>
      </c>
      <c r="BW1" s="192"/>
      <c r="BX1" s="204"/>
      <c r="BY1" s="195" t="s">
        <v>352</v>
      </c>
      <c r="BZ1" s="195" t="s">
        <v>773</v>
      </c>
      <c r="CA1" s="195" t="s">
        <v>775</v>
      </c>
      <c r="CB1" s="195" t="s">
        <v>777</v>
      </c>
      <c r="CC1" s="195" t="s">
        <v>353</v>
      </c>
      <c r="CD1" s="195" t="s">
        <v>779</v>
      </c>
      <c r="CE1" s="195" t="s">
        <v>781</v>
      </c>
      <c r="CF1" s="195" t="s">
        <v>783</v>
      </c>
      <c r="CG1" s="195" t="s">
        <v>785</v>
      </c>
      <c r="CH1" s="192"/>
      <c r="CI1" s="204"/>
      <c r="CJ1" s="195" t="s">
        <v>354</v>
      </c>
      <c r="CK1" s="195" t="s">
        <v>825</v>
      </c>
      <c r="CL1" s="195" t="s">
        <v>827</v>
      </c>
      <c r="CM1" s="195" t="s">
        <v>829</v>
      </c>
      <c r="CN1" s="195" t="s">
        <v>831</v>
      </c>
      <c r="CO1" s="195" t="s">
        <v>833</v>
      </c>
      <c r="CP1" s="195" t="s">
        <v>835</v>
      </c>
      <c r="CQ1" s="195" t="s">
        <v>837</v>
      </c>
      <c r="CR1" s="195" t="s">
        <v>839</v>
      </c>
      <c r="CS1" s="195" t="s">
        <v>841</v>
      </c>
      <c r="CT1" s="195" t="s">
        <v>843</v>
      </c>
      <c r="CU1" s="192"/>
      <c r="CV1" s="204"/>
      <c r="CW1" s="195" t="s">
        <v>869</v>
      </c>
      <c r="CX1" s="195" t="s">
        <v>870</v>
      </c>
      <c r="CY1" s="195" t="s">
        <v>872</v>
      </c>
      <c r="CZ1" s="195" t="s">
        <v>357</v>
      </c>
      <c r="DA1" s="195" t="s">
        <v>874</v>
      </c>
      <c r="DB1" s="195" t="s">
        <v>876</v>
      </c>
      <c r="DC1" s="195" t="s">
        <v>878</v>
      </c>
      <c r="DD1" s="195" t="s">
        <v>880</v>
      </c>
      <c r="DE1" s="195" t="s">
        <v>882</v>
      </c>
      <c r="DF1" s="195" t="s">
        <v>884</v>
      </c>
      <c r="DG1" s="204"/>
      <c r="DH1" s="195" t="s">
        <v>359</v>
      </c>
      <c r="DI1" s="195" t="s">
        <v>886</v>
      </c>
      <c r="DJ1" s="195" t="s">
        <v>360</v>
      </c>
      <c r="DK1" s="195" t="s">
        <v>888</v>
      </c>
      <c r="DL1" s="195" t="s">
        <v>890</v>
      </c>
      <c r="DM1" s="195" t="s">
        <v>892</v>
      </c>
      <c r="DN1" s="195" t="s">
        <v>894</v>
      </c>
      <c r="DO1" s="195" t="s">
        <v>896</v>
      </c>
      <c r="DP1" s="195" t="s">
        <v>898</v>
      </c>
      <c r="DQ1" s="195" t="s">
        <v>900</v>
      </c>
      <c r="DR1" s="195" t="s">
        <v>361</v>
      </c>
      <c r="DS1" s="195" t="s">
        <v>902</v>
      </c>
      <c r="DT1" s="195" t="s">
        <v>904</v>
      </c>
      <c r="DU1" s="195" t="s">
        <v>906</v>
      </c>
      <c r="DV1" s="204"/>
      <c r="DW1" s="195" t="s">
        <v>908</v>
      </c>
      <c r="DX1" s="195" t="s">
        <v>363</v>
      </c>
      <c r="DY1" s="195" t="s">
        <v>910</v>
      </c>
      <c r="DZ1" s="195" t="s">
        <v>364</v>
      </c>
      <c r="EA1" s="195" t="s">
        <v>912</v>
      </c>
      <c r="EB1" s="195" t="s">
        <v>914</v>
      </c>
      <c r="EC1" s="195" t="s">
        <v>916</v>
      </c>
      <c r="ED1" s="195" t="s">
        <v>918</v>
      </c>
      <c r="EE1" s="195" t="s">
        <v>920</v>
      </c>
      <c r="EF1" s="195" t="s">
        <v>922</v>
      </c>
      <c r="EG1" s="195" t="s">
        <v>924</v>
      </c>
      <c r="EH1" s="195" t="s">
        <v>926</v>
      </c>
      <c r="EI1" s="195" t="s">
        <v>928</v>
      </c>
      <c r="EJ1" s="195" t="s">
        <v>930</v>
      </c>
      <c r="EK1" s="195" t="s">
        <v>932</v>
      </c>
      <c r="EL1" s="204"/>
      <c r="EM1" s="195" t="s">
        <v>934</v>
      </c>
      <c r="EN1" s="195" t="s">
        <v>366</v>
      </c>
      <c r="EO1" s="195" t="s">
        <v>936</v>
      </c>
      <c r="EP1" s="195" t="s">
        <v>938</v>
      </c>
      <c r="EQ1" s="195" t="s">
        <v>367</v>
      </c>
      <c r="ER1" s="195" t="s">
        <v>940</v>
      </c>
      <c r="ES1" s="195" t="s">
        <v>942</v>
      </c>
      <c r="ET1" s="195" t="s">
        <v>368</v>
      </c>
      <c r="EU1" s="195" t="s">
        <v>944</v>
      </c>
      <c r="EV1" s="195" t="s">
        <v>946</v>
      </c>
      <c r="EW1" s="195" t="s">
        <v>948</v>
      </c>
      <c r="EX1" s="195" t="s">
        <v>369</v>
      </c>
      <c r="EY1" s="195" t="s">
        <v>950</v>
      </c>
      <c r="EZ1" s="195" t="s">
        <v>952</v>
      </c>
      <c r="FA1" s="204"/>
      <c r="FB1" s="195" t="s">
        <v>371</v>
      </c>
      <c r="FC1" s="195" t="s">
        <v>954</v>
      </c>
      <c r="FD1" s="195" t="s">
        <v>956</v>
      </c>
      <c r="FE1" s="195" t="s">
        <v>958</v>
      </c>
      <c r="FF1" s="195" t="s">
        <v>960</v>
      </c>
      <c r="FG1" s="195" t="s">
        <v>372</v>
      </c>
      <c r="FH1" s="195" t="s">
        <v>962</v>
      </c>
      <c r="FI1" s="195" t="s">
        <v>964</v>
      </c>
      <c r="FJ1" s="195" t="s">
        <v>966</v>
      </c>
      <c r="FK1" s="195" t="s">
        <v>968</v>
      </c>
      <c r="FL1" s="195" t="s">
        <v>970</v>
      </c>
      <c r="FM1" s="195" t="s">
        <v>373</v>
      </c>
      <c r="FN1" s="195" t="s">
        <v>973</v>
      </c>
      <c r="FO1" s="195" t="s">
        <v>374</v>
      </c>
      <c r="FP1" s="195" t="s">
        <v>976</v>
      </c>
      <c r="FQ1" s="195" t="s">
        <v>977</v>
      </c>
      <c r="FR1" s="195" t="s">
        <v>979</v>
      </c>
      <c r="FS1" s="195" t="s">
        <v>375</v>
      </c>
      <c r="FT1" s="195" t="s">
        <v>982</v>
      </c>
      <c r="FU1" s="195" t="s">
        <v>983</v>
      </c>
      <c r="FV1" s="195" t="s">
        <v>985</v>
      </c>
      <c r="FW1" s="195" t="s">
        <v>376</v>
      </c>
      <c r="FX1" s="195" t="s">
        <v>988</v>
      </c>
      <c r="FY1" s="195" t="s">
        <v>990</v>
      </c>
      <c r="FZ1" s="195" t="s">
        <v>992</v>
      </c>
      <c r="GA1" s="204"/>
      <c r="GB1" s="195" t="s">
        <v>378</v>
      </c>
      <c r="GC1" s="195" t="s">
        <v>379</v>
      </c>
      <c r="GD1" s="204"/>
      <c r="GE1" s="195" t="s">
        <v>381</v>
      </c>
      <c r="GF1" s="195" t="s">
        <v>1015</v>
      </c>
      <c r="GG1" s="195" t="s">
        <v>1017</v>
      </c>
      <c r="GH1" s="195" t="s">
        <v>1019</v>
      </c>
      <c r="GI1" s="195" t="s">
        <v>1021</v>
      </c>
      <c r="GJ1" s="195" t="s">
        <v>1023</v>
      </c>
      <c r="GK1" s="204"/>
      <c r="GL1" s="195" t="s">
        <v>383</v>
      </c>
      <c r="GM1" s="195" t="s">
        <v>1025</v>
      </c>
      <c r="GN1" s="195" t="s">
        <v>1027</v>
      </c>
      <c r="GO1" s="195" t="s">
        <v>1029</v>
      </c>
      <c r="GP1" s="195" t="s">
        <v>1031</v>
      </c>
      <c r="GQ1" s="195" t="s">
        <v>1033</v>
      </c>
      <c r="GR1" s="195" t="s">
        <v>1035</v>
      </c>
      <c r="GS1" s="192"/>
      <c r="GT1" s="204"/>
      <c r="GU1" s="195" t="s">
        <v>384</v>
      </c>
      <c r="GV1" s="195" t="s">
        <v>994</v>
      </c>
      <c r="GW1" s="195" t="s">
        <v>996</v>
      </c>
      <c r="GX1" s="195" t="s">
        <v>998</v>
      </c>
      <c r="GY1" s="195" t="s">
        <v>1000</v>
      </c>
      <c r="GZ1" s="195" t="s">
        <v>1002</v>
      </c>
      <c r="HA1" s="195" t="s">
        <v>1004</v>
      </c>
      <c r="HB1" s="204"/>
      <c r="HC1" s="195" t="s">
        <v>385</v>
      </c>
      <c r="HD1" s="195" t="s">
        <v>1006</v>
      </c>
      <c r="HE1" s="195" t="s">
        <v>1008</v>
      </c>
      <c r="HF1" s="195" t="s">
        <v>1009</v>
      </c>
      <c r="HG1" s="195" t="s">
        <v>386</v>
      </c>
      <c r="HH1" s="195" t="s">
        <v>1012</v>
      </c>
      <c r="HI1" s="195" t="s">
        <v>1013</v>
      </c>
      <c r="HJ1" s="192"/>
      <c r="HK1" s="204"/>
      <c r="HL1" s="195" t="s">
        <v>389</v>
      </c>
      <c r="HM1" s="195" t="s">
        <v>1037</v>
      </c>
      <c r="HN1" s="195" t="s">
        <v>1039</v>
      </c>
      <c r="HO1" s="195" t="s">
        <v>1041</v>
      </c>
      <c r="HP1" s="195" t="s">
        <v>1043</v>
      </c>
      <c r="HQ1" s="195" t="s">
        <v>390</v>
      </c>
      <c r="HR1" s="195" t="s">
        <v>1046</v>
      </c>
      <c r="HS1" s="204"/>
      <c r="HT1" s="195" t="s">
        <v>1048</v>
      </c>
      <c r="HU1" s="195" t="s">
        <v>1050</v>
      </c>
      <c r="HV1" s="195" t="s">
        <v>392</v>
      </c>
      <c r="HW1" s="195" t="s">
        <v>1053</v>
      </c>
      <c r="HX1" s="195" t="s">
        <v>1055</v>
      </c>
      <c r="HY1" s="195" t="s">
        <v>1056</v>
      </c>
      <c r="HZ1" s="195" t="s">
        <v>1058</v>
      </c>
      <c r="IA1" s="204"/>
      <c r="IB1" s="195" t="s">
        <v>1060</v>
      </c>
      <c r="IC1" s="195" t="s">
        <v>1062</v>
      </c>
      <c r="ID1" s="195" t="s">
        <v>1064</v>
      </c>
      <c r="IE1" s="195" t="s">
        <v>394</v>
      </c>
      <c r="IF1" s="195" t="s">
        <v>1066</v>
      </c>
      <c r="IG1" s="195" t="s">
        <v>1068</v>
      </c>
      <c r="IH1" s="195" t="s">
        <v>395</v>
      </c>
      <c r="II1" s="195" t="s">
        <v>1070</v>
      </c>
      <c r="IJ1" s="195" t="s">
        <v>1072</v>
      </c>
      <c r="IK1" s="195" t="s">
        <v>396</v>
      </c>
      <c r="IL1" s="195" t="s">
        <v>1074</v>
      </c>
      <c r="IM1" s="195" t="s">
        <v>1076</v>
      </c>
      <c r="IN1" s="195" t="s">
        <v>1078</v>
      </c>
      <c r="IO1" s="195" t="s">
        <v>1080</v>
      </c>
      <c r="IP1" s="195" t="s">
        <v>397</v>
      </c>
      <c r="IQ1" s="195" t="s">
        <v>1082</v>
      </c>
      <c r="IR1" s="204"/>
      <c r="IS1" s="195" t="s">
        <v>1090</v>
      </c>
      <c r="IT1" s="195" t="s">
        <v>1092</v>
      </c>
      <c r="IU1" s="195" t="s">
        <v>399</v>
      </c>
      <c r="IV1" s="195" t="s">
        <v>1094</v>
      </c>
      <c r="IW1" s="195" t="s">
        <v>1096</v>
      </c>
      <c r="IX1" s="195" t="s">
        <v>1098</v>
      </c>
      <c r="IY1" s="204"/>
      <c r="IZ1" s="195" t="s">
        <v>1100</v>
      </c>
      <c r="JA1" s="195" t="s">
        <v>401</v>
      </c>
      <c r="JB1" s="195" t="s">
        <v>1103</v>
      </c>
      <c r="JC1" s="195" t="s">
        <v>1105</v>
      </c>
      <c r="JD1" s="195" t="s">
        <v>1107</v>
      </c>
      <c r="JE1" s="195" t="s">
        <v>1109</v>
      </c>
      <c r="JF1" s="195" t="s">
        <v>1111</v>
      </c>
      <c r="JG1" s="195" t="s">
        <v>1113</v>
      </c>
      <c r="JH1" s="195" t="s">
        <v>402</v>
      </c>
      <c r="JI1" s="195" t="s">
        <v>1116</v>
      </c>
      <c r="JJ1" s="195" t="s">
        <v>1118</v>
      </c>
      <c r="JK1" s="195" t="s">
        <v>1120</v>
      </c>
      <c r="JL1" s="195" t="s">
        <v>1122</v>
      </c>
      <c r="JM1" s="195" t="s">
        <v>1124</v>
      </c>
      <c r="JN1" s="195" t="s">
        <v>1126</v>
      </c>
      <c r="JO1" s="195" t="s">
        <v>1128</v>
      </c>
      <c r="JP1" s="195" t="s">
        <v>1130</v>
      </c>
      <c r="JQ1" s="195" t="s">
        <v>403</v>
      </c>
      <c r="JR1" s="195" t="s">
        <v>1133</v>
      </c>
      <c r="JS1" s="195" t="s">
        <v>1135</v>
      </c>
      <c r="JT1" s="195" t="s">
        <v>1137</v>
      </c>
      <c r="JU1" s="195" t="s">
        <v>1139</v>
      </c>
      <c r="JV1" s="195" t="s">
        <v>1140</v>
      </c>
      <c r="JW1" s="195" t="s">
        <v>1142</v>
      </c>
      <c r="JX1" s="195" t="s">
        <v>1144</v>
      </c>
      <c r="JY1" s="195" t="s">
        <v>1146</v>
      </c>
      <c r="JZ1" s="195" t="s">
        <v>1148</v>
      </c>
      <c r="KA1" s="195" t="s">
        <v>1150</v>
      </c>
      <c r="KB1" s="195" t="s">
        <v>1152</v>
      </c>
      <c r="KC1" s="195" t="s">
        <v>1154</v>
      </c>
      <c r="KD1" s="195" t="s">
        <v>1156</v>
      </c>
      <c r="KE1" s="195" t="s">
        <v>1158</v>
      </c>
      <c r="KF1" s="195" t="s">
        <v>1160</v>
      </c>
      <c r="KG1" s="195" t="s">
        <v>1162</v>
      </c>
      <c r="KH1" s="195" t="s">
        <v>1164</v>
      </c>
      <c r="KI1" s="195" t="s">
        <v>1166</v>
      </c>
      <c r="KJ1" s="195" t="s">
        <v>1168</v>
      </c>
      <c r="KK1" s="195" t="s">
        <v>1170</v>
      </c>
      <c r="KL1" s="195" t="s">
        <v>1172</v>
      </c>
      <c r="KM1" s="195" t="s">
        <v>1174</v>
      </c>
      <c r="KN1" s="195" t="s">
        <v>1176</v>
      </c>
      <c r="KO1" s="195" t="s">
        <v>1178</v>
      </c>
      <c r="KP1" s="195" t="s">
        <v>1180</v>
      </c>
      <c r="KQ1" s="195" t="s">
        <v>1182</v>
      </c>
      <c r="KR1" s="204"/>
      <c r="KS1" s="195" t="s">
        <v>1184</v>
      </c>
      <c r="KT1" s="195" t="s">
        <v>405</v>
      </c>
      <c r="KU1" s="195" t="s">
        <v>1187</v>
      </c>
      <c r="KV1" s="195" t="s">
        <v>1189</v>
      </c>
      <c r="KW1" s="195" t="s">
        <v>1191</v>
      </c>
      <c r="KX1" s="195" t="s">
        <v>1193</v>
      </c>
      <c r="KY1" s="195" t="s">
        <v>406</v>
      </c>
      <c r="KZ1" s="195" t="s">
        <v>1196</v>
      </c>
      <c r="LA1" s="195" t="s">
        <v>1198</v>
      </c>
      <c r="LB1" s="195" t="s">
        <v>1200</v>
      </c>
      <c r="LC1" s="195" t="s">
        <v>1202</v>
      </c>
      <c r="LD1" s="195" t="s">
        <v>1204</v>
      </c>
      <c r="LE1" s="195" t="s">
        <v>1206</v>
      </c>
      <c r="LF1" s="195" t="s">
        <v>1208</v>
      </c>
      <c r="LG1" s="192"/>
      <c r="LH1" s="204"/>
      <c r="LI1" s="195" t="s">
        <v>407</v>
      </c>
      <c r="LJ1" s="195" t="s">
        <v>1084</v>
      </c>
      <c r="LK1" s="195" t="s">
        <v>1086</v>
      </c>
      <c r="LL1" s="195" t="s">
        <v>1088</v>
      </c>
      <c r="LM1" s="192"/>
      <c r="LN1" s="204"/>
      <c r="LO1" s="195" t="s">
        <v>410</v>
      </c>
      <c r="LP1" s="195" t="s">
        <v>411</v>
      </c>
      <c r="LQ1" s="204"/>
      <c r="LR1" s="195" t="s">
        <v>413</v>
      </c>
      <c r="LS1" s="195" t="s">
        <v>1228</v>
      </c>
      <c r="LT1" s="195" t="s">
        <v>1230</v>
      </c>
      <c r="LU1" s="195" t="s">
        <v>1231</v>
      </c>
      <c r="LV1" s="195" t="s">
        <v>1233</v>
      </c>
      <c r="LW1" s="195" t="s">
        <v>1234</v>
      </c>
      <c r="LX1" s="195" t="s">
        <v>1236</v>
      </c>
      <c r="LY1" s="195" t="s">
        <v>1238</v>
      </c>
      <c r="LZ1" s="195" t="s">
        <v>1240</v>
      </c>
      <c r="MA1" s="195" t="s">
        <v>1242</v>
      </c>
      <c r="MB1" s="195" t="s">
        <v>414</v>
      </c>
      <c r="MC1" s="195" t="s">
        <v>1245</v>
      </c>
      <c r="MD1" s="195" t="s">
        <v>1246</v>
      </c>
      <c r="ME1" s="195" t="s">
        <v>1248</v>
      </c>
      <c r="MF1" s="195" t="s">
        <v>415</v>
      </c>
      <c r="MG1" s="195" t="s">
        <v>1251</v>
      </c>
      <c r="MH1" s="195" t="s">
        <v>1252</v>
      </c>
      <c r="MI1" s="195" t="s">
        <v>1254</v>
      </c>
      <c r="MJ1" s="195" t="s">
        <v>1256</v>
      </c>
      <c r="MK1" s="195" t="s">
        <v>416</v>
      </c>
      <c r="ML1" s="195" t="s">
        <v>1259</v>
      </c>
      <c r="MM1" s="195" t="s">
        <v>1261</v>
      </c>
      <c r="MN1" s="195" t="s">
        <v>1263</v>
      </c>
      <c r="MO1" s="195" t="s">
        <v>1265</v>
      </c>
      <c r="MP1" s="195" t="s">
        <v>417</v>
      </c>
      <c r="MQ1" s="195" t="s">
        <v>1268</v>
      </c>
      <c r="MR1" s="195" t="s">
        <v>1270</v>
      </c>
      <c r="MS1" s="195" t="s">
        <v>1272</v>
      </c>
      <c r="MT1" s="195" t="s">
        <v>1274</v>
      </c>
      <c r="MU1" s="195" t="s">
        <v>1276</v>
      </c>
      <c r="MV1" s="195" t="s">
        <v>1278</v>
      </c>
      <c r="MW1" s="195" t="s">
        <v>1280</v>
      </c>
      <c r="MX1" s="195" t="s">
        <v>1282</v>
      </c>
      <c r="MY1" s="195" t="s">
        <v>1284</v>
      </c>
      <c r="MZ1" s="195" t="s">
        <v>1286</v>
      </c>
      <c r="NA1" s="195" t="s">
        <v>1288</v>
      </c>
      <c r="NB1" s="195" t="s">
        <v>1289</v>
      </c>
      <c r="NC1" s="204"/>
      <c r="ND1" s="195" t="s">
        <v>419</v>
      </c>
      <c r="NE1" s="195" t="s">
        <v>1291</v>
      </c>
      <c r="NF1" s="195" t="s">
        <v>1293</v>
      </c>
      <c r="NG1" s="195" t="s">
        <v>1295</v>
      </c>
      <c r="NH1" s="195" t="s">
        <v>1297</v>
      </c>
      <c r="NI1" s="204"/>
      <c r="NJ1" s="195" t="s">
        <v>421</v>
      </c>
      <c r="NK1" s="195" t="s">
        <v>1298</v>
      </c>
      <c r="NL1" s="195" t="s">
        <v>422</v>
      </c>
      <c r="NM1" s="195" t="s">
        <v>1300</v>
      </c>
      <c r="NN1" s="195" t="s">
        <v>1302</v>
      </c>
      <c r="NO1" s="195" t="s">
        <v>423</v>
      </c>
      <c r="NP1" s="195" t="s">
        <v>1304</v>
      </c>
      <c r="NQ1" s="195" t="s">
        <v>1306</v>
      </c>
      <c r="NR1" s="192"/>
      <c r="NS1" s="204"/>
      <c r="NT1" s="195" t="s">
        <v>424</v>
      </c>
      <c r="NU1" s="195" t="s">
        <v>1210</v>
      </c>
      <c r="NV1" s="195" t="s">
        <v>1212</v>
      </c>
      <c r="NW1" s="195" t="s">
        <v>1214</v>
      </c>
      <c r="NX1" s="195" t="s">
        <v>1216</v>
      </c>
      <c r="NY1" s="195" t="s">
        <v>425</v>
      </c>
      <c r="NZ1" s="195" t="s">
        <v>1218</v>
      </c>
      <c r="OA1" s="195" t="s">
        <v>426</v>
      </c>
      <c r="OB1" s="195" t="s">
        <v>1220</v>
      </c>
      <c r="OC1" s="204"/>
      <c r="OD1" s="195" t="s">
        <v>1222</v>
      </c>
      <c r="OE1" s="195" t="s">
        <v>427</v>
      </c>
      <c r="OF1" s="192"/>
      <c r="OG1" s="204"/>
      <c r="OH1" s="195" t="s">
        <v>1224</v>
      </c>
      <c r="OI1" s="195" t="s">
        <v>1226</v>
      </c>
      <c r="OJ1" s="195" t="s">
        <v>428</v>
      </c>
      <c r="OK1" s="192"/>
      <c r="OL1" s="204"/>
      <c r="OM1" s="195" t="s">
        <v>431</v>
      </c>
      <c r="ON1" s="195" t="s">
        <v>1308</v>
      </c>
      <c r="OO1" s="195" t="s">
        <v>1310</v>
      </c>
      <c r="OP1" s="195" t="s">
        <v>432</v>
      </c>
      <c r="OQ1" s="195" t="s">
        <v>433</v>
      </c>
      <c r="OR1" s="195" t="s">
        <v>1408</v>
      </c>
      <c r="OS1" s="195" t="s">
        <v>1410</v>
      </c>
      <c r="OT1" s="195" t="s">
        <v>1412</v>
      </c>
      <c r="OU1" s="195" t="s">
        <v>1414</v>
      </c>
      <c r="OV1" s="195" t="s">
        <v>1416</v>
      </c>
      <c r="OW1" s="204"/>
      <c r="OX1" s="195" t="s">
        <v>435</v>
      </c>
      <c r="OY1" s="195" t="s">
        <v>1418</v>
      </c>
      <c r="OZ1" s="195" t="s">
        <v>1420</v>
      </c>
      <c r="PA1" s="195" t="s">
        <v>1422</v>
      </c>
      <c r="PB1" s="195" t="s">
        <v>1424</v>
      </c>
      <c r="PC1" s="195" t="s">
        <v>1426</v>
      </c>
      <c r="PD1" s="195" t="s">
        <v>1428</v>
      </c>
      <c r="PE1" s="204"/>
      <c r="PF1" s="195" t="s">
        <v>1430</v>
      </c>
      <c r="PG1" s="195" t="s">
        <v>437</v>
      </c>
      <c r="PH1" s="204"/>
      <c r="PI1" s="195" t="s">
        <v>439</v>
      </c>
      <c r="PJ1" s="195" t="s">
        <v>1460</v>
      </c>
      <c r="PK1" s="195" t="s">
        <v>1462</v>
      </c>
      <c r="PL1" s="204"/>
      <c r="PM1" s="195" t="s">
        <v>441</v>
      </c>
      <c r="PN1" s="195" t="s">
        <v>1464</v>
      </c>
      <c r="PO1" s="195" t="s">
        <v>1465</v>
      </c>
      <c r="PP1" s="195" t="s">
        <v>1466</v>
      </c>
      <c r="PQ1" s="195" t="s">
        <v>1467</v>
      </c>
      <c r="PR1" s="195" t="s">
        <v>1469</v>
      </c>
      <c r="PS1" s="195" t="s">
        <v>1470</v>
      </c>
      <c r="PT1" s="195" t="s">
        <v>1472</v>
      </c>
      <c r="PU1" s="195" t="s">
        <v>1473</v>
      </c>
      <c r="PV1" s="192"/>
      <c r="PW1" s="204"/>
      <c r="PX1" s="195" t="s">
        <v>442</v>
      </c>
      <c r="PY1" s="195" t="s">
        <v>1312</v>
      </c>
      <c r="PZ1" s="195" t="s">
        <v>1314</v>
      </c>
      <c r="QA1" s="195" t="s">
        <v>1316</v>
      </c>
      <c r="QB1" s="195" t="s">
        <v>1318</v>
      </c>
      <c r="QC1" s="195" t="s">
        <v>1320</v>
      </c>
      <c r="QD1" s="195" t="s">
        <v>1322</v>
      </c>
      <c r="QE1" s="195" t="s">
        <v>1324</v>
      </c>
      <c r="QF1" s="195" t="s">
        <v>1326</v>
      </c>
      <c r="QG1" s="195" t="s">
        <v>1328</v>
      </c>
      <c r="QH1" s="195" t="s">
        <v>1330</v>
      </c>
      <c r="QI1" s="195" t="s">
        <v>1332</v>
      </c>
      <c r="QJ1" s="195" t="s">
        <v>1334</v>
      </c>
      <c r="QK1" s="195" t="s">
        <v>1336</v>
      </c>
      <c r="QL1" s="195" t="s">
        <v>1338</v>
      </c>
      <c r="QM1" s="195" t="s">
        <v>1340</v>
      </c>
      <c r="QN1" s="195" t="s">
        <v>1342</v>
      </c>
      <c r="QO1" s="195" t="s">
        <v>1344</v>
      </c>
      <c r="QP1" s="195" t="s">
        <v>1346</v>
      </c>
      <c r="QQ1" s="195" t="s">
        <v>1348</v>
      </c>
      <c r="QR1" s="195" t="s">
        <v>1350</v>
      </c>
      <c r="QS1" s="195" t="s">
        <v>1352</v>
      </c>
      <c r="QT1" s="195" t="s">
        <v>1354</v>
      </c>
      <c r="QU1" s="195" t="s">
        <v>443</v>
      </c>
      <c r="QV1" s="195" t="s">
        <v>1357</v>
      </c>
      <c r="QW1" s="195" t="s">
        <v>1359</v>
      </c>
      <c r="QX1" s="195" t="s">
        <v>1360</v>
      </c>
      <c r="QY1" s="195" t="s">
        <v>1362</v>
      </c>
      <c r="QZ1" s="195" t="s">
        <v>1364</v>
      </c>
      <c r="RA1" s="195" t="s">
        <v>1366</v>
      </c>
      <c r="RB1" s="195" t="s">
        <v>1368</v>
      </c>
      <c r="RC1" s="195" t="s">
        <v>1370</v>
      </c>
      <c r="RD1" s="195" t="s">
        <v>1372</v>
      </c>
      <c r="RE1" s="195" t="s">
        <v>1374</v>
      </c>
      <c r="RF1" s="195" t="s">
        <v>1376</v>
      </c>
      <c r="RG1" s="195" t="s">
        <v>1378</v>
      </c>
      <c r="RH1" s="195" t="s">
        <v>1380</v>
      </c>
      <c r="RI1" s="195" t="s">
        <v>1382</v>
      </c>
      <c r="RJ1" s="195" t="s">
        <v>1384</v>
      </c>
      <c r="RK1" s="195" t="s">
        <v>1386</v>
      </c>
      <c r="RL1" s="195" t="s">
        <v>1388</v>
      </c>
      <c r="RM1" s="195" t="s">
        <v>1390</v>
      </c>
      <c r="RN1" s="195" t="s">
        <v>1392</v>
      </c>
      <c r="RO1" s="195" t="s">
        <v>1394</v>
      </c>
      <c r="RP1" s="195" t="s">
        <v>1396</v>
      </c>
      <c r="RQ1" s="195" t="s">
        <v>1398</v>
      </c>
      <c r="RR1" s="195" t="s">
        <v>1400</v>
      </c>
      <c r="RS1" s="195" t="s">
        <v>1402</v>
      </c>
      <c r="RT1" s="195" t="s">
        <v>1404</v>
      </c>
      <c r="RU1" s="195" t="s">
        <v>1406</v>
      </c>
      <c r="RV1" s="192"/>
      <c r="RW1" s="204"/>
      <c r="RX1" s="195" t="s">
        <v>444</v>
      </c>
      <c r="RY1" s="195" t="s">
        <v>1432</v>
      </c>
      <c r="RZ1" s="195" t="s">
        <v>1434</v>
      </c>
      <c r="SA1" s="195" t="s">
        <v>1436</v>
      </c>
      <c r="SB1" s="195" t="s">
        <v>1438</v>
      </c>
      <c r="SC1" s="195" t="s">
        <v>1440</v>
      </c>
      <c r="SD1" s="195" t="s">
        <v>1442</v>
      </c>
      <c r="SE1" s="195" t="s">
        <v>1444</v>
      </c>
      <c r="SF1" s="195" t="s">
        <v>1446</v>
      </c>
      <c r="SG1" s="195" t="s">
        <v>1448</v>
      </c>
      <c r="SH1" s="195" t="s">
        <v>1450</v>
      </c>
      <c r="SI1" s="195" t="s">
        <v>1452</v>
      </c>
      <c r="SJ1" s="195" t="s">
        <v>1454</v>
      </c>
      <c r="SK1" s="195" t="s">
        <v>1456</v>
      </c>
      <c r="SL1" s="195" t="s">
        <v>1458</v>
      </c>
      <c r="SM1" s="192"/>
      <c r="SN1" s="204"/>
      <c r="SO1" s="195" t="s">
        <v>447</v>
      </c>
      <c r="SP1" s="195" t="s">
        <v>1475</v>
      </c>
      <c r="SQ1" s="195" t="s">
        <v>1477</v>
      </c>
      <c r="SR1" s="195" t="s">
        <v>448</v>
      </c>
      <c r="SS1" s="195" t="s">
        <v>1479</v>
      </c>
      <c r="ST1" s="195" t="s">
        <v>1481</v>
      </c>
      <c r="SU1" s="195" t="s">
        <v>1483</v>
      </c>
      <c r="SV1" s="195" t="s">
        <v>1485</v>
      </c>
      <c r="SW1" s="204"/>
      <c r="SX1" s="195" t="s">
        <v>450</v>
      </c>
      <c r="SY1" s="195" t="s">
        <v>1487</v>
      </c>
      <c r="SZ1" s="195" t="s">
        <v>1489</v>
      </c>
      <c r="TA1" s="195" t="s">
        <v>1491</v>
      </c>
      <c r="TB1" s="195" t="s">
        <v>1493</v>
      </c>
      <c r="TC1" s="195" t="s">
        <v>1495</v>
      </c>
      <c r="TD1" s="195" t="s">
        <v>1497</v>
      </c>
      <c r="TE1" s="195" t="s">
        <v>1499</v>
      </c>
      <c r="TF1" s="195" t="s">
        <v>1501</v>
      </c>
      <c r="TG1" s="195" t="s">
        <v>1503</v>
      </c>
      <c r="TH1" s="195" t="s">
        <v>1505</v>
      </c>
      <c r="TI1" s="195" t="s">
        <v>1507</v>
      </c>
      <c r="TJ1" s="195" t="s">
        <v>1509</v>
      </c>
      <c r="TK1" s="195" t="s">
        <v>1511</v>
      </c>
      <c r="TL1" s="195" t="s">
        <v>1513</v>
      </c>
      <c r="TM1" s="195" t="s">
        <v>1515</v>
      </c>
      <c r="TN1" s="192"/>
      <c r="TO1" s="204"/>
      <c r="TP1" s="195" t="s">
        <v>453</v>
      </c>
      <c r="TQ1" s="195" t="s">
        <v>1517</v>
      </c>
      <c r="TR1" s="195" t="s">
        <v>1519</v>
      </c>
      <c r="TS1" s="195" t="s">
        <v>1521</v>
      </c>
      <c r="TT1" s="195" t="s">
        <v>1523</v>
      </c>
      <c r="TU1" s="195" t="s">
        <v>1525</v>
      </c>
      <c r="TV1" s="195" t="s">
        <v>454</v>
      </c>
      <c r="TW1" s="195" t="s">
        <v>1527</v>
      </c>
      <c r="TX1" s="195" t="s">
        <v>1529</v>
      </c>
      <c r="TY1" s="195" t="s">
        <v>1531</v>
      </c>
      <c r="TZ1" s="195" t="s">
        <v>1533</v>
      </c>
      <c r="UA1" s="195" t="s">
        <v>1535</v>
      </c>
      <c r="UB1" s="195" t="s">
        <v>1537</v>
      </c>
      <c r="UC1" s="204"/>
      <c r="UD1" s="195" t="s">
        <v>456</v>
      </c>
      <c r="UE1" s="192"/>
      <c r="UF1" s="204"/>
      <c r="UG1" s="195" t="s">
        <v>457</v>
      </c>
      <c r="UH1" s="195" t="s">
        <v>1539</v>
      </c>
      <c r="UI1" s="195" t="s">
        <v>1541</v>
      </c>
      <c r="UJ1" s="195" t="s">
        <v>1542</v>
      </c>
      <c r="UK1" s="195" t="s">
        <v>1544</v>
      </c>
      <c r="UL1" s="195" t="s">
        <v>1546</v>
      </c>
      <c r="UM1" s="195" t="s">
        <v>1548</v>
      </c>
      <c r="UN1" s="195" t="s">
        <v>1550</v>
      </c>
      <c r="UO1" s="195" t="s">
        <v>1552</v>
      </c>
      <c r="UP1" s="195" t="s">
        <v>1554</v>
      </c>
      <c r="UQ1" s="195" t="s">
        <v>1556</v>
      </c>
      <c r="UR1" s="195" t="s">
        <v>1558</v>
      </c>
      <c r="US1" s="195" t="s">
        <v>1560</v>
      </c>
      <c r="UT1" s="195" t="s">
        <v>1562</v>
      </c>
      <c r="UU1" s="195" t="s">
        <v>1564</v>
      </c>
      <c r="UV1" s="195" t="s">
        <v>1566</v>
      </c>
      <c r="UW1" s="195" t="s">
        <v>1568</v>
      </c>
      <c r="UX1" s="192"/>
      <c r="UY1" s="195" t="s">
        <v>1572</v>
      </c>
      <c r="UZ1" s="195" t="s">
        <v>1574</v>
      </c>
      <c r="VA1" s="195" t="s">
        <v>1576</v>
      </c>
      <c r="VB1" s="195" t="s">
        <v>1578</v>
      </c>
      <c r="VC1" s="195" t="s">
        <v>1580</v>
      </c>
      <c r="VD1" s="198"/>
    </row>
    <row r="2" spans="1:576" s="139" customFormat="1" hidden="1" x14ac:dyDescent="0.25">
      <c r="A2" s="139" t="s">
        <v>201</v>
      </c>
      <c r="B2" s="139" t="s">
        <v>190</v>
      </c>
      <c r="C2" s="139" t="s">
        <v>553</v>
      </c>
      <c r="D2" s="139" t="s">
        <v>202</v>
      </c>
      <c r="E2" s="139" t="s">
        <v>174</v>
      </c>
      <c r="F2" s="139" t="s">
        <v>554</v>
      </c>
      <c r="G2" s="175" t="s">
        <v>203</v>
      </c>
      <c r="H2" s="139" t="s">
        <v>555</v>
      </c>
      <c r="I2" s="139" t="s">
        <v>556</v>
      </c>
      <c r="J2" s="139" t="s">
        <v>204</v>
      </c>
      <c r="K2" s="139" t="s">
        <v>557</v>
      </c>
      <c r="R2" s="139" t="s">
        <v>206</v>
      </c>
      <c r="S2" s="139" t="s">
        <v>207</v>
      </c>
      <c r="U2" s="139" t="s">
        <v>473</v>
      </c>
      <c r="V2" s="139" t="s">
        <v>491</v>
      </c>
      <c r="W2" s="139" t="s">
        <v>474</v>
      </c>
      <c r="X2" s="139" t="s">
        <v>475</v>
      </c>
      <c r="Y2" s="139" t="s">
        <v>476</v>
      </c>
      <c r="Z2" s="139" t="s">
        <v>477</v>
      </c>
      <c r="AA2" s="139" t="s">
        <v>478</v>
      </c>
      <c r="AB2" s="139" t="s">
        <v>479</v>
      </c>
      <c r="AC2" s="139" t="s">
        <v>480</v>
      </c>
      <c r="AD2" s="139" t="s">
        <v>481</v>
      </c>
      <c r="AE2" s="139" t="s">
        <v>482</v>
      </c>
      <c r="AF2" s="139" t="s">
        <v>483</v>
      </c>
      <c r="AH2" s="139" t="s">
        <v>501</v>
      </c>
      <c r="AI2" s="139" t="s">
        <v>502</v>
      </c>
      <c r="AJ2" s="139" t="s">
        <v>503</v>
      </c>
      <c r="AK2" s="139" t="s">
        <v>504</v>
      </c>
      <c r="AL2" s="139" t="s">
        <v>505</v>
      </c>
      <c r="AM2" s="139" t="s">
        <v>508</v>
      </c>
      <c r="AN2" s="139" t="s">
        <v>506</v>
      </c>
      <c r="AO2" s="139" t="s">
        <v>507</v>
      </c>
      <c r="AP2" s="139" t="s">
        <v>509</v>
      </c>
      <c r="AQ2" s="139" t="s">
        <v>510</v>
      </c>
      <c r="AR2" s="139" t="s">
        <v>511</v>
      </c>
      <c r="AS2" s="139" t="s">
        <v>512</v>
      </c>
      <c r="AT2" s="139" t="s">
        <v>513</v>
      </c>
      <c r="AU2" s="139" t="s">
        <v>514</v>
      </c>
      <c r="AV2" s="139" t="s">
        <v>515</v>
      </c>
      <c r="AW2" s="139" t="s">
        <v>516</v>
      </c>
      <c r="AX2" s="139" t="s">
        <v>517</v>
      </c>
      <c r="AY2" s="139" t="s">
        <v>518</v>
      </c>
      <c r="AZ2" s="139" t="s">
        <v>519</v>
      </c>
      <c r="BA2" s="139" t="s">
        <v>520</v>
      </c>
      <c r="BB2" s="139" t="s">
        <v>521</v>
      </c>
      <c r="BC2" s="139" t="s">
        <v>522</v>
      </c>
      <c r="BD2" s="139" t="s">
        <v>523</v>
      </c>
      <c r="BE2" s="139" t="s">
        <v>524</v>
      </c>
      <c r="BF2" s="139" t="s">
        <v>525</v>
      </c>
      <c r="BG2" s="139" t="s">
        <v>526</v>
      </c>
      <c r="BH2" s="139" t="s">
        <v>527</v>
      </c>
      <c r="BI2" s="139" t="s">
        <v>528</v>
      </c>
      <c r="BJ2" s="139" t="s">
        <v>529</v>
      </c>
      <c r="BK2" s="139" t="s">
        <v>530</v>
      </c>
      <c r="BL2" s="139" t="s">
        <v>531</v>
      </c>
      <c r="BM2" s="139" t="s">
        <v>532</v>
      </c>
      <c r="BN2" s="139" t="s">
        <v>533</v>
      </c>
      <c r="BO2" s="139" t="s">
        <v>534</v>
      </c>
      <c r="BP2" s="139" t="s">
        <v>535</v>
      </c>
      <c r="BQ2" s="139" t="s">
        <v>536</v>
      </c>
      <c r="BR2" s="139" t="s">
        <v>537</v>
      </c>
      <c r="BS2" s="139" t="s">
        <v>538</v>
      </c>
      <c r="BT2" s="139" t="s">
        <v>539</v>
      </c>
      <c r="BU2" s="139" t="s">
        <v>540</v>
      </c>
    </row>
    <row r="3" spans="1:576" hidden="1" x14ac:dyDescent="0.25">
      <c r="AH3" s="109">
        <v>2500</v>
      </c>
      <c r="AI3" s="109">
        <v>1900</v>
      </c>
      <c r="AJ3" s="109">
        <v>1650</v>
      </c>
      <c r="AK3" s="109">
        <v>1580</v>
      </c>
      <c r="AL3" s="109">
        <v>2250</v>
      </c>
      <c r="AM3" s="109">
        <v>1650</v>
      </c>
      <c r="AN3" s="109">
        <v>1400</v>
      </c>
      <c r="AO3" s="109">
        <v>1340</v>
      </c>
      <c r="AP3" s="109">
        <v>2000</v>
      </c>
      <c r="AQ3" s="109">
        <v>1400</v>
      </c>
      <c r="AR3" s="109">
        <v>1150</v>
      </c>
      <c r="AS3" s="109">
        <v>1100</v>
      </c>
      <c r="AT3" s="109">
        <v>1750</v>
      </c>
      <c r="AU3" s="109">
        <v>1150</v>
      </c>
      <c r="AV3" s="109">
        <v>900</v>
      </c>
      <c r="AW3" s="109">
        <v>860</v>
      </c>
      <c r="AX3" s="109">
        <v>1200</v>
      </c>
      <c r="AY3" s="109">
        <v>900</v>
      </c>
      <c r="AZ3" s="109">
        <v>650</v>
      </c>
      <c r="BA3" s="109">
        <v>620</v>
      </c>
      <c r="BB3" s="109">
        <v>5355</v>
      </c>
      <c r="BC3" s="109">
        <v>4935</v>
      </c>
      <c r="BD3" s="109">
        <v>6300</v>
      </c>
      <c r="BE3" s="109">
        <v>5880</v>
      </c>
      <c r="BF3" s="109">
        <v>4725</v>
      </c>
      <c r="BG3" s="109">
        <v>4305</v>
      </c>
      <c r="BH3" s="109">
        <v>5670</v>
      </c>
      <c r="BI3" s="109">
        <v>5250</v>
      </c>
      <c r="BJ3" s="109">
        <v>4095</v>
      </c>
      <c r="BK3" s="109">
        <v>3780</v>
      </c>
      <c r="BL3" s="109">
        <v>5040</v>
      </c>
      <c r="BM3" s="109">
        <v>4620</v>
      </c>
      <c r="BN3" s="109">
        <v>3465</v>
      </c>
      <c r="BO3" s="109">
        <v>3150</v>
      </c>
      <c r="BP3" s="109">
        <v>4410</v>
      </c>
      <c r="BQ3" s="109">
        <v>4095</v>
      </c>
      <c r="BR3" s="109">
        <v>3045</v>
      </c>
      <c r="BS3" s="109">
        <v>2835</v>
      </c>
      <c r="BT3" s="109">
        <v>3885</v>
      </c>
      <c r="BU3" s="109">
        <v>3570</v>
      </c>
    </row>
    <row r="5" spans="1:576" ht="52.5" x14ac:dyDescent="0.25">
      <c r="C5" s="110" t="s">
        <v>462</v>
      </c>
      <c r="D5" s="111">
        <f>SUMIF($C:$C,$C$10,D:D)</f>
        <v>154720</v>
      </c>
    </row>
    <row r="8" spans="1:576" x14ac:dyDescent="0.25">
      <c r="C8" s="72" t="s">
        <v>61</v>
      </c>
      <c r="D8" s="72"/>
      <c r="E8" s="72"/>
      <c r="F8" s="72"/>
      <c r="G8" s="98"/>
      <c r="H8" s="72"/>
      <c r="I8" s="72"/>
    </row>
    <row r="9" spans="1:576" ht="15.75" thickBot="1" x14ac:dyDescent="0.3">
      <c r="C9" s="72"/>
      <c r="D9" s="72"/>
      <c r="E9" s="72"/>
      <c r="F9" s="72"/>
      <c r="G9" s="98"/>
      <c r="H9" s="72"/>
      <c r="I9" s="72"/>
    </row>
    <row r="10" spans="1:576" ht="15.75" thickBot="1" x14ac:dyDescent="0.3">
      <c r="C10" s="29" t="s">
        <v>42</v>
      </c>
      <c r="D10" s="30">
        <f>SUM(F17:F30)</f>
        <v>154720</v>
      </c>
      <c r="E10" s="118"/>
      <c r="F10" s="118"/>
      <c r="G10" s="98"/>
      <c r="H10" s="118"/>
      <c r="I10" s="138"/>
    </row>
    <row r="11" spans="1:576" x14ac:dyDescent="0.25">
      <c r="B11" s="117"/>
      <c r="C11" s="72"/>
      <c r="D11" s="31"/>
      <c r="E11" s="117"/>
      <c r="F11" s="117"/>
      <c r="G11" s="117"/>
      <c r="H11" s="95"/>
      <c r="I11" s="95"/>
      <c r="J11" s="95"/>
      <c r="K11" s="129"/>
    </row>
    <row r="12" spans="1:576" x14ac:dyDescent="0.25">
      <c r="B12" s="117"/>
      <c r="C12" s="72"/>
      <c r="D12" s="31"/>
      <c r="E12" s="117"/>
      <c r="F12" s="117"/>
      <c r="G12" s="117"/>
      <c r="H12" s="95"/>
      <c r="I12" s="95"/>
      <c r="J12" s="95"/>
      <c r="K12" s="129"/>
    </row>
    <row r="13" spans="1:576" ht="15.75" x14ac:dyDescent="0.25">
      <c r="B13" s="117"/>
      <c r="C13" s="223" t="s">
        <v>470</v>
      </c>
      <c r="D13" s="224" t="s">
        <v>1904</v>
      </c>
      <c r="E13" s="117"/>
      <c r="F13" s="117"/>
      <c r="G13" s="117"/>
      <c r="H13" s="95"/>
      <c r="I13" s="95"/>
      <c r="J13" s="95"/>
      <c r="K13" s="129"/>
    </row>
    <row r="14" spans="1:576" ht="18.75" x14ac:dyDescent="0.25">
      <c r="B14" s="117"/>
      <c r="C14" s="243"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 Mejorar y optimizar el espacio físico de las oficinas de la Editorial Universitaria</v>
      </c>
      <c r="D14" s="31"/>
      <c r="E14" s="117"/>
      <c r="F14" s="117"/>
      <c r="G14" s="117"/>
      <c r="H14" s="95"/>
      <c r="I14" s="95"/>
      <c r="J14" s="95"/>
      <c r="K14" s="129"/>
    </row>
    <row r="15" spans="1:576" ht="15.75" thickBot="1" x14ac:dyDescent="0.3">
      <c r="B15" s="117"/>
      <c r="C15" s="72"/>
      <c r="D15" s="31"/>
      <c r="E15" s="117"/>
      <c r="F15" s="117"/>
      <c r="G15" s="117"/>
      <c r="H15" s="95"/>
      <c r="I15" s="95"/>
      <c r="J15" s="95"/>
      <c r="K15" s="129"/>
    </row>
    <row r="16" spans="1:576" ht="30.75" thickBot="1" x14ac:dyDescent="0.3">
      <c r="B16" s="117"/>
      <c r="C16" s="143" t="s">
        <v>43</v>
      </c>
      <c r="D16" s="145" t="s">
        <v>54</v>
      </c>
      <c r="E16" s="145" t="s">
        <v>56</v>
      </c>
      <c r="F16" s="144" t="s">
        <v>27</v>
      </c>
      <c r="G16" s="150" t="s">
        <v>208</v>
      </c>
      <c r="H16" s="145" t="s">
        <v>45</v>
      </c>
      <c r="I16" s="145" t="s">
        <v>209</v>
      </c>
      <c r="J16" s="145" t="s">
        <v>489</v>
      </c>
      <c r="K16" s="145" t="s">
        <v>490</v>
      </c>
    </row>
    <row r="17" spans="2:11" x14ac:dyDescent="0.25">
      <c r="B17" s="117"/>
      <c r="C17" s="674" t="s">
        <v>63</v>
      </c>
      <c r="D17" s="678">
        <v>1</v>
      </c>
      <c r="E17" s="598">
        <v>2800</v>
      </c>
      <c r="F17" s="598">
        <f>D17*E17</f>
        <v>2800</v>
      </c>
      <c r="G17" s="602" t="s">
        <v>207</v>
      </c>
      <c r="H17" s="550" t="s">
        <v>1230</v>
      </c>
      <c r="I17" s="550" t="str">
        <f>VLOOKUP(H17,Presupuesto!$B$11:$C$586,2,0)</f>
        <v>MUEBLES VARIOS DE OFICINA</v>
      </c>
      <c r="J17" s="600" t="s">
        <v>174</v>
      </c>
      <c r="K17" s="550" t="s">
        <v>478</v>
      </c>
    </row>
    <row r="18" spans="2:11" ht="19.5" customHeight="1" x14ac:dyDescent="0.25">
      <c r="B18" s="117"/>
      <c r="C18" s="675" t="s">
        <v>1905</v>
      </c>
      <c r="D18" s="679">
        <v>2</v>
      </c>
      <c r="E18" s="504">
        <v>2400</v>
      </c>
      <c r="F18" s="488">
        <f>D18*E18</f>
        <v>4800</v>
      </c>
      <c r="G18" s="532" t="s">
        <v>207</v>
      </c>
      <c r="H18" s="551" t="s">
        <v>1230</v>
      </c>
      <c r="I18" s="545" t="str">
        <f>VLOOKUP(H18,Presupuesto!$B$11:$C$586,2,0)</f>
        <v>MUEBLES VARIOS DE OFICINA</v>
      </c>
      <c r="J18" s="545" t="str">
        <f t="shared" ref="J18:J30" si="0">$J$17</f>
        <v>Estudiantes</v>
      </c>
      <c r="K18" s="551" t="s">
        <v>478</v>
      </c>
    </row>
    <row r="19" spans="2:11" x14ac:dyDescent="0.25">
      <c r="B19" s="117"/>
      <c r="C19" s="675" t="s">
        <v>1906</v>
      </c>
      <c r="D19" s="679">
        <v>5</v>
      </c>
      <c r="E19" s="504">
        <v>4000</v>
      </c>
      <c r="F19" s="488">
        <f t="shared" ref="F19:F30" si="1">D19*E19</f>
        <v>20000</v>
      </c>
      <c r="G19" s="532" t="s">
        <v>207</v>
      </c>
      <c r="H19" s="551" t="s">
        <v>1230</v>
      </c>
      <c r="I19" s="545" t="str">
        <f>VLOOKUP(H19,Presupuesto!$B$11:$C$586,2,0)</f>
        <v>MUEBLES VARIOS DE OFICINA</v>
      </c>
      <c r="J19" s="545" t="str">
        <f t="shared" si="0"/>
        <v>Estudiantes</v>
      </c>
      <c r="K19" s="551" t="s">
        <v>478</v>
      </c>
    </row>
    <row r="20" spans="2:11" x14ac:dyDescent="0.25">
      <c r="B20" s="117"/>
      <c r="C20" s="675" t="s">
        <v>66</v>
      </c>
      <c r="D20" s="679">
        <v>1</v>
      </c>
      <c r="E20" s="504">
        <v>6000</v>
      </c>
      <c r="F20" s="488">
        <f t="shared" si="1"/>
        <v>6000</v>
      </c>
      <c r="G20" s="532" t="s">
        <v>207</v>
      </c>
      <c r="H20" s="551" t="s">
        <v>1230</v>
      </c>
      <c r="I20" s="545" t="str">
        <f>VLOOKUP(H20,Presupuesto!$B$11:$C$586,2,0)</f>
        <v>MUEBLES VARIOS DE OFICINA</v>
      </c>
      <c r="J20" s="545" t="str">
        <f t="shared" si="0"/>
        <v>Estudiantes</v>
      </c>
      <c r="K20" s="551" t="s">
        <v>478</v>
      </c>
    </row>
    <row r="21" spans="2:11" x14ac:dyDescent="0.25">
      <c r="B21" s="117"/>
      <c r="C21" s="675" t="s">
        <v>1907</v>
      </c>
      <c r="D21" s="679">
        <v>5</v>
      </c>
      <c r="E21" s="504">
        <v>3000</v>
      </c>
      <c r="F21" s="488">
        <f t="shared" si="1"/>
        <v>15000</v>
      </c>
      <c r="G21" s="532" t="s">
        <v>207</v>
      </c>
      <c r="H21" s="551" t="s">
        <v>1230</v>
      </c>
      <c r="I21" s="545" t="str">
        <f>VLOOKUP(H21,Presupuesto!$B$11:$C$586,2,0)</f>
        <v>MUEBLES VARIOS DE OFICINA</v>
      </c>
      <c r="J21" s="545" t="str">
        <f t="shared" si="0"/>
        <v>Estudiantes</v>
      </c>
      <c r="K21" s="545" t="s">
        <v>478</v>
      </c>
    </row>
    <row r="22" spans="2:11" x14ac:dyDescent="0.25">
      <c r="B22" s="117"/>
      <c r="C22" s="675" t="s">
        <v>1908</v>
      </c>
      <c r="D22" s="679">
        <v>2</v>
      </c>
      <c r="E22" s="504">
        <v>10000</v>
      </c>
      <c r="F22" s="488">
        <f t="shared" si="1"/>
        <v>20000</v>
      </c>
      <c r="G22" s="532" t="s">
        <v>207</v>
      </c>
      <c r="H22" s="551" t="s">
        <v>1230</v>
      </c>
      <c r="I22" s="545" t="str">
        <f>VLOOKUP(H22,Presupuesto!$B$11:$C$586,2,0)</f>
        <v>MUEBLES VARIOS DE OFICINA</v>
      </c>
      <c r="J22" s="545" t="str">
        <f t="shared" si="0"/>
        <v>Estudiantes</v>
      </c>
      <c r="K22" s="545" t="s">
        <v>478</v>
      </c>
    </row>
    <row r="23" spans="2:11" x14ac:dyDescent="0.25">
      <c r="B23" s="117"/>
      <c r="C23" s="675" t="s">
        <v>69</v>
      </c>
      <c r="D23" s="679">
        <v>1</v>
      </c>
      <c r="E23" s="682">
        <v>2000</v>
      </c>
      <c r="F23" s="488">
        <f t="shared" si="1"/>
        <v>2000</v>
      </c>
      <c r="G23" s="532" t="s">
        <v>207</v>
      </c>
      <c r="H23" s="551" t="s">
        <v>1230</v>
      </c>
      <c r="I23" s="545" t="str">
        <f>VLOOKUP(H23,Presupuesto!$B$11:$C$586,2,0)</f>
        <v>MUEBLES VARIOS DE OFICINA</v>
      </c>
      <c r="J23" s="545" t="str">
        <f t="shared" si="0"/>
        <v>Estudiantes</v>
      </c>
      <c r="K23" s="545" t="s">
        <v>478</v>
      </c>
    </row>
    <row r="24" spans="2:11" x14ac:dyDescent="0.25">
      <c r="B24" s="117"/>
      <c r="C24" s="676" t="s">
        <v>1909</v>
      </c>
      <c r="D24" s="680">
        <v>2</v>
      </c>
      <c r="E24" s="683">
        <v>1200</v>
      </c>
      <c r="F24" s="488">
        <f t="shared" si="1"/>
        <v>2400</v>
      </c>
      <c r="G24" s="532" t="s">
        <v>207</v>
      </c>
      <c r="H24" s="551" t="s">
        <v>1230</v>
      </c>
      <c r="I24" s="545" t="str">
        <f>VLOOKUP(H24,Presupuesto!$B$11:$C$586,2,0)</f>
        <v>MUEBLES VARIOS DE OFICINA</v>
      </c>
      <c r="J24" s="545" t="str">
        <f t="shared" si="0"/>
        <v>Estudiantes</v>
      </c>
      <c r="K24" s="545" t="s">
        <v>478</v>
      </c>
    </row>
    <row r="25" spans="2:11" x14ac:dyDescent="0.25">
      <c r="B25" s="117"/>
      <c r="C25" s="675" t="s">
        <v>1910</v>
      </c>
      <c r="D25" s="680">
        <v>3</v>
      </c>
      <c r="E25" s="683">
        <v>25000</v>
      </c>
      <c r="F25" s="504">
        <f t="shared" si="1"/>
        <v>75000</v>
      </c>
      <c r="G25" s="532" t="s">
        <v>207</v>
      </c>
      <c r="H25" s="551" t="s">
        <v>1230</v>
      </c>
      <c r="I25" s="551" t="str">
        <f>VLOOKUP(H25,Presupuesto!$B$11:$C$586,2,0)</f>
        <v>MUEBLES VARIOS DE OFICINA</v>
      </c>
      <c r="J25" s="551" t="str">
        <f t="shared" si="0"/>
        <v>Estudiantes</v>
      </c>
      <c r="K25" s="545" t="s">
        <v>478</v>
      </c>
    </row>
    <row r="26" spans="2:11" x14ac:dyDescent="0.25">
      <c r="B26" s="117"/>
      <c r="C26" s="675" t="s">
        <v>1911</v>
      </c>
      <c r="D26" s="680">
        <v>1</v>
      </c>
      <c r="E26" s="683">
        <v>300</v>
      </c>
      <c r="F26" s="504">
        <f t="shared" si="1"/>
        <v>300</v>
      </c>
      <c r="G26" s="532" t="s">
        <v>207</v>
      </c>
      <c r="H26" s="551" t="s">
        <v>1230</v>
      </c>
      <c r="I26" s="551" t="str">
        <f>VLOOKUP(H26,Presupuesto!$B$11:$C$586,2,0)</f>
        <v>MUEBLES VARIOS DE OFICINA</v>
      </c>
      <c r="J26" s="551" t="str">
        <f t="shared" si="0"/>
        <v>Estudiantes</v>
      </c>
      <c r="K26" s="545" t="s">
        <v>478</v>
      </c>
    </row>
    <row r="27" spans="2:11" x14ac:dyDescent="0.25">
      <c r="B27" s="117"/>
      <c r="C27" s="675" t="s">
        <v>1912</v>
      </c>
      <c r="D27" s="679">
        <v>3</v>
      </c>
      <c r="E27" s="682">
        <v>300</v>
      </c>
      <c r="F27" s="504">
        <f t="shared" si="1"/>
        <v>900</v>
      </c>
      <c r="G27" s="532" t="s">
        <v>207</v>
      </c>
      <c r="H27" s="551" t="s">
        <v>1230</v>
      </c>
      <c r="I27" s="545" t="str">
        <f>VLOOKUP(H27,Presupuesto!$B$11:$C$586,2,0)</f>
        <v>MUEBLES VARIOS DE OFICINA</v>
      </c>
      <c r="J27" s="551" t="str">
        <f t="shared" si="0"/>
        <v>Estudiantes</v>
      </c>
      <c r="K27" s="545" t="s">
        <v>478</v>
      </c>
    </row>
    <row r="28" spans="2:11" x14ac:dyDescent="0.25">
      <c r="B28" s="117"/>
      <c r="C28" s="675" t="s">
        <v>1913</v>
      </c>
      <c r="D28" s="679">
        <v>1</v>
      </c>
      <c r="E28" s="682">
        <v>20</v>
      </c>
      <c r="F28" s="504">
        <f t="shared" si="1"/>
        <v>20</v>
      </c>
      <c r="G28" s="532" t="s">
        <v>207</v>
      </c>
      <c r="H28" s="551" t="s">
        <v>1230</v>
      </c>
      <c r="I28" s="545" t="str">
        <f>VLOOKUP(H28,Presupuesto!$B$11:$C$586,2,0)</f>
        <v>MUEBLES VARIOS DE OFICINA</v>
      </c>
      <c r="J28" s="551" t="str">
        <f t="shared" si="0"/>
        <v>Estudiantes</v>
      </c>
      <c r="K28" s="545" t="s">
        <v>478</v>
      </c>
    </row>
    <row r="29" spans="2:11" x14ac:dyDescent="0.25">
      <c r="C29" s="675" t="s">
        <v>1914</v>
      </c>
      <c r="D29" s="679">
        <v>1</v>
      </c>
      <c r="E29" s="684">
        <v>500</v>
      </c>
      <c r="F29" s="504">
        <f t="shared" si="1"/>
        <v>500</v>
      </c>
      <c r="G29" s="532" t="s">
        <v>207</v>
      </c>
      <c r="H29" s="551" t="s">
        <v>1230</v>
      </c>
      <c r="I29" s="551" t="str">
        <f>VLOOKUP(H29,Presupuesto!$B$11:$C$586,2,0)</f>
        <v>MUEBLES VARIOS DE OFICINA</v>
      </c>
      <c r="J29" s="551" t="str">
        <f t="shared" si="0"/>
        <v>Estudiantes</v>
      </c>
      <c r="K29" s="545" t="s">
        <v>478</v>
      </c>
    </row>
    <row r="30" spans="2:11" ht="15.75" thickBot="1" x14ac:dyDescent="0.3">
      <c r="C30" s="677" t="s">
        <v>70</v>
      </c>
      <c r="D30" s="681">
        <v>1</v>
      </c>
      <c r="E30" s="686">
        <v>5000</v>
      </c>
      <c r="F30" s="595">
        <f t="shared" si="1"/>
        <v>5000</v>
      </c>
      <c r="G30" s="685" t="s">
        <v>207</v>
      </c>
      <c r="H30" s="497" t="s">
        <v>1230</v>
      </c>
      <c r="I30" s="546" t="str">
        <f>VLOOKUP(H30,Presupuesto!$B$11:$C$586,2,0)</f>
        <v>MUEBLES VARIOS DE OFICINA</v>
      </c>
      <c r="J30" s="546" t="str">
        <f t="shared" si="0"/>
        <v>Estudiantes</v>
      </c>
      <c r="K30" s="545" t="s">
        <v>478</v>
      </c>
    </row>
    <row r="31" spans="2:11" x14ac:dyDescent="0.25">
      <c r="C31" s="72"/>
      <c r="D31" s="31"/>
      <c r="E31" s="117"/>
      <c r="F31" s="117"/>
      <c r="G31" s="117"/>
      <c r="H31" s="95"/>
      <c r="I31" s="95"/>
      <c r="J31" s="95"/>
      <c r="K31" s="129"/>
    </row>
  </sheetData>
  <dataValidations count="4">
    <dataValidation type="list" allowBlank="1" showInputMessage="1" showErrorMessage="1" errorTitle="¡Ingreso Invalido!" error="Seleccione una opción de la lista" promptTitle="Tipo de Presupuesto" prompt="Seleccione una opción de la lista" sqref="G17:G30">
      <formula1>$R$2:$S$2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30"/>
  <sheetViews>
    <sheetView showGridLines="0" topLeftCell="A4" zoomScale="86" zoomScaleNormal="86" workbookViewId="0">
      <selection activeCell="D21" activeCellId="1" sqref="D10 D21"/>
    </sheetView>
  </sheetViews>
  <sheetFormatPr baseColWidth="10" defaultColWidth="11.5703125" defaultRowHeight="15" x14ac:dyDescent="0.25"/>
  <cols>
    <col min="1" max="1" width="5.7109375" style="109" customWidth="1"/>
    <col min="2" max="2" width="17" style="109" customWidth="1"/>
    <col min="3" max="3" width="46.85546875" style="109" bestFit="1" customWidth="1"/>
    <col min="4" max="4" width="23.7109375" style="109" bestFit="1" customWidth="1"/>
    <col min="5" max="5" width="15.85546875" style="109" customWidth="1"/>
    <col min="6" max="6" width="17.7109375" style="109" customWidth="1"/>
    <col min="7" max="7" width="13.85546875" style="96" customWidth="1"/>
    <col min="8" max="8" width="15" style="109" customWidth="1"/>
    <col min="9" max="9" width="49.28515625" style="109" customWidth="1"/>
    <col min="10" max="10" width="32.28515625" style="109" customWidth="1"/>
    <col min="11" max="11" width="11.5703125" style="109"/>
    <col min="12" max="12" width="15" style="109" customWidth="1"/>
    <col min="13" max="16384" width="11.5703125" style="109"/>
  </cols>
  <sheetData>
    <row r="1" spans="1:576" ht="26.25" hidden="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758</v>
      </c>
      <c r="O1" s="195" t="s">
        <v>760</v>
      </c>
      <c r="P1" s="195" t="s">
        <v>334</v>
      </c>
      <c r="Q1" s="195" t="s">
        <v>761</v>
      </c>
      <c r="R1" s="195" t="s">
        <v>764</v>
      </c>
      <c r="S1" s="195" t="s">
        <v>335</v>
      </c>
      <c r="T1" s="195" t="s">
        <v>766</v>
      </c>
      <c r="U1" s="195" t="s">
        <v>336</v>
      </c>
      <c r="V1" s="195" t="s">
        <v>767</v>
      </c>
      <c r="W1" s="195" t="s">
        <v>768</v>
      </c>
      <c r="X1" s="195" t="s">
        <v>772</v>
      </c>
      <c r="Y1" s="195" t="s">
        <v>328</v>
      </c>
      <c r="Z1" s="195" t="s">
        <v>787</v>
      </c>
      <c r="AA1" s="204"/>
      <c r="AB1" s="195" t="s">
        <v>789</v>
      </c>
      <c r="AC1" s="195" t="s">
        <v>338</v>
      </c>
      <c r="AD1" s="195" t="s">
        <v>791</v>
      </c>
      <c r="AE1" s="195" t="s">
        <v>793</v>
      </c>
      <c r="AF1" s="195" t="s">
        <v>339</v>
      </c>
      <c r="AG1" s="195" t="s">
        <v>795</v>
      </c>
      <c r="AH1" s="195" t="s">
        <v>797</v>
      </c>
      <c r="AI1" s="195" t="s">
        <v>340</v>
      </c>
      <c r="AJ1" s="195" t="s">
        <v>798</v>
      </c>
      <c r="AK1" s="195" t="s">
        <v>800</v>
      </c>
      <c r="AL1" s="195" t="s">
        <v>801</v>
      </c>
      <c r="AM1" s="195" t="s">
        <v>802</v>
      </c>
      <c r="AN1" s="195" t="s">
        <v>804</v>
      </c>
      <c r="AO1" s="195" t="s">
        <v>806</v>
      </c>
      <c r="AP1" s="195" t="s">
        <v>807</v>
      </c>
      <c r="AQ1" s="195" t="s">
        <v>341</v>
      </c>
      <c r="AR1" s="195" t="s">
        <v>809</v>
      </c>
      <c r="AS1" s="195" t="s">
        <v>811</v>
      </c>
      <c r="AT1" s="195" t="s">
        <v>813</v>
      </c>
      <c r="AU1" s="195" t="s">
        <v>815</v>
      </c>
      <c r="AV1" s="195" t="s">
        <v>817</v>
      </c>
      <c r="AW1" s="195" t="s">
        <v>819</v>
      </c>
      <c r="AX1" s="195" t="s">
        <v>821</v>
      </c>
      <c r="AY1" s="195" t="s">
        <v>823</v>
      </c>
      <c r="AZ1" s="204"/>
      <c r="BA1" s="195" t="s">
        <v>343</v>
      </c>
      <c r="BB1" s="195" t="s">
        <v>845</v>
      </c>
      <c r="BC1" s="195" t="s">
        <v>344</v>
      </c>
      <c r="BD1" s="195" t="s">
        <v>847</v>
      </c>
      <c r="BE1" s="195" t="s">
        <v>849</v>
      </c>
      <c r="BF1" s="204"/>
      <c r="BG1" s="195" t="s">
        <v>346</v>
      </c>
      <c r="BH1" s="195" t="s">
        <v>851</v>
      </c>
      <c r="BI1" s="195" t="s">
        <v>347</v>
      </c>
      <c r="BJ1" s="195" t="s">
        <v>853</v>
      </c>
      <c r="BK1" s="195" t="s">
        <v>855</v>
      </c>
      <c r="BL1" s="195" t="s">
        <v>857</v>
      </c>
      <c r="BM1" s="204"/>
      <c r="BN1" s="195" t="s">
        <v>863</v>
      </c>
      <c r="BO1" s="195" t="s">
        <v>865</v>
      </c>
      <c r="BP1" s="195" t="s">
        <v>349</v>
      </c>
      <c r="BQ1" s="195" t="s">
        <v>859</v>
      </c>
      <c r="BR1" s="195" t="s">
        <v>861</v>
      </c>
      <c r="BS1" s="195" t="s">
        <v>350</v>
      </c>
      <c r="BT1" s="195" t="s">
        <v>867</v>
      </c>
      <c r="BU1" s="195" t="s">
        <v>351</v>
      </c>
      <c r="BV1" s="195" t="s">
        <v>868</v>
      </c>
      <c r="BW1" s="192"/>
      <c r="BX1" s="204"/>
      <c r="BY1" s="195" t="s">
        <v>352</v>
      </c>
      <c r="BZ1" s="195" t="s">
        <v>773</v>
      </c>
      <c r="CA1" s="195" t="s">
        <v>775</v>
      </c>
      <c r="CB1" s="195" t="s">
        <v>777</v>
      </c>
      <c r="CC1" s="195" t="s">
        <v>353</v>
      </c>
      <c r="CD1" s="195" t="s">
        <v>779</v>
      </c>
      <c r="CE1" s="195" t="s">
        <v>781</v>
      </c>
      <c r="CF1" s="195" t="s">
        <v>783</v>
      </c>
      <c r="CG1" s="195" t="s">
        <v>785</v>
      </c>
      <c r="CH1" s="192"/>
      <c r="CI1" s="204"/>
      <c r="CJ1" s="195" t="s">
        <v>354</v>
      </c>
      <c r="CK1" s="195" t="s">
        <v>825</v>
      </c>
      <c r="CL1" s="195" t="s">
        <v>827</v>
      </c>
      <c r="CM1" s="195" t="s">
        <v>829</v>
      </c>
      <c r="CN1" s="195" t="s">
        <v>831</v>
      </c>
      <c r="CO1" s="195" t="s">
        <v>833</v>
      </c>
      <c r="CP1" s="195" t="s">
        <v>835</v>
      </c>
      <c r="CQ1" s="195" t="s">
        <v>837</v>
      </c>
      <c r="CR1" s="195" t="s">
        <v>839</v>
      </c>
      <c r="CS1" s="195" t="s">
        <v>841</v>
      </c>
      <c r="CT1" s="195" t="s">
        <v>843</v>
      </c>
      <c r="CU1" s="192"/>
      <c r="CV1" s="204"/>
      <c r="CW1" s="195" t="s">
        <v>869</v>
      </c>
      <c r="CX1" s="195" t="s">
        <v>870</v>
      </c>
      <c r="CY1" s="195" t="s">
        <v>872</v>
      </c>
      <c r="CZ1" s="195" t="s">
        <v>357</v>
      </c>
      <c r="DA1" s="195" t="s">
        <v>874</v>
      </c>
      <c r="DB1" s="195" t="s">
        <v>876</v>
      </c>
      <c r="DC1" s="195" t="s">
        <v>878</v>
      </c>
      <c r="DD1" s="195" t="s">
        <v>880</v>
      </c>
      <c r="DE1" s="195" t="s">
        <v>882</v>
      </c>
      <c r="DF1" s="195" t="s">
        <v>884</v>
      </c>
      <c r="DG1" s="204"/>
      <c r="DH1" s="195" t="s">
        <v>359</v>
      </c>
      <c r="DI1" s="195" t="s">
        <v>886</v>
      </c>
      <c r="DJ1" s="195" t="s">
        <v>360</v>
      </c>
      <c r="DK1" s="195" t="s">
        <v>888</v>
      </c>
      <c r="DL1" s="195" t="s">
        <v>890</v>
      </c>
      <c r="DM1" s="195" t="s">
        <v>892</v>
      </c>
      <c r="DN1" s="195" t="s">
        <v>894</v>
      </c>
      <c r="DO1" s="195" t="s">
        <v>896</v>
      </c>
      <c r="DP1" s="195" t="s">
        <v>898</v>
      </c>
      <c r="DQ1" s="195" t="s">
        <v>900</v>
      </c>
      <c r="DR1" s="195" t="s">
        <v>361</v>
      </c>
      <c r="DS1" s="195" t="s">
        <v>902</v>
      </c>
      <c r="DT1" s="195" t="s">
        <v>904</v>
      </c>
      <c r="DU1" s="195" t="s">
        <v>906</v>
      </c>
      <c r="DV1" s="204"/>
      <c r="DW1" s="195" t="s">
        <v>908</v>
      </c>
      <c r="DX1" s="195" t="s">
        <v>363</v>
      </c>
      <c r="DY1" s="195" t="s">
        <v>910</v>
      </c>
      <c r="DZ1" s="195" t="s">
        <v>364</v>
      </c>
      <c r="EA1" s="195" t="s">
        <v>912</v>
      </c>
      <c r="EB1" s="195" t="s">
        <v>914</v>
      </c>
      <c r="EC1" s="195" t="s">
        <v>916</v>
      </c>
      <c r="ED1" s="195" t="s">
        <v>918</v>
      </c>
      <c r="EE1" s="195" t="s">
        <v>920</v>
      </c>
      <c r="EF1" s="195" t="s">
        <v>922</v>
      </c>
      <c r="EG1" s="195" t="s">
        <v>924</v>
      </c>
      <c r="EH1" s="195" t="s">
        <v>926</v>
      </c>
      <c r="EI1" s="195" t="s">
        <v>928</v>
      </c>
      <c r="EJ1" s="195" t="s">
        <v>930</v>
      </c>
      <c r="EK1" s="195" t="s">
        <v>932</v>
      </c>
      <c r="EL1" s="204"/>
      <c r="EM1" s="195" t="s">
        <v>934</v>
      </c>
      <c r="EN1" s="195" t="s">
        <v>366</v>
      </c>
      <c r="EO1" s="195" t="s">
        <v>936</v>
      </c>
      <c r="EP1" s="195" t="s">
        <v>938</v>
      </c>
      <c r="EQ1" s="195" t="s">
        <v>367</v>
      </c>
      <c r="ER1" s="195" t="s">
        <v>940</v>
      </c>
      <c r="ES1" s="195" t="s">
        <v>942</v>
      </c>
      <c r="ET1" s="195" t="s">
        <v>368</v>
      </c>
      <c r="EU1" s="195" t="s">
        <v>944</v>
      </c>
      <c r="EV1" s="195" t="s">
        <v>946</v>
      </c>
      <c r="EW1" s="195" t="s">
        <v>948</v>
      </c>
      <c r="EX1" s="195" t="s">
        <v>369</v>
      </c>
      <c r="EY1" s="195" t="s">
        <v>950</v>
      </c>
      <c r="EZ1" s="195" t="s">
        <v>952</v>
      </c>
      <c r="FA1" s="204"/>
      <c r="FB1" s="195" t="s">
        <v>371</v>
      </c>
      <c r="FC1" s="195" t="s">
        <v>954</v>
      </c>
      <c r="FD1" s="195" t="s">
        <v>956</v>
      </c>
      <c r="FE1" s="195" t="s">
        <v>958</v>
      </c>
      <c r="FF1" s="195" t="s">
        <v>960</v>
      </c>
      <c r="FG1" s="195" t="s">
        <v>372</v>
      </c>
      <c r="FH1" s="195" t="s">
        <v>962</v>
      </c>
      <c r="FI1" s="195" t="s">
        <v>964</v>
      </c>
      <c r="FJ1" s="195" t="s">
        <v>966</v>
      </c>
      <c r="FK1" s="195" t="s">
        <v>968</v>
      </c>
      <c r="FL1" s="195" t="s">
        <v>970</v>
      </c>
      <c r="FM1" s="195" t="s">
        <v>373</v>
      </c>
      <c r="FN1" s="195" t="s">
        <v>973</v>
      </c>
      <c r="FO1" s="195" t="s">
        <v>374</v>
      </c>
      <c r="FP1" s="195" t="s">
        <v>976</v>
      </c>
      <c r="FQ1" s="195" t="s">
        <v>977</v>
      </c>
      <c r="FR1" s="195" t="s">
        <v>979</v>
      </c>
      <c r="FS1" s="195" t="s">
        <v>375</v>
      </c>
      <c r="FT1" s="195" t="s">
        <v>982</v>
      </c>
      <c r="FU1" s="195" t="s">
        <v>983</v>
      </c>
      <c r="FV1" s="195" t="s">
        <v>985</v>
      </c>
      <c r="FW1" s="195" t="s">
        <v>376</v>
      </c>
      <c r="FX1" s="195" t="s">
        <v>988</v>
      </c>
      <c r="FY1" s="195" t="s">
        <v>990</v>
      </c>
      <c r="FZ1" s="195" t="s">
        <v>992</v>
      </c>
      <c r="GA1" s="204"/>
      <c r="GB1" s="195" t="s">
        <v>378</v>
      </c>
      <c r="GC1" s="195" t="s">
        <v>379</v>
      </c>
      <c r="GD1" s="204"/>
      <c r="GE1" s="195" t="s">
        <v>381</v>
      </c>
      <c r="GF1" s="195" t="s">
        <v>1015</v>
      </c>
      <c r="GG1" s="195" t="s">
        <v>1017</v>
      </c>
      <c r="GH1" s="195" t="s">
        <v>1019</v>
      </c>
      <c r="GI1" s="195" t="s">
        <v>1021</v>
      </c>
      <c r="GJ1" s="195" t="s">
        <v>1023</v>
      </c>
      <c r="GK1" s="204"/>
      <c r="GL1" s="195" t="s">
        <v>383</v>
      </c>
      <c r="GM1" s="195" t="s">
        <v>1025</v>
      </c>
      <c r="GN1" s="195" t="s">
        <v>1027</v>
      </c>
      <c r="GO1" s="195" t="s">
        <v>1029</v>
      </c>
      <c r="GP1" s="195" t="s">
        <v>1031</v>
      </c>
      <c r="GQ1" s="195" t="s">
        <v>1033</v>
      </c>
      <c r="GR1" s="195" t="s">
        <v>1035</v>
      </c>
      <c r="GS1" s="192"/>
      <c r="GT1" s="204"/>
      <c r="GU1" s="195" t="s">
        <v>384</v>
      </c>
      <c r="GV1" s="195" t="s">
        <v>994</v>
      </c>
      <c r="GW1" s="195" t="s">
        <v>996</v>
      </c>
      <c r="GX1" s="195" t="s">
        <v>998</v>
      </c>
      <c r="GY1" s="195" t="s">
        <v>1000</v>
      </c>
      <c r="GZ1" s="195" t="s">
        <v>1002</v>
      </c>
      <c r="HA1" s="195" t="s">
        <v>1004</v>
      </c>
      <c r="HB1" s="204"/>
      <c r="HC1" s="195" t="s">
        <v>385</v>
      </c>
      <c r="HD1" s="195" t="s">
        <v>1006</v>
      </c>
      <c r="HE1" s="195" t="s">
        <v>1008</v>
      </c>
      <c r="HF1" s="195" t="s">
        <v>1009</v>
      </c>
      <c r="HG1" s="195" t="s">
        <v>386</v>
      </c>
      <c r="HH1" s="195" t="s">
        <v>1012</v>
      </c>
      <c r="HI1" s="195" t="s">
        <v>1013</v>
      </c>
      <c r="HJ1" s="192"/>
      <c r="HK1" s="204"/>
      <c r="HL1" s="195" t="s">
        <v>389</v>
      </c>
      <c r="HM1" s="195" t="s">
        <v>1037</v>
      </c>
      <c r="HN1" s="195" t="s">
        <v>1039</v>
      </c>
      <c r="HO1" s="195" t="s">
        <v>1041</v>
      </c>
      <c r="HP1" s="195" t="s">
        <v>1043</v>
      </c>
      <c r="HQ1" s="195" t="s">
        <v>390</v>
      </c>
      <c r="HR1" s="195" t="s">
        <v>1046</v>
      </c>
      <c r="HS1" s="204"/>
      <c r="HT1" s="195" t="s">
        <v>1048</v>
      </c>
      <c r="HU1" s="195" t="s">
        <v>1050</v>
      </c>
      <c r="HV1" s="195" t="s">
        <v>392</v>
      </c>
      <c r="HW1" s="195" t="s">
        <v>1053</v>
      </c>
      <c r="HX1" s="195" t="s">
        <v>1055</v>
      </c>
      <c r="HY1" s="195" t="s">
        <v>1056</v>
      </c>
      <c r="HZ1" s="195" t="s">
        <v>1058</v>
      </c>
      <c r="IA1" s="204"/>
      <c r="IB1" s="195" t="s">
        <v>1060</v>
      </c>
      <c r="IC1" s="195" t="s">
        <v>1062</v>
      </c>
      <c r="ID1" s="195" t="s">
        <v>1064</v>
      </c>
      <c r="IE1" s="195" t="s">
        <v>394</v>
      </c>
      <c r="IF1" s="195" t="s">
        <v>1066</v>
      </c>
      <c r="IG1" s="195" t="s">
        <v>1068</v>
      </c>
      <c r="IH1" s="195" t="s">
        <v>395</v>
      </c>
      <c r="II1" s="195" t="s">
        <v>1070</v>
      </c>
      <c r="IJ1" s="195" t="s">
        <v>1072</v>
      </c>
      <c r="IK1" s="195" t="s">
        <v>396</v>
      </c>
      <c r="IL1" s="195" t="s">
        <v>1074</v>
      </c>
      <c r="IM1" s="195" t="s">
        <v>1076</v>
      </c>
      <c r="IN1" s="195" t="s">
        <v>1078</v>
      </c>
      <c r="IO1" s="195" t="s">
        <v>1080</v>
      </c>
      <c r="IP1" s="195" t="s">
        <v>397</v>
      </c>
      <c r="IQ1" s="195" t="s">
        <v>1082</v>
      </c>
      <c r="IR1" s="204"/>
      <c r="IS1" s="195" t="s">
        <v>1090</v>
      </c>
      <c r="IT1" s="195" t="s">
        <v>1092</v>
      </c>
      <c r="IU1" s="195" t="s">
        <v>399</v>
      </c>
      <c r="IV1" s="195" t="s">
        <v>1094</v>
      </c>
      <c r="IW1" s="195" t="s">
        <v>1096</v>
      </c>
      <c r="IX1" s="195" t="s">
        <v>1098</v>
      </c>
      <c r="IY1" s="204"/>
      <c r="IZ1" s="195" t="s">
        <v>1100</v>
      </c>
      <c r="JA1" s="195" t="s">
        <v>401</v>
      </c>
      <c r="JB1" s="195" t="s">
        <v>1103</v>
      </c>
      <c r="JC1" s="195" t="s">
        <v>1105</v>
      </c>
      <c r="JD1" s="195" t="s">
        <v>1107</v>
      </c>
      <c r="JE1" s="195" t="s">
        <v>1109</v>
      </c>
      <c r="JF1" s="195" t="s">
        <v>1111</v>
      </c>
      <c r="JG1" s="195" t="s">
        <v>1113</v>
      </c>
      <c r="JH1" s="195" t="s">
        <v>402</v>
      </c>
      <c r="JI1" s="195" t="s">
        <v>1116</v>
      </c>
      <c r="JJ1" s="195" t="s">
        <v>1118</v>
      </c>
      <c r="JK1" s="195" t="s">
        <v>1120</v>
      </c>
      <c r="JL1" s="195" t="s">
        <v>1122</v>
      </c>
      <c r="JM1" s="195" t="s">
        <v>1124</v>
      </c>
      <c r="JN1" s="195" t="s">
        <v>1126</v>
      </c>
      <c r="JO1" s="195" t="s">
        <v>1128</v>
      </c>
      <c r="JP1" s="195" t="s">
        <v>1130</v>
      </c>
      <c r="JQ1" s="195" t="s">
        <v>403</v>
      </c>
      <c r="JR1" s="195" t="s">
        <v>1133</v>
      </c>
      <c r="JS1" s="195" t="s">
        <v>1135</v>
      </c>
      <c r="JT1" s="195" t="s">
        <v>1137</v>
      </c>
      <c r="JU1" s="195" t="s">
        <v>1139</v>
      </c>
      <c r="JV1" s="195" t="s">
        <v>1140</v>
      </c>
      <c r="JW1" s="195" t="s">
        <v>1142</v>
      </c>
      <c r="JX1" s="195" t="s">
        <v>1144</v>
      </c>
      <c r="JY1" s="195" t="s">
        <v>1146</v>
      </c>
      <c r="JZ1" s="195" t="s">
        <v>1148</v>
      </c>
      <c r="KA1" s="195" t="s">
        <v>1150</v>
      </c>
      <c r="KB1" s="195" t="s">
        <v>1152</v>
      </c>
      <c r="KC1" s="195" t="s">
        <v>1154</v>
      </c>
      <c r="KD1" s="195" t="s">
        <v>1156</v>
      </c>
      <c r="KE1" s="195" t="s">
        <v>1158</v>
      </c>
      <c r="KF1" s="195" t="s">
        <v>1160</v>
      </c>
      <c r="KG1" s="195" t="s">
        <v>1162</v>
      </c>
      <c r="KH1" s="195" t="s">
        <v>1164</v>
      </c>
      <c r="KI1" s="195" t="s">
        <v>1166</v>
      </c>
      <c r="KJ1" s="195" t="s">
        <v>1168</v>
      </c>
      <c r="KK1" s="195" t="s">
        <v>1170</v>
      </c>
      <c r="KL1" s="195" t="s">
        <v>1172</v>
      </c>
      <c r="KM1" s="195" t="s">
        <v>1174</v>
      </c>
      <c r="KN1" s="195" t="s">
        <v>1176</v>
      </c>
      <c r="KO1" s="195" t="s">
        <v>1178</v>
      </c>
      <c r="KP1" s="195" t="s">
        <v>1180</v>
      </c>
      <c r="KQ1" s="195" t="s">
        <v>1182</v>
      </c>
      <c r="KR1" s="204"/>
      <c r="KS1" s="195" t="s">
        <v>1184</v>
      </c>
      <c r="KT1" s="195" t="s">
        <v>405</v>
      </c>
      <c r="KU1" s="195" t="s">
        <v>1187</v>
      </c>
      <c r="KV1" s="195" t="s">
        <v>1189</v>
      </c>
      <c r="KW1" s="195" t="s">
        <v>1191</v>
      </c>
      <c r="KX1" s="195" t="s">
        <v>1193</v>
      </c>
      <c r="KY1" s="195" t="s">
        <v>406</v>
      </c>
      <c r="KZ1" s="195" t="s">
        <v>1196</v>
      </c>
      <c r="LA1" s="195" t="s">
        <v>1198</v>
      </c>
      <c r="LB1" s="195" t="s">
        <v>1200</v>
      </c>
      <c r="LC1" s="195" t="s">
        <v>1202</v>
      </c>
      <c r="LD1" s="195" t="s">
        <v>1204</v>
      </c>
      <c r="LE1" s="195" t="s">
        <v>1206</v>
      </c>
      <c r="LF1" s="195" t="s">
        <v>1208</v>
      </c>
      <c r="LG1" s="192"/>
      <c r="LH1" s="204"/>
      <c r="LI1" s="195" t="s">
        <v>407</v>
      </c>
      <c r="LJ1" s="195" t="s">
        <v>1084</v>
      </c>
      <c r="LK1" s="195" t="s">
        <v>1086</v>
      </c>
      <c r="LL1" s="195" t="s">
        <v>1088</v>
      </c>
      <c r="LM1" s="192"/>
      <c r="LN1" s="204"/>
      <c r="LO1" s="195" t="s">
        <v>410</v>
      </c>
      <c r="LP1" s="195" t="s">
        <v>411</v>
      </c>
      <c r="LQ1" s="204"/>
      <c r="LR1" s="195" t="s">
        <v>413</v>
      </c>
      <c r="LS1" s="195" t="s">
        <v>1228</v>
      </c>
      <c r="LT1" s="195" t="s">
        <v>1230</v>
      </c>
      <c r="LU1" s="195" t="s">
        <v>1231</v>
      </c>
      <c r="LV1" s="195" t="s">
        <v>1233</v>
      </c>
      <c r="LW1" s="195" t="s">
        <v>1234</v>
      </c>
      <c r="LX1" s="195" t="s">
        <v>1236</v>
      </c>
      <c r="LY1" s="195" t="s">
        <v>1238</v>
      </c>
      <c r="LZ1" s="195" t="s">
        <v>1240</v>
      </c>
      <c r="MA1" s="195" t="s">
        <v>1242</v>
      </c>
      <c r="MB1" s="195" t="s">
        <v>414</v>
      </c>
      <c r="MC1" s="195" t="s">
        <v>1245</v>
      </c>
      <c r="MD1" s="195" t="s">
        <v>1246</v>
      </c>
      <c r="ME1" s="195" t="s">
        <v>1248</v>
      </c>
      <c r="MF1" s="195" t="s">
        <v>415</v>
      </c>
      <c r="MG1" s="195" t="s">
        <v>1251</v>
      </c>
      <c r="MH1" s="195" t="s">
        <v>1252</v>
      </c>
      <c r="MI1" s="195" t="s">
        <v>1254</v>
      </c>
      <c r="MJ1" s="195" t="s">
        <v>1256</v>
      </c>
      <c r="MK1" s="195" t="s">
        <v>416</v>
      </c>
      <c r="ML1" s="195" t="s">
        <v>1259</v>
      </c>
      <c r="MM1" s="195" t="s">
        <v>1261</v>
      </c>
      <c r="MN1" s="195" t="s">
        <v>1263</v>
      </c>
      <c r="MO1" s="195" t="s">
        <v>1265</v>
      </c>
      <c r="MP1" s="195" t="s">
        <v>417</v>
      </c>
      <c r="MQ1" s="195" t="s">
        <v>1268</v>
      </c>
      <c r="MR1" s="195" t="s">
        <v>1270</v>
      </c>
      <c r="MS1" s="195" t="s">
        <v>1272</v>
      </c>
      <c r="MT1" s="195" t="s">
        <v>1274</v>
      </c>
      <c r="MU1" s="195" t="s">
        <v>1276</v>
      </c>
      <c r="MV1" s="195" t="s">
        <v>1278</v>
      </c>
      <c r="MW1" s="195" t="s">
        <v>1280</v>
      </c>
      <c r="MX1" s="195" t="s">
        <v>1282</v>
      </c>
      <c r="MY1" s="195" t="s">
        <v>1284</v>
      </c>
      <c r="MZ1" s="195" t="s">
        <v>1286</v>
      </c>
      <c r="NA1" s="195" t="s">
        <v>1288</v>
      </c>
      <c r="NB1" s="195" t="s">
        <v>1289</v>
      </c>
      <c r="NC1" s="204"/>
      <c r="ND1" s="195" t="s">
        <v>419</v>
      </c>
      <c r="NE1" s="195" t="s">
        <v>1291</v>
      </c>
      <c r="NF1" s="195" t="s">
        <v>1293</v>
      </c>
      <c r="NG1" s="195" t="s">
        <v>1295</v>
      </c>
      <c r="NH1" s="195" t="s">
        <v>1297</v>
      </c>
      <c r="NI1" s="204"/>
      <c r="NJ1" s="195" t="s">
        <v>421</v>
      </c>
      <c r="NK1" s="195" t="s">
        <v>1298</v>
      </c>
      <c r="NL1" s="195" t="s">
        <v>422</v>
      </c>
      <c r="NM1" s="195" t="s">
        <v>1300</v>
      </c>
      <c r="NN1" s="195" t="s">
        <v>1302</v>
      </c>
      <c r="NO1" s="195" t="s">
        <v>423</v>
      </c>
      <c r="NP1" s="195" t="s">
        <v>1304</v>
      </c>
      <c r="NQ1" s="195" t="s">
        <v>1306</v>
      </c>
      <c r="NR1" s="192"/>
      <c r="NS1" s="204"/>
      <c r="NT1" s="195" t="s">
        <v>424</v>
      </c>
      <c r="NU1" s="195" t="s">
        <v>1210</v>
      </c>
      <c r="NV1" s="195" t="s">
        <v>1212</v>
      </c>
      <c r="NW1" s="195" t="s">
        <v>1214</v>
      </c>
      <c r="NX1" s="195" t="s">
        <v>1216</v>
      </c>
      <c r="NY1" s="195" t="s">
        <v>425</v>
      </c>
      <c r="NZ1" s="195" t="s">
        <v>1218</v>
      </c>
      <c r="OA1" s="195" t="s">
        <v>426</v>
      </c>
      <c r="OB1" s="195" t="s">
        <v>1220</v>
      </c>
      <c r="OC1" s="204"/>
      <c r="OD1" s="195" t="s">
        <v>1222</v>
      </c>
      <c r="OE1" s="195" t="s">
        <v>427</v>
      </c>
      <c r="OF1" s="192"/>
      <c r="OG1" s="204"/>
      <c r="OH1" s="195" t="s">
        <v>1224</v>
      </c>
      <c r="OI1" s="195" t="s">
        <v>1226</v>
      </c>
      <c r="OJ1" s="195" t="s">
        <v>428</v>
      </c>
      <c r="OK1" s="192"/>
      <c r="OL1" s="204"/>
      <c r="OM1" s="195" t="s">
        <v>431</v>
      </c>
      <c r="ON1" s="195" t="s">
        <v>1308</v>
      </c>
      <c r="OO1" s="195" t="s">
        <v>1310</v>
      </c>
      <c r="OP1" s="195" t="s">
        <v>432</v>
      </c>
      <c r="OQ1" s="195" t="s">
        <v>433</v>
      </c>
      <c r="OR1" s="195" t="s">
        <v>1408</v>
      </c>
      <c r="OS1" s="195" t="s">
        <v>1410</v>
      </c>
      <c r="OT1" s="195" t="s">
        <v>1412</v>
      </c>
      <c r="OU1" s="195" t="s">
        <v>1414</v>
      </c>
      <c r="OV1" s="195" t="s">
        <v>1416</v>
      </c>
      <c r="OW1" s="204"/>
      <c r="OX1" s="195" t="s">
        <v>435</v>
      </c>
      <c r="OY1" s="195" t="s">
        <v>1418</v>
      </c>
      <c r="OZ1" s="195" t="s">
        <v>1420</v>
      </c>
      <c r="PA1" s="195" t="s">
        <v>1422</v>
      </c>
      <c r="PB1" s="195" t="s">
        <v>1424</v>
      </c>
      <c r="PC1" s="195" t="s">
        <v>1426</v>
      </c>
      <c r="PD1" s="195" t="s">
        <v>1428</v>
      </c>
      <c r="PE1" s="204"/>
      <c r="PF1" s="195" t="s">
        <v>1430</v>
      </c>
      <c r="PG1" s="195" t="s">
        <v>437</v>
      </c>
      <c r="PH1" s="204"/>
      <c r="PI1" s="195" t="s">
        <v>439</v>
      </c>
      <c r="PJ1" s="195" t="s">
        <v>1460</v>
      </c>
      <c r="PK1" s="195" t="s">
        <v>1462</v>
      </c>
      <c r="PL1" s="204"/>
      <c r="PM1" s="195" t="s">
        <v>441</v>
      </c>
      <c r="PN1" s="195" t="s">
        <v>1464</v>
      </c>
      <c r="PO1" s="195" t="s">
        <v>1465</v>
      </c>
      <c r="PP1" s="195" t="s">
        <v>1466</v>
      </c>
      <c r="PQ1" s="195" t="s">
        <v>1467</v>
      </c>
      <c r="PR1" s="195" t="s">
        <v>1469</v>
      </c>
      <c r="PS1" s="195" t="s">
        <v>1470</v>
      </c>
      <c r="PT1" s="195" t="s">
        <v>1472</v>
      </c>
      <c r="PU1" s="195" t="s">
        <v>1473</v>
      </c>
      <c r="PV1" s="192"/>
      <c r="PW1" s="204"/>
      <c r="PX1" s="195" t="s">
        <v>442</v>
      </c>
      <c r="PY1" s="195" t="s">
        <v>1312</v>
      </c>
      <c r="PZ1" s="195" t="s">
        <v>1314</v>
      </c>
      <c r="QA1" s="195" t="s">
        <v>1316</v>
      </c>
      <c r="QB1" s="195" t="s">
        <v>1318</v>
      </c>
      <c r="QC1" s="195" t="s">
        <v>1320</v>
      </c>
      <c r="QD1" s="195" t="s">
        <v>1322</v>
      </c>
      <c r="QE1" s="195" t="s">
        <v>1324</v>
      </c>
      <c r="QF1" s="195" t="s">
        <v>1326</v>
      </c>
      <c r="QG1" s="195" t="s">
        <v>1328</v>
      </c>
      <c r="QH1" s="195" t="s">
        <v>1330</v>
      </c>
      <c r="QI1" s="195" t="s">
        <v>1332</v>
      </c>
      <c r="QJ1" s="195" t="s">
        <v>1334</v>
      </c>
      <c r="QK1" s="195" t="s">
        <v>1336</v>
      </c>
      <c r="QL1" s="195" t="s">
        <v>1338</v>
      </c>
      <c r="QM1" s="195" t="s">
        <v>1340</v>
      </c>
      <c r="QN1" s="195" t="s">
        <v>1342</v>
      </c>
      <c r="QO1" s="195" t="s">
        <v>1344</v>
      </c>
      <c r="QP1" s="195" t="s">
        <v>1346</v>
      </c>
      <c r="QQ1" s="195" t="s">
        <v>1348</v>
      </c>
      <c r="QR1" s="195" t="s">
        <v>1350</v>
      </c>
      <c r="QS1" s="195" t="s">
        <v>1352</v>
      </c>
      <c r="QT1" s="195" t="s">
        <v>1354</v>
      </c>
      <c r="QU1" s="195" t="s">
        <v>443</v>
      </c>
      <c r="QV1" s="195" t="s">
        <v>1357</v>
      </c>
      <c r="QW1" s="195" t="s">
        <v>1359</v>
      </c>
      <c r="QX1" s="195" t="s">
        <v>1360</v>
      </c>
      <c r="QY1" s="195" t="s">
        <v>1362</v>
      </c>
      <c r="QZ1" s="195" t="s">
        <v>1364</v>
      </c>
      <c r="RA1" s="195" t="s">
        <v>1366</v>
      </c>
      <c r="RB1" s="195" t="s">
        <v>1368</v>
      </c>
      <c r="RC1" s="195" t="s">
        <v>1370</v>
      </c>
      <c r="RD1" s="195" t="s">
        <v>1372</v>
      </c>
      <c r="RE1" s="195" t="s">
        <v>1374</v>
      </c>
      <c r="RF1" s="195" t="s">
        <v>1376</v>
      </c>
      <c r="RG1" s="195" t="s">
        <v>1378</v>
      </c>
      <c r="RH1" s="195" t="s">
        <v>1380</v>
      </c>
      <c r="RI1" s="195" t="s">
        <v>1382</v>
      </c>
      <c r="RJ1" s="195" t="s">
        <v>1384</v>
      </c>
      <c r="RK1" s="195" t="s">
        <v>1386</v>
      </c>
      <c r="RL1" s="195" t="s">
        <v>1388</v>
      </c>
      <c r="RM1" s="195" t="s">
        <v>1390</v>
      </c>
      <c r="RN1" s="195" t="s">
        <v>1392</v>
      </c>
      <c r="RO1" s="195" t="s">
        <v>1394</v>
      </c>
      <c r="RP1" s="195" t="s">
        <v>1396</v>
      </c>
      <c r="RQ1" s="195" t="s">
        <v>1398</v>
      </c>
      <c r="RR1" s="195" t="s">
        <v>1400</v>
      </c>
      <c r="RS1" s="195" t="s">
        <v>1402</v>
      </c>
      <c r="RT1" s="195" t="s">
        <v>1404</v>
      </c>
      <c r="RU1" s="195" t="s">
        <v>1406</v>
      </c>
      <c r="RV1" s="192"/>
      <c r="RW1" s="204"/>
      <c r="RX1" s="195" t="s">
        <v>444</v>
      </c>
      <c r="RY1" s="195" t="s">
        <v>1432</v>
      </c>
      <c r="RZ1" s="195" t="s">
        <v>1434</v>
      </c>
      <c r="SA1" s="195" t="s">
        <v>1436</v>
      </c>
      <c r="SB1" s="195" t="s">
        <v>1438</v>
      </c>
      <c r="SC1" s="195" t="s">
        <v>1440</v>
      </c>
      <c r="SD1" s="195" t="s">
        <v>1442</v>
      </c>
      <c r="SE1" s="195" t="s">
        <v>1444</v>
      </c>
      <c r="SF1" s="195" t="s">
        <v>1446</v>
      </c>
      <c r="SG1" s="195" t="s">
        <v>1448</v>
      </c>
      <c r="SH1" s="195" t="s">
        <v>1450</v>
      </c>
      <c r="SI1" s="195" t="s">
        <v>1452</v>
      </c>
      <c r="SJ1" s="195" t="s">
        <v>1454</v>
      </c>
      <c r="SK1" s="195" t="s">
        <v>1456</v>
      </c>
      <c r="SL1" s="195" t="s">
        <v>1458</v>
      </c>
      <c r="SM1" s="192"/>
      <c r="SN1" s="204"/>
      <c r="SO1" s="195" t="s">
        <v>447</v>
      </c>
      <c r="SP1" s="195" t="s">
        <v>1475</v>
      </c>
      <c r="SQ1" s="195" t="s">
        <v>1477</v>
      </c>
      <c r="SR1" s="195" t="s">
        <v>448</v>
      </c>
      <c r="SS1" s="195" t="s">
        <v>1479</v>
      </c>
      <c r="ST1" s="195" t="s">
        <v>1481</v>
      </c>
      <c r="SU1" s="195" t="s">
        <v>1483</v>
      </c>
      <c r="SV1" s="195" t="s">
        <v>1485</v>
      </c>
      <c r="SW1" s="204"/>
      <c r="SX1" s="195" t="s">
        <v>450</v>
      </c>
      <c r="SY1" s="195" t="s">
        <v>1487</v>
      </c>
      <c r="SZ1" s="195" t="s">
        <v>1489</v>
      </c>
      <c r="TA1" s="195" t="s">
        <v>1491</v>
      </c>
      <c r="TB1" s="195" t="s">
        <v>1493</v>
      </c>
      <c r="TC1" s="195" t="s">
        <v>1495</v>
      </c>
      <c r="TD1" s="195" t="s">
        <v>1497</v>
      </c>
      <c r="TE1" s="195" t="s">
        <v>1499</v>
      </c>
      <c r="TF1" s="195" t="s">
        <v>1501</v>
      </c>
      <c r="TG1" s="195" t="s">
        <v>1503</v>
      </c>
      <c r="TH1" s="195" t="s">
        <v>1505</v>
      </c>
      <c r="TI1" s="195" t="s">
        <v>1507</v>
      </c>
      <c r="TJ1" s="195" t="s">
        <v>1509</v>
      </c>
      <c r="TK1" s="195" t="s">
        <v>1511</v>
      </c>
      <c r="TL1" s="195" t="s">
        <v>1513</v>
      </c>
      <c r="TM1" s="195" t="s">
        <v>1515</v>
      </c>
      <c r="TN1" s="192"/>
      <c r="TO1" s="204"/>
      <c r="TP1" s="195" t="s">
        <v>453</v>
      </c>
      <c r="TQ1" s="195" t="s">
        <v>1517</v>
      </c>
      <c r="TR1" s="195" t="s">
        <v>1519</v>
      </c>
      <c r="TS1" s="195" t="s">
        <v>1521</v>
      </c>
      <c r="TT1" s="195" t="s">
        <v>1523</v>
      </c>
      <c r="TU1" s="195" t="s">
        <v>1525</v>
      </c>
      <c r="TV1" s="195" t="s">
        <v>454</v>
      </c>
      <c r="TW1" s="195" t="s">
        <v>1527</v>
      </c>
      <c r="TX1" s="195" t="s">
        <v>1529</v>
      </c>
      <c r="TY1" s="195" t="s">
        <v>1531</v>
      </c>
      <c r="TZ1" s="195" t="s">
        <v>1533</v>
      </c>
      <c r="UA1" s="195" t="s">
        <v>1535</v>
      </c>
      <c r="UB1" s="195" t="s">
        <v>1537</v>
      </c>
      <c r="UC1" s="204"/>
      <c r="UD1" s="195" t="s">
        <v>456</v>
      </c>
      <c r="UE1" s="192"/>
      <c r="UF1" s="204"/>
      <c r="UG1" s="195" t="s">
        <v>457</v>
      </c>
      <c r="UH1" s="195" t="s">
        <v>1539</v>
      </c>
      <c r="UI1" s="195" t="s">
        <v>1541</v>
      </c>
      <c r="UJ1" s="195" t="s">
        <v>1542</v>
      </c>
      <c r="UK1" s="195" t="s">
        <v>1544</v>
      </c>
      <c r="UL1" s="195" t="s">
        <v>1546</v>
      </c>
      <c r="UM1" s="195" t="s">
        <v>1548</v>
      </c>
      <c r="UN1" s="195" t="s">
        <v>1550</v>
      </c>
      <c r="UO1" s="195" t="s">
        <v>1552</v>
      </c>
      <c r="UP1" s="195" t="s">
        <v>1554</v>
      </c>
      <c r="UQ1" s="195" t="s">
        <v>1556</v>
      </c>
      <c r="UR1" s="195" t="s">
        <v>1558</v>
      </c>
      <c r="US1" s="195" t="s">
        <v>1560</v>
      </c>
      <c r="UT1" s="195" t="s">
        <v>1562</v>
      </c>
      <c r="UU1" s="195" t="s">
        <v>1564</v>
      </c>
      <c r="UV1" s="195" t="s">
        <v>1566</v>
      </c>
      <c r="UW1" s="195" t="s">
        <v>1568</v>
      </c>
      <c r="UX1" s="192"/>
      <c r="UY1" s="195" t="s">
        <v>1572</v>
      </c>
      <c r="UZ1" s="195" t="s">
        <v>1574</v>
      </c>
      <c r="VA1" s="195" t="s">
        <v>1576</v>
      </c>
      <c r="VB1" s="195" t="s">
        <v>1578</v>
      </c>
      <c r="VC1" s="195" t="s">
        <v>1580</v>
      </c>
      <c r="VD1" s="198"/>
    </row>
    <row r="2" spans="1:576" s="139" customFormat="1" hidden="1" x14ac:dyDescent="0.25">
      <c r="A2" s="139" t="s">
        <v>201</v>
      </c>
      <c r="B2" s="139" t="s">
        <v>190</v>
      </c>
      <c r="C2" s="139" t="s">
        <v>553</v>
      </c>
      <c r="D2" s="139" t="s">
        <v>202</v>
      </c>
      <c r="E2" s="139" t="s">
        <v>174</v>
      </c>
      <c r="F2" s="139" t="s">
        <v>554</v>
      </c>
      <c r="G2" s="175" t="s">
        <v>203</v>
      </c>
      <c r="H2" s="139" t="s">
        <v>555</v>
      </c>
      <c r="I2" s="139" t="s">
        <v>556</v>
      </c>
      <c r="J2" s="139" t="s">
        <v>204</v>
      </c>
      <c r="K2" s="139" t="s">
        <v>557</v>
      </c>
      <c r="R2" s="139" t="s">
        <v>206</v>
      </c>
      <c r="S2" s="139" t="s">
        <v>207</v>
      </c>
      <c r="U2" s="139" t="s">
        <v>473</v>
      </c>
      <c r="V2" s="139" t="s">
        <v>491</v>
      </c>
      <c r="W2" s="139" t="s">
        <v>474</v>
      </c>
      <c r="X2" s="139" t="s">
        <v>475</v>
      </c>
      <c r="Y2" s="139" t="s">
        <v>476</v>
      </c>
      <c r="Z2" s="139" t="s">
        <v>477</v>
      </c>
      <c r="AA2" s="139" t="s">
        <v>478</v>
      </c>
      <c r="AB2" s="139" t="s">
        <v>479</v>
      </c>
      <c r="AC2" s="139" t="s">
        <v>480</v>
      </c>
      <c r="AD2" s="139" t="s">
        <v>481</v>
      </c>
      <c r="AE2" s="139" t="s">
        <v>482</v>
      </c>
      <c r="AF2" s="139" t="s">
        <v>483</v>
      </c>
      <c r="AH2" s="139" t="s">
        <v>501</v>
      </c>
      <c r="AI2" s="139" t="s">
        <v>502</v>
      </c>
      <c r="AJ2" s="139" t="s">
        <v>503</v>
      </c>
      <c r="AK2" s="139" t="s">
        <v>504</v>
      </c>
      <c r="AL2" s="139" t="s">
        <v>505</v>
      </c>
      <c r="AM2" s="139" t="s">
        <v>508</v>
      </c>
      <c r="AN2" s="139" t="s">
        <v>506</v>
      </c>
      <c r="AO2" s="139" t="s">
        <v>507</v>
      </c>
      <c r="AP2" s="139" t="s">
        <v>509</v>
      </c>
      <c r="AQ2" s="139" t="s">
        <v>510</v>
      </c>
      <c r="AR2" s="139" t="s">
        <v>511</v>
      </c>
      <c r="AS2" s="139" t="s">
        <v>512</v>
      </c>
      <c r="AT2" s="139" t="s">
        <v>513</v>
      </c>
      <c r="AU2" s="139" t="s">
        <v>514</v>
      </c>
      <c r="AV2" s="139" t="s">
        <v>515</v>
      </c>
      <c r="AW2" s="139" t="s">
        <v>516</v>
      </c>
      <c r="AX2" s="139" t="s">
        <v>517</v>
      </c>
      <c r="AY2" s="139" t="s">
        <v>518</v>
      </c>
      <c r="AZ2" s="139" t="s">
        <v>519</v>
      </c>
      <c r="BA2" s="139" t="s">
        <v>520</v>
      </c>
      <c r="BB2" s="139" t="s">
        <v>521</v>
      </c>
      <c r="BC2" s="139" t="s">
        <v>522</v>
      </c>
      <c r="BD2" s="139" t="s">
        <v>523</v>
      </c>
      <c r="BE2" s="139" t="s">
        <v>524</v>
      </c>
      <c r="BF2" s="139" t="s">
        <v>525</v>
      </c>
      <c r="BG2" s="139" t="s">
        <v>526</v>
      </c>
      <c r="BH2" s="139" t="s">
        <v>527</v>
      </c>
      <c r="BI2" s="139" t="s">
        <v>528</v>
      </c>
      <c r="BJ2" s="139" t="s">
        <v>529</v>
      </c>
      <c r="BK2" s="139" t="s">
        <v>530</v>
      </c>
      <c r="BL2" s="139" t="s">
        <v>531</v>
      </c>
      <c r="BM2" s="139" t="s">
        <v>532</v>
      </c>
      <c r="BN2" s="139" t="s">
        <v>533</v>
      </c>
      <c r="BO2" s="139" t="s">
        <v>534</v>
      </c>
      <c r="BP2" s="139" t="s">
        <v>535</v>
      </c>
      <c r="BQ2" s="139" t="s">
        <v>536</v>
      </c>
      <c r="BR2" s="139" t="s">
        <v>537</v>
      </c>
      <c r="BS2" s="139" t="s">
        <v>538</v>
      </c>
      <c r="BT2" s="139" t="s">
        <v>539</v>
      </c>
      <c r="BU2" s="139" t="s">
        <v>540</v>
      </c>
      <c r="CB2" s="139" t="s">
        <v>1583</v>
      </c>
      <c r="CC2" s="139" t="s">
        <v>1584</v>
      </c>
      <c r="CD2" s="139" t="s">
        <v>1582</v>
      </c>
      <c r="CE2" s="139" t="s">
        <v>1585</v>
      </c>
    </row>
    <row r="3" spans="1:576" hidden="1" x14ac:dyDescent="0.25">
      <c r="AH3" s="109">
        <v>2500</v>
      </c>
      <c r="AI3" s="109">
        <v>1900</v>
      </c>
      <c r="AJ3" s="109">
        <v>1650</v>
      </c>
      <c r="AK3" s="109">
        <v>1580</v>
      </c>
      <c r="AL3" s="109">
        <v>2250</v>
      </c>
      <c r="AM3" s="109">
        <v>1650</v>
      </c>
      <c r="AN3" s="109">
        <v>1400</v>
      </c>
      <c r="AO3" s="109">
        <v>1340</v>
      </c>
      <c r="AP3" s="109">
        <v>2000</v>
      </c>
      <c r="AQ3" s="109">
        <v>1400</v>
      </c>
      <c r="AR3" s="109">
        <v>1150</v>
      </c>
      <c r="AS3" s="109">
        <v>1100</v>
      </c>
      <c r="AT3" s="109">
        <v>1750</v>
      </c>
      <c r="AU3" s="109">
        <v>1150</v>
      </c>
      <c r="AV3" s="109">
        <v>900</v>
      </c>
      <c r="AW3" s="109">
        <v>860</v>
      </c>
      <c r="AX3" s="109">
        <v>1200</v>
      </c>
      <c r="AY3" s="109">
        <v>900</v>
      </c>
      <c r="AZ3" s="109">
        <v>650</v>
      </c>
      <c r="BA3" s="109">
        <v>620</v>
      </c>
      <c r="BB3" s="109">
        <v>5355</v>
      </c>
      <c r="BC3" s="109">
        <v>4935</v>
      </c>
      <c r="BD3" s="109">
        <v>6300</v>
      </c>
      <c r="BE3" s="109">
        <v>5880</v>
      </c>
      <c r="BF3" s="109">
        <v>4725</v>
      </c>
      <c r="BG3" s="109">
        <v>4305</v>
      </c>
      <c r="BH3" s="109">
        <v>5670</v>
      </c>
      <c r="BI3" s="109">
        <v>5250</v>
      </c>
      <c r="BJ3" s="109">
        <v>4095</v>
      </c>
      <c r="BK3" s="109">
        <v>3780</v>
      </c>
      <c r="BL3" s="109">
        <v>5040</v>
      </c>
      <c r="BM3" s="109">
        <v>4620</v>
      </c>
      <c r="BN3" s="109">
        <v>3465</v>
      </c>
      <c r="BO3" s="109">
        <v>3150</v>
      </c>
      <c r="BP3" s="109">
        <v>4410</v>
      </c>
      <c r="BQ3" s="109">
        <v>4095</v>
      </c>
      <c r="BR3" s="109">
        <v>3045</v>
      </c>
      <c r="BS3" s="109">
        <v>2835</v>
      </c>
      <c r="BT3" s="109">
        <v>3885</v>
      </c>
      <c r="BU3" s="109">
        <v>3570</v>
      </c>
      <c r="CB3" s="109">
        <v>35000</v>
      </c>
      <c r="CC3" s="109">
        <v>15000</v>
      </c>
      <c r="CD3" s="109">
        <v>35000</v>
      </c>
      <c r="CE3" s="109">
        <v>15000</v>
      </c>
    </row>
    <row r="4" spans="1:576" ht="15.75" thickBot="1" x14ac:dyDescent="0.3"/>
    <row r="5" spans="1:576" ht="53.25" thickBot="1" x14ac:dyDescent="0.3">
      <c r="C5" s="110" t="s">
        <v>461</v>
      </c>
      <c r="D5" s="216">
        <f>SUMIF(C:C,$C$10,D:D)</f>
        <v>7405500</v>
      </c>
    </row>
    <row r="8" spans="1:576" x14ac:dyDescent="0.25">
      <c r="C8" s="126"/>
      <c r="D8" s="126"/>
      <c r="E8" s="126"/>
      <c r="F8" s="126"/>
      <c r="G8" s="97"/>
      <c r="H8" s="126"/>
      <c r="I8" s="126"/>
    </row>
    <row r="9" spans="1:576" ht="15.75" thickBot="1" x14ac:dyDescent="0.3">
      <c r="C9" s="126"/>
      <c r="D9" s="126"/>
      <c r="E9" s="126"/>
      <c r="F9" s="126"/>
      <c r="G9" s="97"/>
      <c r="H9" s="126"/>
      <c r="I9" s="126"/>
    </row>
    <row r="10" spans="1:576" ht="15.75" thickBot="1" x14ac:dyDescent="0.3">
      <c r="B10" s="117"/>
      <c r="C10" s="29" t="s">
        <v>42</v>
      </c>
      <c r="D10" s="127">
        <f>SUM(F17:F18)</f>
        <v>5500</v>
      </c>
      <c r="F10" s="72"/>
      <c r="G10" s="98"/>
      <c r="H10" s="72"/>
      <c r="I10" s="72"/>
    </row>
    <row r="11" spans="1:576" x14ac:dyDescent="0.25">
      <c r="B11" s="117"/>
      <c r="C11" s="72"/>
      <c r="D11" s="31"/>
      <c r="E11" s="117"/>
      <c r="F11" s="117"/>
      <c r="G11" s="117"/>
      <c r="H11" s="95"/>
      <c r="I11" s="95"/>
      <c r="J11" s="95"/>
      <c r="K11" s="129"/>
    </row>
    <row r="12" spans="1:576" x14ac:dyDescent="0.25">
      <c r="B12" s="117"/>
      <c r="C12" s="72"/>
      <c r="D12" s="31"/>
      <c r="E12" s="117"/>
      <c r="F12" s="117"/>
      <c r="G12" s="117"/>
      <c r="H12" s="95"/>
      <c r="I12" s="95"/>
      <c r="J12" s="95"/>
      <c r="K12" s="129"/>
    </row>
    <row r="13" spans="1:576" ht="15.75" x14ac:dyDescent="0.25">
      <c r="B13" s="117"/>
      <c r="C13" s="223" t="s">
        <v>470</v>
      </c>
      <c r="D13" s="224" t="s">
        <v>1772</v>
      </c>
      <c r="E13" s="117"/>
      <c r="F13" s="117"/>
      <c r="G13" s="117"/>
      <c r="H13" s="95"/>
      <c r="I13" s="95"/>
      <c r="J13" s="95"/>
      <c r="K13" s="129"/>
    </row>
    <row r="14" spans="1:576" ht="18.75" x14ac:dyDescent="0.25">
      <c r="B14" s="117"/>
      <c r="C14" s="243"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2.a.1 Conformar el equipo de investigación o la subcontratación del outsourcing para realizar la investigación.</v>
      </c>
      <c r="D14" s="31"/>
      <c r="E14" s="117"/>
      <c r="F14" s="117"/>
      <c r="G14" s="117"/>
      <c r="H14" s="95"/>
      <c r="I14" s="95"/>
      <c r="J14" s="95"/>
      <c r="K14" s="129"/>
    </row>
    <row r="15" spans="1:576" x14ac:dyDescent="0.25">
      <c r="B15" s="117"/>
      <c r="F15" s="117"/>
      <c r="G15" s="95"/>
      <c r="H15" s="95"/>
      <c r="I15" s="95"/>
    </row>
    <row r="16" spans="1:576" ht="32.25" customHeight="1" thickBot="1" x14ac:dyDescent="0.3">
      <c r="B16" s="117"/>
      <c r="C16" s="549" t="s">
        <v>43</v>
      </c>
      <c r="D16" s="549" t="s">
        <v>54</v>
      </c>
      <c r="E16" s="549" t="s">
        <v>56</v>
      </c>
      <c r="F16" s="715" t="s">
        <v>27</v>
      </c>
      <c r="G16" s="715" t="s">
        <v>208</v>
      </c>
      <c r="H16" s="549" t="s">
        <v>45</v>
      </c>
      <c r="I16" s="549" t="s">
        <v>209</v>
      </c>
      <c r="J16" s="549" t="s">
        <v>489</v>
      </c>
      <c r="K16" s="549" t="s">
        <v>490</v>
      </c>
      <c r="L16" s="549" t="s">
        <v>545</v>
      </c>
    </row>
    <row r="17" spans="2:12" ht="15.75" customHeight="1" x14ac:dyDescent="0.25">
      <c r="C17" s="714" t="s">
        <v>78</v>
      </c>
      <c r="D17" s="597">
        <v>1</v>
      </c>
      <c r="E17" s="487">
        <v>4000</v>
      </c>
      <c r="F17" s="598">
        <f t="shared" ref="F17:F18" si="0">D17*E17</f>
        <v>4000</v>
      </c>
      <c r="G17" s="716" t="s">
        <v>206</v>
      </c>
      <c r="H17" s="550" t="s">
        <v>416</v>
      </c>
      <c r="I17" s="717" t="str">
        <f>VLOOKUP(H17,Presupuesto!$B$11:$C$586,2,0)</f>
        <v>EQUIPOS PARA COMPUTACION</v>
      </c>
      <c r="J17" s="503" t="s">
        <v>190</v>
      </c>
      <c r="K17" s="503" t="s">
        <v>475</v>
      </c>
      <c r="L17" s="503"/>
    </row>
    <row r="18" spans="2:12" ht="15.75" customHeight="1" thickBot="1" x14ac:dyDescent="0.3">
      <c r="C18" s="493" t="s">
        <v>80</v>
      </c>
      <c r="D18" s="718">
        <v>3</v>
      </c>
      <c r="E18" s="495">
        <v>500</v>
      </c>
      <c r="F18" s="595">
        <f t="shared" si="0"/>
        <v>1500</v>
      </c>
      <c r="G18" s="719" t="s">
        <v>206</v>
      </c>
      <c r="H18" s="497" t="s">
        <v>1200</v>
      </c>
      <c r="I18" s="508" t="str">
        <f>VLOOKUP(H18,Presupuesto!$B$11:$C$586,2,0)</f>
        <v>OTROS RESPUESTOS Y ACCESORIOS MENORES</v>
      </c>
      <c r="J18" s="659" t="s">
        <v>190</v>
      </c>
      <c r="K18" s="659" t="s">
        <v>474</v>
      </c>
      <c r="L18" s="659"/>
    </row>
    <row r="19" spans="2:12" ht="15.75" customHeight="1" x14ac:dyDescent="0.25">
      <c r="B19" s="117"/>
      <c r="F19" s="117"/>
      <c r="G19" s="95"/>
      <c r="H19" s="95"/>
      <c r="I19" s="95"/>
    </row>
    <row r="20" spans="2:12" ht="15.75" customHeight="1" thickBot="1" x14ac:dyDescent="0.3"/>
    <row r="21" spans="2:12" ht="15.75" thickBot="1" x14ac:dyDescent="0.3">
      <c r="C21" s="476" t="s">
        <v>42</v>
      </c>
      <c r="D21" s="498">
        <f>SUM(F28:F29)</f>
        <v>7400000</v>
      </c>
      <c r="E21" s="483"/>
      <c r="F21" s="479"/>
      <c r="G21" s="482"/>
      <c r="H21" s="479"/>
      <c r="I21" s="479"/>
      <c r="J21" s="483"/>
      <c r="K21" s="483"/>
      <c r="L21" s="483"/>
    </row>
    <row r="22" spans="2:12" x14ac:dyDescent="0.25">
      <c r="C22" s="479"/>
      <c r="D22" s="478"/>
      <c r="E22" s="486"/>
      <c r="F22" s="486"/>
      <c r="G22" s="486"/>
      <c r="H22" s="480"/>
      <c r="I22" s="480"/>
      <c r="J22" s="480"/>
      <c r="K22" s="500"/>
      <c r="L22" s="483"/>
    </row>
    <row r="23" spans="2:12" x14ac:dyDescent="0.25">
      <c r="C23" s="479"/>
      <c r="D23" s="478"/>
      <c r="E23" s="486"/>
      <c r="F23" s="486"/>
      <c r="G23" s="486"/>
      <c r="H23" s="480"/>
      <c r="I23" s="480"/>
      <c r="J23" s="480"/>
      <c r="K23" s="500"/>
      <c r="L23" s="483"/>
    </row>
    <row r="24" spans="2:12" ht="15.75" x14ac:dyDescent="0.25">
      <c r="C24" s="536" t="s">
        <v>470</v>
      </c>
      <c r="D24" s="537" t="s">
        <v>1928</v>
      </c>
      <c r="E24" s="486"/>
      <c r="F24" s="486"/>
      <c r="G24" s="486"/>
      <c r="H24" s="480"/>
      <c r="I24" s="480"/>
      <c r="J24" s="480"/>
      <c r="K24" s="500"/>
      <c r="L24" s="483"/>
    </row>
    <row r="25" spans="2:12" ht="18.75" x14ac:dyDescent="0.25">
      <c r="C25" s="538" t="str">
        <f>IFERROR(VLOOKUP(D24,'Desarrollo e Innov. Curricular'!$E:$F,2,FALSE),IFERROR(VLOOKUP(D24,Investigación!$E:$F,2,FALSE),IFERROR(VLOOKUP(D24,'Vinculación Univ. Sociedad'!$E:$F,2,FALSE),IFERROR(VLOOKUP(D24,'Docencia y Profesorado Universi'!$E:$F,2,FALSE),IFERROR(VLOOKUP(D24,Estudiantes!$E:$F,2,FALSE),IFERROR(VLOOKUP(D24,'Gestion Administrativa'!$E:$F,2,FALSE),IFERROR(VLOOKUP(D24,'Gestion Academica'!$E:$F,2,FALSE),IFERROR(VLOOKUP(D24,Graduados!$E:$F,2,FALSE),IFERROR(VLOOKUP(D24,'Gestión del Conocimiento'!$E:$F,2,FALSE),IFERROR(VLOOKUP(D24,Gobernabilidad!$E:$F,2,FALSE),IFERROR(VLOOKUP(D24,'NIVEL DE ES Y  SISTEMA NACIONAL'!$E:$F,2,FALSE),VLOOKUP(D24,'Lo Esencial'!$E:$F,2,0))))))))))))</f>
        <v>Compra de equipo de impresión especializado para suplir la necesidad de impresión interna de libros.</v>
      </c>
      <c r="D25" s="478"/>
      <c r="E25" s="486"/>
      <c r="F25" s="486"/>
      <c r="G25" s="486"/>
      <c r="H25" s="480"/>
      <c r="I25" s="480"/>
      <c r="J25" s="480"/>
      <c r="K25" s="500"/>
      <c r="L25" s="483"/>
    </row>
    <row r="26" spans="2:12" x14ac:dyDescent="0.25">
      <c r="C26" s="483"/>
      <c r="D26" s="483"/>
      <c r="E26" s="483"/>
      <c r="F26" s="486"/>
      <c r="G26" s="480"/>
      <c r="H26" s="480"/>
      <c r="I26" s="480"/>
      <c r="J26" s="483"/>
      <c r="K26" s="483"/>
      <c r="L26" s="483"/>
    </row>
    <row r="27" spans="2:12" ht="30" x14ac:dyDescent="0.25">
      <c r="C27" s="522" t="s">
        <v>43</v>
      </c>
      <c r="D27" s="522" t="s">
        <v>54</v>
      </c>
      <c r="E27" s="522" t="s">
        <v>56</v>
      </c>
      <c r="F27" s="523" t="s">
        <v>27</v>
      </c>
      <c r="G27" s="523" t="s">
        <v>208</v>
      </c>
      <c r="H27" s="549" t="s">
        <v>45</v>
      </c>
      <c r="I27" s="522" t="s">
        <v>209</v>
      </c>
      <c r="J27" s="522" t="s">
        <v>489</v>
      </c>
      <c r="K27" s="522" t="s">
        <v>490</v>
      </c>
      <c r="L27" s="522" t="s">
        <v>545</v>
      </c>
    </row>
    <row r="28" spans="2:12" x14ac:dyDescent="0.25">
      <c r="C28" s="490" t="s">
        <v>1926</v>
      </c>
      <c r="D28" s="524">
        <v>1</v>
      </c>
      <c r="E28" s="491">
        <v>7400000</v>
      </c>
      <c r="F28" s="713">
        <f t="shared" ref="F28" si="1">D28*E28</f>
        <v>7400000</v>
      </c>
      <c r="G28" s="547" t="s">
        <v>207</v>
      </c>
      <c r="H28" s="551" t="s">
        <v>416</v>
      </c>
      <c r="I28" s="492" t="str">
        <f>VLOOKUP(H28,Presupuesto!$B$11:$C$586,2,0)</f>
        <v>EQUIPOS PARA COMPUTACION</v>
      </c>
      <c r="J28" s="489" t="s">
        <v>554</v>
      </c>
      <c r="K28" s="489" t="s">
        <v>474</v>
      </c>
      <c r="L28" s="489"/>
    </row>
    <row r="29" spans="2:12" ht="15.75" thickBot="1" x14ac:dyDescent="0.3">
      <c r="C29" s="493"/>
      <c r="D29" s="528"/>
      <c r="E29" s="495"/>
      <c r="F29" s="496"/>
      <c r="G29" s="548"/>
      <c r="H29" s="497"/>
      <c r="I29" s="508"/>
      <c r="J29" s="497"/>
      <c r="K29" s="508"/>
      <c r="L29" s="508"/>
    </row>
    <row r="30" spans="2:12" x14ac:dyDescent="0.25">
      <c r="C30" s="483"/>
      <c r="D30" s="483"/>
      <c r="E30" s="483"/>
      <c r="F30" s="486"/>
      <c r="G30" s="480"/>
      <c r="H30" s="480"/>
      <c r="I30" s="480"/>
      <c r="J30" s="483"/>
      <c r="K30" s="483"/>
      <c r="L30" s="483"/>
    </row>
  </sheetData>
  <dataValidations xWindow="801" yWindow="652" count="4">
    <dataValidation type="list" allowBlank="1" showInputMessage="1" showErrorMessage="1" errorTitle="¡Ingreso Inválido!" error="Seleccione una opción de la lista._x000a_" promptTitle="Tipo de Presupuesto" prompt="Seleccione una opción de la lista." sqref="G28:G29 G17:G18">
      <formula1>$R$2:$S$2</formula1>
    </dataValidation>
    <dataValidation type="list" allowBlank="1" showInputMessage="1" showErrorMessage="1" errorTitle="¡Ingreso Inválido!" error="Seleccione una opción de la lista." promptTitle="Dimensión Estratégica" prompt="Seleccione una opción de la lista." sqref="J28:J29 J17:J18">
      <formula1>$A$2:$K$2</formula1>
    </dataValidation>
    <dataValidation type="list" allowBlank="1" showInputMessage="1" showErrorMessage="1" errorTitle="¡Ingreso Inválido!" error="Seleccione una opción de la lista" promptTitle="Mes Requerido" prompt="Seleccione el mes en el que requiere el recurso." sqref="K28:K29 K17:K18">
      <formula1>$U$2:$AF$2</formula1>
    </dataValidation>
    <dataValidation type="list" allowBlank="1" showInputMessage="1" showErrorMessage="1" errorTitle="¡Ingreso Inválido!" error="Verifique el valor ingresado" promptTitle="Objeto de Gasto" prompt="Ingrese el Objeto de Gasto" sqref="H28:H29 H17:H18">
      <formula1>$A$1:$VD$1</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D235"/>
  <sheetViews>
    <sheetView showGridLines="0" topLeftCell="A4" zoomScale="75" zoomScaleNormal="75" workbookViewId="0">
      <selection activeCell="D226" activeCellId="13" sqref="D10 D38 D50 D63 D77 D92 D112 D131 D155 D169 D186 D200 D214 D226"/>
    </sheetView>
  </sheetViews>
  <sheetFormatPr baseColWidth="10" defaultColWidth="11.5703125" defaultRowHeight="15" x14ac:dyDescent="0.25"/>
  <cols>
    <col min="1" max="1" width="1.85546875" style="109" customWidth="1"/>
    <col min="2" max="2" width="17" style="109" customWidth="1"/>
    <col min="3" max="3" width="53.42578125" style="109" customWidth="1"/>
    <col min="4" max="4" width="28.85546875" style="109" customWidth="1"/>
    <col min="5" max="5" width="13.85546875" style="109" customWidth="1"/>
    <col min="6" max="6" width="21.85546875" style="109" customWidth="1"/>
    <col min="7" max="7" width="16.5703125" style="96" customWidth="1"/>
    <col min="8" max="8" width="15" style="109" customWidth="1"/>
    <col min="9" max="9" width="45.5703125" style="109" customWidth="1"/>
    <col min="10" max="10" width="37.5703125" style="109" customWidth="1"/>
    <col min="11" max="11" width="19.85546875" style="109" bestFit="1" customWidth="1"/>
    <col min="12" max="16384" width="11.5703125" style="109"/>
  </cols>
  <sheetData>
    <row r="1" spans="1:576" ht="26.25" hidden="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758</v>
      </c>
      <c r="O1" s="195" t="s">
        <v>760</v>
      </c>
      <c r="P1" s="195" t="s">
        <v>334</v>
      </c>
      <c r="Q1" s="195" t="s">
        <v>761</v>
      </c>
      <c r="R1" s="195" t="s">
        <v>764</v>
      </c>
      <c r="S1" s="195" t="s">
        <v>335</v>
      </c>
      <c r="T1" s="195" t="s">
        <v>766</v>
      </c>
      <c r="U1" s="195" t="s">
        <v>336</v>
      </c>
      <c r="V1" s="195" t="s">
        <v>767</v>
      </c>
      <c r="W1" s="195" t="s">
        <v>768</v>
      </c>
      <c r="X1" s="195" t="s">
        <v>772</v>
      </c>
      <c r="Y1" s="195" t="s">
        <v>328</v>
      </c>
      <c r="Z1" s="195" t="s">
        <v>787</v>
      </c>
      <c r="AA1" s="204"/>
      <c r="AB1" s="195" t="s">
        <v>789</v>
      </c>
      <c r="AC1" s="195" t="s">
        <v>338</v>
      </c>
      <c r="AD1" s="195" t="s">
        <v>791</v>
      </c>
      <c r="AE1" s="195" t="s">
        <v>793</v>
      </c>
      <c r="AF1" s="195" t="s">
        <v>339</v>
      </c>
      <c r="AG1" s="195" t="s">
        <v>795</v>
      </c>
      <c r="AH1" s="195" t="s">
        <v>797</v>
      </c>
      <c r="AI1" s="195" t="s">
        <v>340</v>
      </c>
      <c r="AJ1" s="195" t="s">
        <v>798</v>
      </c>
      <c r="AK1" s="195" t="s">
        <v>800</v>
      </c>
      <c r="AL1" s="195" t="s">
        <v>801</v>
      </c>
      <c r="AM1" s="195" t="s">
        <v>802</v>
      </c>
      <c r="AN1" s="195" t="s">
        <v>804</v>
      </c>
      <c r="AO1" s="195" t="s">
        <v>806</v>
      </c>
      <c r="AP1" s="195" t="s">
        <v>807</v>
      </c>
      <c r="AQ1" s="195" t="s">
        <v>341</v>
      </c>
      <c r="AR1" s="195" t="s">
        <v>809</v>
      </c>
      <c r="AS1" s="195" t="s">
        <v>811</v>
      </c>
      <c r="AT1" s="195" t="s">
        <v>813</v>
      </c>
      <c r="AU1" s="195" t="s">
        <v>815</v>
      </c>
      <c r="AV1" s="195" t="s">
        <v>817</v>
      </c>
      <c r="AW1" s="195" t="s">
        <v>819</v>
      </c>
      <c r="AX1" s="195" t="s">
        <v>821</v>
      </c>
      <c r="AY1" s="195" t="s">
        <v>823</v>
      </c>
      <c r="AZ1" s="204"/>
      <c r="BA1" s="195" t="s">
        <v>343</v>
      </c>
      <c r="BB1" s="195" t="s">
        <v>845</v>
      </c>
      <c r="BC1" s="195" t="s">
        <v>344</v>
      </c>
      <c r="BD1" s="195" t="s">
        <v>847</v>
      </c>
      <c r="BE1" s="195" t="s">
        <v>849</v>
      </c>
      <c r="BF1" s="204"/>
      <c r="BG1" s="195" t="s">
        <v>346</v>
      </c>
      <c r="BH1" s="195" t="s">
        <v>851</v>
      </c>
      <c r="BI1" s="195" t="s">
        <v>347</v>
      </c>
      <c r="BJ1" s="195" t="s">
        <v>853</v>
      </c>
      <c r="BK1" s="195" t="s">
        <v>855</v>
      </c>
      <c r="BL1" s="195" t="s">
        <v>857</v>
      </c>
      <c r="BM1" s="204"/>
      <c r="BN1" s="195" t="s">
        <v>863</v>
      </c>
      <c r="BO1" s="195" t="s">
        <v>865</v>
      </c>
      <c r="BP1" s="195" t="s">
        <v>349</v>
      </c>
      <c r="BQ1" s="195" t="s">
        <v>859</v>
      </c>
      <c r="BR1" s="195" t="s">
        <v>861</v>
      </c>
      <c r="BS1" s="195" t="s">
        <v>350</v>
      </c>
      <c r="BT1" s="195" t="s">
        <v>867</v>
      </c>
      <c r="BU1" s="195" t="s">
        <v>351</v>
      </c>
      <c r="BV1" s="195" t="s">
        <v>868</v>
      </c>
      <c r="BW1" s="192"/>
      <c r="BX1" s="204"/>
      <c r="BY1" s="195" t="s">
        <v>352</v>
      </c>
      <c r="BZ1" s="195" t="s">
        <v>773</v>
      </c>
      <c r="CA1" s="195" t="s">
        <v>775</v>
      </c>
      <c r="CB1" s="195" t="s">
        <v>777</v>
      </c>
      <c r="CC1" s="195" t="s">
        <v>353</v>
      </c>
      <c r="CD1" s="195" t="s">
        <v>779</v>
      </c>
      <c r="CE1" s="195" t="s">
        <v>781</v>
      </c>
      <c r="CF1" s="195" t="s">
        <v>783</v>
      </c>
      <c r="CG1" s="195" t="s">
        <v>785</v>
      </c>
      <c r="CH1" s="192"/>
      <c r="CI1" s="204"/>
      <c r="CJ1" s="195" t="s">
        <v>354</v>
      </c>
      <c r="CK1" s="195" t="s">
        <v>825</v>
      </c>
      <c r="CL1" s="195" t="s">
        <v>827</v>
      </c>
      <c r="CM1" s="195" t="s">
        <v>829</v>
      </c>
      <c r="CN1" s="195" t="s">
        <v>831</v>
      </c>
      <c r="CO1" s="195" t="s">
        <v>833</v>
      </c>
      <c r="CP1" s="195" t="s">
        <v>835</v>
      </c>
      <c r="CQ1" s="195" t="s">
        <v>837</v>
      </c>
      <c r="CR1" s="195" t="s">
        <v>839</v>
      </c>
      <c r="CS1" s="195" t="s">
        <v>841</v>
      </c>
      <c r="CT1" s="195" t="s">
        <v>843</v>
      </c>
      <c r="CU1" s="192"/>
      <c r="CV1" s="204"/>
      <c r="CW1" s="195" t="s">
        <v>869</v>
      </c>
      <c r="CX1" s="195" t="s">
        <v>870</v>
      </c>
      <c r="CY1" s="195" t="s">
        <v>872</v>
      </c>
      <c r="CZ1" s="195" t="s">
        <v>357</v>
      </c>
      <c r="DA1" s="195" t="s">
        <v>874</v>
      </c>
      <c r="DB1" s="195" t="s">
        <v>876</v>
      </c>
      <c r="DC1" s="195" t="s">
        <v>878</v>
      </c>
      <c r="DD1" s="195" t="s">
        <v>880</v>
      </c>
      <c r="DE1" s="195" t="s">
        <v>882</v>
      </c>
      <c r="DF1" s="195" t="s">
        <v>884</v>
      </c>
      <c r="DG1" s="204"/>
      <c r="DH1" s="195" t="s">
        <v>359</v>
      </c>
      <c r="DI1" s="195" t="s">
        <v>886</v>
      </c>
      <c r="DJ1" s="195" t="s">
        <v>360</v>
      </c>
      <c r="DK1" s="195" t="s">
        <v>888</v>
      </c>
      <c r="DL1" s="195" t="s">
        <v>890</v>
      </c>
      <c r="DM1" s="195" t="s">
        <v>892</v>
      </c>
      <c r="DN1" s="195" t="s">
        <v>894</v>
      </c>
      <c r="DO1" s="195" t="s">
        <v>896</v>
      </c>
      <c r="DP1" s="195" t="s">
        <v>898</v>
      </c>
      <c r="DQ1" s="195" t="s">
        <v>900</v>
      </c>
      <c r="DR1" s="195" t="s">
        <v>361</v>
      </c>
      <c r="DS1" s="195" t="s">
        <v>902</v>
      </c>
      <c r="DT1" s="195" t="s">
        <v>904</v>
      </c>
      <c r="DU1" s="195" t="s">
        <v>906</v>
      </c>
      <c r="DV1" s="204"/>
      <c r="DW1" s="195" t="s">
        <v>908</v>
      </c>
      <c r="DX1" s="195" t="s">
        <v>363</v>
      </c>
      <c r="DY1" s="195" t="s">
        <v>910</v>
      </c>
      <c r="DZ1" s="195" t="s">
        <v>364</v>
      </c>
      <c r="EA1" s="195" t="s">
        <v>912</v>
      </c>
      <c r="EB1" s="195" t="s">
        <v>914</v>
      </c>
      <c r="EC1" s="195" t="s">
        <v>916</v>
      </c>
      <c r="ED1" s="195" t="s">
        <v>918</v>
      </c>
      <c r="EE1" s="195" t="s">
        <v>920</v>
      </c>
      <c r="EF1" s="195" t="s">
        <v>922</v>
      </c>
      <c r="EG1" s="195" t="s">
        <v>924</v>
      </c>
      <c r="EH1" s="195" t="s">
        <v>926</v>
      </c>
      <c r="EI1" s="195" t="s">
        <v>928</v>
      </c>
      <c r="EJ1" s="195" t="s">
        <v>930</v>
      </c>
      <c r="EK1" s="195" t="s">
        <v>932</v>
      </c>
      <c r="EL1" s="204"/>
      <c r="EM1" s="195" t="s">
        <v>934</v>
      </c>
      <c r="EN1" s="195" t="s">
        <v>366</v>
      </c>
      <c r="EO1" s="195" t="s">
        <v>936</v>
      </c>
      <c r="EP1" s="195" t="s">
        <v>938</v>
      </c>
      <c r="EQ1" s="195" t="s">
        <v>367</v>
      </c>
      <c r="ER1" s="195" t="s">
        <v>940</v>
      </c>
      <c r="ES1" s="195" t="s">
        <v>942</v>
      </c>
      <c r="ET1" s="195" t="s">
        <v>368</v>
      </c>
      <c r="EU1" s="195" t="s">
        <v>944</v>
      </c>
      <c r="EV1" s="195" t="s">
        <v>946</v>
      </c>
      <c r="EW1" s="195" t="s">
        <v>948</v>
      </c>
      <c r="EX1" s="195" t="s">
        <v>369</v>
      </c>
      <c r="EY1" s="195" t="s">
        <v>950</v>
      </c>
      <c r="EZ1" s="195" t="s">
        <v>952</v>
      </c>
      <c r="FA1" s="204"/>
      <c r="FB1" s="195" t="s">
        <v>371</v>
      </c>
      <c r="FC1" s="195" t="s">
        <v>954</v>
      </c>
      <c r="FD1" s="195" t="s">
        <v>956</v>
      </c>
      <c r="FE1" s="195" t="s">
        <v>958</v>
      </c>
      <c r="FF1" s="195" t="s">
        <v>960</v>
      </c>
      <c r="FG1" s="195" t="s">
        <v>372</v>
      </c>
      <c r="FH1" s="195" t="s">
        <v>962</v>
      </c>
      <c r="FI1" s="195" t="s">
        <v>964</v>
      </c>
      <c r="FJ1" s="195" t="s">
        <v>966</v>
      </c>
      <c r="FK1" s="195" t="s">
        <v>968</v>
      </c>
      <c r="FL1" s="195" t="s">
        <v>970</v>
      </c>
      <c r="FM1" s="195" t="s">
        <v>373</v>
      </c>
      <c r="FN1" s="195" t="s">
        <v>973</v>
      </c>
      <c r="FO1" s="195" t="s">
        <v>374</v>
      </c>
      <c r="FP1" s="195" t="s">
        <v>976</v>
      </c>
      <c r="FQ1" s="195" t="s">
        <v>977</v>
      </c>
      <c r="FR1" s="195" t="s">
        <v>979</v>
      </c>
      <c r="FS1" s="195" t="s">
        <v>375</v>
      </c>
      <c r="FT1" s="195" t="s">
        <v>982</v>
      </c>
      <c r="FU1" s="195" t="s">
        <v>983</v>
      </c>
      <c r="FV1" s="195" t="s">
        <v>985</v>
      </c>
      <c r="FW1" s="195" t="s">
        <v>376</v>
      </c>
      <c r="FX1" s="195" t="s">
        <v>988</v>
      </c>
      <c r="FY1" s="195" t="s">
        <v>990</v>
      </c>
      <c r="FZ1" s="195" t="s">
        <v>992</v>
      </c>
      <c r="GA1" s="204"/>
      <c r="GB1" s="195" t="s">
        <v>378</v>
      </c>
      <c r="GC1" s="195" t="s">
        <v>379</v>
      </c>
      <c r="GD1" s="204"/>
      <c r="GE1" s="195" t="s">
        <v>381</v>
      </c>
      <c r="GF1" s="195" t="s">
        <v>1015</v>
      </c>
      <c r="GG1" s="195" t="s">
        <v>1017</v>
      </c>
      <c r="GH1" s="195" t="s">
        <v>1019</v>
      </c>
      <c r="GI1" s="195" t="s">
        <v>1021</v>
      </c>
      <c r="GJ1" s="195" t="s">
        <v>1023</v>
      </c>
      <c r="GK1" s="204"/>
      <c r="GL1" s="195" t="s">
        <v>383</v>
      </c>
      <c r="GM1" s="195" t="s">
        <v>1025</v>
      </c>
      <c r="GN1" s="195" t="s">
        <v>1027</v>
      </c>
      <c r="GO1" s="195" t="s">
        <v>1029</v>
      </c>
      <c r="GP1" s="195" t="s">
        <v>1031</v>
      </c>
      <c r="GQ1" s="195" t="s">
        <v>1033</v>
      </c>
      <c r="GR1" s="195" t="s">
        <v>1035</v>
      </c>
      <c r="GS1" s="192"/>
      <c r="GT1" s="204"/>
      <c r="GU1" s="195" t="s">
        <v>384</v>
      </c>
      <c r="GV1" s="195" t="s">
        <v>994</v>
      </c>
      <c r="GW1" s="195" t="s">
        <v>996</v>
      </c>
      <c r="GX1" s="195" t="s">
        <v>998</v>
      </c>
      <c r="GY1" s="195" t="s">
        <v>1000</v>
      </c>
      <c r="GZ1" s="195" t="s">
        <v>1002</v>
      </c>
      <c r="HA1" s="195" t="s">
        <v>1004</v>
      </c>
      <c r="HB1" s="204"/>
      <c r="HC1" s="195" t="s">
        <v>385</v>
      </c>
      <c r="HD1" s="195" t="s">
        <v>1006</v>
      </c>
      <c r="HE1" s="195" t="s">
        <v>1008</v>
      </c>
      <c r="HF1" s="195" t="s">
        <v>1009</v>
      </c>
      <c r="HG1" s="195" t="s">
        <v>386</v>
      </c>
      <c r="HH1" s="195" t="s">
        <v>1012</v>
      </c>
      <c r="HI1" s="195" t="s">
        <v>1013</v>
      </c>
      <c r="HJ1" s="192"/>
      <c r="HK1" s="204"/>
      <c r="HL1" s="195" t="s">
        <v>389</v>
      </c>
      <c r="HM1" s="195" t="s">
        <v>1037</v>
      </c>
      <c r="HN1" s="195" t="s">
        <v>1039</v>
      </c>
      <c r="HO1" s="195" t="s">
        <v>1041</v>
      </c>
      <c r="HP1" s="195" t="s">
        <v>1043</v>
      </c>
      <c r="HQ1" s="195" t="s">
        <v>390</v>
      </c>
      <c r="HR1" s="195" t="s">
        <v>1046</v>
      </c>
      <c r="HS1" s="204"/>
      <c r="HT1" s="195" t="s">
        <v>1048</v>
      </c>
      <c r="HU1" s="195" t="s">
        <v>1050</v>
      </c>
      <c r="HV1" s="195" t="s">
        <v>392</v>
      </c>
      <c r="HW1" s="195" t="s">
        <v>1053</v>
      </c>
      <c r="HX1" s="195" t="s">
        <v>1055</v>
      </c>
      <c r="HY1" s="195" t="s">
        <v>1056</v>
      </c>
      <c r="HZ1" s="195" t="s">
        <v>1058</v>
      </c>
      <c r="IA1" s="204"/>
      <c r="IB1" s="195" t="s">
        <v>1060</v>
      </c>
      <c r="IC1" s="195" t="s">
        <v>1062</v>
      </c>
      <c r="ID1" s="195" t="s">
        <v>1064</v>
      </c>
      <c r="IE1" s="195" t="s">
        <v>394</v>
      </c>
      <c r="IF1" s="195" t="s">
        <v>1066</v>
      </c>
      <c r="IG1" s="195" t="s">
        <v>1068</v>
      </c>
      <c r="IH1" s="195" t="s">
        <v>395</v>
      </c>
      <c r="II1" s="195" t="s">
        <v>1070</v>
      </c>
      <c r="IJ1" s="195" t="s">
        <v>1072</v>
      </c>
      <c r="IK1" s="195" t="s">
        <v>396</v>
      </c>
      <c r="IL1" s="195" t="s">
        <v>1074</v>
      </c>
      <c r="IM1" s="195" t="s">
        <v>1076</v>
      </c>
      <c r="IN1" s="195" t="s">
        <v>1078</v>
      </c>
      <c r="IO1" s="195" t="s">
        <v>1080</v>
      </c>
      <c r="IP1" s="195" t="s">
        <v>397</v>
      </c>
      <c r="IQ1" s="195" t="s">
        <v>1082</v>
      </c>
      <c r="IR1" s="204"/>
      <c r="IS1" s="195" t="s">
        <v>1090</v>
      </c>
      <c r="IT1" s="195" t="s">
        <v>1092</v>
      </c>
      <c r="IU1" s="195" t="s">
        <v>399</v>
      </c>
      <c r="IV1" s="195" t="s">
        <v>1094</v>
      </c>
      <c r="IW1" s="195" t="s">
        <v>1096</v>
      </c>
      <c r="IX1" s="195" t="s">
        <v>1098</v>
      </c>
      <c r="IY1" s="204"/>
      <c r="IZ1" s="195" t="s">
        <v>1100</v>
      </c>
      <c r="JA1" s="195" t="s">
        <v>401</v>
      </c>
      <c r="JB1" s="195" t="s">
        <v>1103</v>
      </c>
      <c r="JC1" s="195" t="s">
        <v>1105</v>
      </c>
      <c r="JD1" s="195" t="s">
        <v>1107</v>
      </c>
      <c r="JE1" s="195" t="s">
        <v>1109</v>
      </c>
      <c r="JF1" s="195" t="s">
        <v>1111</v>
      </c>
      <c r="JG1" s="195" t="s">
        <v>1113</v>
      </c>
      <c r="JH1" s="195" t="s">
        <v>402</v>
      </c>
      <c r="JI1" s="195" t="s">
        <v>1116</v>
      </c>
      <c r="JJ1" s="195" t="s">
        <v>1118</v>
      </c>
      <c r="JK1" s="195" t="s">
        <v>1120</v>
      </c>
      <c r="JL1" s="195" t="s">
        <v>1122</v>
      </c>
      <c r="JM1" s="195" t="s">
        <v>1124</v>
      </c>
      <c r="JN1" s="195" t="s">
        <v>1126</v>
      </c>
      <c r="JO1" s="195" t="s">
        <v>1128</v>
      </c>
      <c r="JP1" s="195" t="s">
        <v>1130</v>
      </c>
      <c r="JQ1" s="195" t="s">
        <v>403</v>
      </c>
      <c r="JR1" s="195" t="s">
        <v>1133</v>
      </c>
      <c r="JS1" s="195" t="s">
        <v>1135</v>
      </c>
      <c r="JT1" s="195" t="s">
        <v>1137</v>
      </c>
      <c r="JU1" s="195" t="s">
        <v>1139</v>
      </c>
      <c r="JV1" s="195" t="s">
        <v>1140</v>
      </c>
      <c r="JW1" s="195" t="s">
        <v>1142</v>
      </c>
      <c r="JX1" s="195" t="s">
        <v>1144</v>
      </c>
      <c r="JY1" s="195" t="s">
        <v>1146</v>
      </c>
      <c r="JZ1" s="195" t="s">
        <v>1148</v>
      </c>
      <c r="KA1" s="195" t="s">
        <v>1150</v>
      </c>
      <c r="KB1" s="195" t="s">
        <v>1152</v>
      </c>
      <c r="KC1" s="195" t="s">
        <v>1154</v>
      </c>
      <c r="KD1" s="195" t="s">
        <v>1156</v>
      </c>
      <c r="KE1" s="195" t="s">
        <v>1158</v>
      </c>
      <c r="KF1" s="195" t="s">
        <v>1160</v>
      </c>
      <c r="KG1" s="195" t="s">
        <v>1162</v>
      </c>
      <c r="KH1" s="195" t="s">
        <v>1164</v>
      </c>
      <c r="KI1" s="195" t="s">
        <v>1166</v>
      </c>
      <c r="KJ1" s="195" t="s">
        <v>1168</v>
      </c>
      <c r="KK1" s="195" t="s">
        <v>1170</v>
      </c>
      <c r="KL1" s="195" t="s">
        <v>1172</v>
      </c>
      <c r="KM1" s="195" t="s">
        <v>1174</v>
      </c>
      <c r="KN1" s="195" t="s">
        <v>1176</v>
      </c>
      <c r="KO1" s="195" t="s">
        <v>1178</v>
      </c>
      <c r="KP1" s="195" t="s">
        <v>1180</v>
      </c>
      <c r="KQ1" s="195" t="s">
        <v>1182</v>
      </c>
      <c r="KR1" s="204"/>
      <c r="KS1" s="195" t="s">
        <v>1184</v>
      </c>
      <c r="KT1" s="195" t="s">
        <v>405</v>
      </c>
      <c r="KU1" s="195" t="s">
        <v>1187</v>
      </c>
      <c r="KV1" s="195" t="s">
        <v>1189</v>
      </c>
      <c r="KW1" s="195" t="s">
        <v>1191</v>
      </c>
      <c r="KX1" s="195" t="s">
        <v>1193</v>
      </c>
      <c r="KY1" s="195" t="s">
        <v>406</v>
      </c>
      <c r="KZ1" s="195" t="s">
        <v>1196</v>
      </c>
      <c r="LA1" s="195" t="s">
        <v>1198</v>
      </c>
      <c r="LB1" s="195" t="s">
        <v>1200</v>
      </c>
      <c r="LC1" s="195" t="s">
        <v>1202</v>
      </c>
      <c r="LD1" s="195" t="s">
        <v>1204</v>
      </c>
      <c r="LE1" s="195" t="s">
        <v>1206</v>
      </c>
      <c r="LF1" s="195" t="s">
        <v>1208</v>
      </c>
      <c r="LG1" s="192"/>
      <c r="LH1" s="204"/>
      <c r="LI1" s="195" t="s">
        <v>407</v>
      </c>
      <c r="LJ1" s="195" t="s">
        <v>1084</v>
      </c>
      <c r="LK1" s="195" t="s">
        <v>1086</v>
      </c>
      <c r="LL1" s="195" t="s">
        <v>1088</v>
      </c>
      <c r="LM1" s="192"/>
      <c r="LN1" s="204"/>
      <c r="LO1" s="195" t="s">
        <v>410</v>
      </c>
      <c r="LP1" s="195" t="s">
        <v>411</v>
      </c>
      <c r="LQ1" s="204"/>
      <c r="LR1" s="195" t="s">
        <v>413</v>
      </c>
      <c r="LS1" s="195" t="s">
        <v>1228</v>
      </c>
      <c r="LT1" s="195" t="s">
        <v>1230</v>
      </c>
      <c r="LU1" s="195" t="s">
        <v>1231</v>
      </c>
      <c r="LV1" s="195" t="s">
        <v>1233</v>
      </c>
      <c r="LW1" s="195" t="s">
        <v>1234</v>
      </c>
      <c r="LX1" s="195" t="s">
        <v>1236</v>
      </c>
      <c r="LY1" s="195" t="s">
        <v>1238</v>
      </c>
      <c r="LZ1" s="195" t="s">
        <v>1240</v>
      </c>
      <c r="MA1" s="195" t="s">
        <v>1242</v>
      </c>
      <c r="MB1" s="195" t="s">
        <v>414</v>
      </c>
      <c r="MC1" s="195" t="s">
        <v>1245</v>
      </c>
      <c r="MD1" s="195" t="s">
        <v>1246</v>
      </c>
      <c r="ME1" s="195" t="s">
        <v>1248</v>
      </c>
      <c r="MF1" s="195" t="s">
        <v>415</v>
      </c>
      <c r="MG1" s="195" t="s">
        <v>1251</v>
      </c>
      <c r="MH1" s="195" t="s">
        <v>1252</v>
      </c>
      <c r="MI1" s="195" t="s">
        <v>1254</v>
      </c>
      <c r="MJ1" s="195" t="s">
        <v>1256</v>
      </c>
      <c r="MK1" s="195" t="s">
        <v>416</v>
      </c>
      <c r="ML1" s="195" t="s">
        <v>1259</v>
      </c>
      <c r="MM1" s="195" t="s">
        <v>1261</v>
      </c>
      <c r="MN1" s="195" t="s">
        <v>1263</v>
      </c>
      <c r="MO1" s="195" t="s">
        <v>1265</v>
      </c>
      <c r="MP1" s="195" t="s">
        <v>417</v>
      </c>
      <c r="MQ1" s="195" t="s">
        <v>1268</v>
      </c>
      <c r="MR1" s="195" t="s">
        <v>1270</v>
      </c>
      <c r="MS1" s="195" t="s">
        <v>1272</v>
      </c>
      <c r="MT1" s="195" t="s">
        <v>1274</v>
      </c>
      <c r="MU1" s="195" t="s">
        <v>1276</v>
      </c>
      <c r="MV1" s="195" t="s">
        <v>1278</v>
      </c>
      <c r="MW1" s="195" t="s">
        <v>1280</v>
      </c>
      <c r="MX1" s="195" t="s">
        <v>1282</v>
      </c>
      <c r="MY1" s="195" t="s">
        <v>1284</v>
      </c>
      <c r="MZ1" s="195" t="s">
        <v>1286</v>
      </c>
      <c r="NA1" s="195" t="s">
        <v>1288</v>
      </c>
      <c r="NB1" s="195" t="s">
        <v>1289</v>
      </c>
      <c r="NC1" s="204"/>
      <c r="ND1" s="195" t="s">
        <v>419</v>
      </c>
      <c r="NE1" s="195" t="s">
        <v>1291</v>
      </c>
      <c r="NF1" s="195" t="s">
        <v>1293</v>
      </c>
      <c r="NG1" s="195" t="s">
        <v>1295</v>
      </c>
      <c r="NH1" s="195" t="s">
        <v>1297</v>
      </c>
      <c r="NI1" s="204"/>
      <c r="NJ1" s="195" t="s">
        <v>421</v>
      </c>
      <c r="NK1" s="195" t="s">
        <v>1298</v>
      </c>
      <c r="NL1" s="195" t="s">
        <v>422</v>
      </c>
      <c r="NM1" s="195" t="s">
        <v>1300</v>
      </c>
      <c r="NN1" s="195" t="s">
        <v>1302</v>
      </c>
      <c r="NO1" s="195" t="s">
        <v>423</v>
      </c>
      <c r="NP1" s="195" t="s">
        <v>1304</v>
      </c>
      <c r="NQ1" s="195" t="s">
        <v>1306</v>
      </c>
      <c r="NR1" s="192"/>
      <c r="NS1" s="204"/>
      <c r="NT1" s="195" t="s">
        <v>424</v>
      </c>
      <c r="NU1" s="195" t="s">
        <v>1210</v>
      </c>
      <c r="NV1" s="195" t="s">
        <v>1212</v>
      </c>
      <c r="NW1" s="195" t="s">
        <v>1214</v>
      </c>
      <c r="NX1" s="195" t="s">
        <v>1216</v>
      </c>
      <c r="NY1" s="195" t="s">
        <v>425</v>
      </c>
      <c r="NZ1" s="195" t="s">
        <v>1218</v>
      </c>
      <c r="OA1" s="195" t="s">
        <v>426</v>
      </c>
      <c r="OB1" s="195" t="s">
        <v>1220</v>
      </c>
      <c r="OC1" s="204"/>
      <c r="OD1" s="195" t="s">
        <v>1222</v>
      </c>
      <c r="OE1" s="195" t="s">
        <v>427</v>
      </c>
      <c r="OF1" s="192"/>
      <c r="OG1" s="204"/>
      <c r="OH1" s="195" t="s">
        <v>1224</v>
      </c>
      <c r="OI1" s="195" t="s">
        <v>1226</v>
      </c>
      <c r="OJ1" s="195" t="s">
        <v>428</v>
      </c>
      <c r="OK1" s="192"/>
      <c r="OL1" s="204"/>
      <c r="OM1" s="195" t="s">
        <v>431</v>
      </c>
      <c r="ON1" s="195" t="s">
        <v>1308</v>
      </c>
      <c r="OO1" s="195" t="s">
        <v>1310</v>
      </c>
      <c r="OP1" s="195" t="s">
        <v>432</v>
      </c>
      <c r="OQ1" s="195" t="s">
        <v>433</v>
      </c>
      <c r="OR1" s="195" t="s">
        <v>1408</v>
      </c>
      <c r="OS1" s="195" t="s">
        <v>1410</v>
      </c>
      <c r="OT1" s="195" t="s">
        <v>1412</v>
      </c>
      <c r="OU1" s="195" t="s">
        <v>1414</v>
      </c>
      <c r="OV1" s="195" t="s">
        <v>1416</v>
      </c>
      <c r="OW1" s="204"/>
      <c r="OX1" s="195" t="s">
        <v>435</v>
      </c>
      <c r="OY1" s="195" t="s">
        <v>1418</v>
      </c>
      <c r="OZ1" s="195" t="s">
        <v>1420</v>
      </c>
      <c r="PA1" s="195" t="s">
        <v>1422</v>
      </c>
      <c r="PB1" s="195" t="s">
        <v>1424</v>
      </c>
      <c r="PC1" s="195" t="s">
        <v>1426</v>
      </c>
      <c r="PD1" s="195" t="s">
        <v>1428</v>
      </c>
      <c r="PE1" s="204"/>
      <c r="PF1" s="195" t="s">
        <v>1430</v>
      </c>
      <c r="PG1" s="195" t="s">
        <v>437</v>
      </c>
      <c r="PH1" s="204"/>
      <c r="PI1" s="195" t="s">
        <v>439</v>
      </c>
      <c r="PJ1" s="195" t="s">
        <v>1460</v>
      </c>
      <c r="PK1" s="195" t="s">
        <v>1462</v>
      </c>
      <c r="PL1" s="204"/>
      <c r="PM1" s="195" t="s">
        <v>441</v>
      </c>
      <c r="PN1" s="195" t="s">
        <v>1464</v>
      </c>
      <c r="PO1" s="195" t="s">
        <v>1465</v>
      </c>
      <c r="PP1" s="195" t="s">
        <v>1466</v>
      </c>
      <c r="PQ1" s="195" t="s">
        <v>1467</v>
      </c>
      <c r="PR1" s="195" t="s">
        <v>1469</v>
      </c>
      <c r="PS1" s="195" t="s">
        <v>1470</v>
      </c>
      <c r="PT1" s="195" t="s">
        <v>1472</v>
      </c>
      <c r="PU1" s="195" t="s">
        <v>1473</v>
      </c>
      <c r="PV1" s="192"/>
      <c r="PW1" s="204"/>
      <c r="PX1" s="195" t="s">
        <v>442</v>
      </c>
      <c r="PY1" s="195" t="s">
        <v>1312</v>
      </c>
      <c r="PZ1" s="195" t="s">
        <v>1314</v>
      </c>
      <c r="QA1" s="195" t="s">
        <v>1316</v>
      </c>
      <c r="QB1" s="195" t="s">
        <v>1318</v>
      </c>
      <c r="QC1" s="195" t="s">
        <v>1320</v>
      </c>
      <c r="QD1" s="195" t="s">
        <v>1322</v>
      </c>
      <c r="QE1" s="195" t="s">
        <v>1324</v>
      </c>
      <c r="QF1" s="195" t="s">
        <v>1326</v>
      </c>
      <c r="QG1" s="195" t="s">
        <v>1328</v>
      </c>
      <c r="QH1" s="195" t="s">
        <v>1330</v>
      </c>
      <c r="QI1" s="195" t="s">
        <v>1332</v>
      </c>
      <c r="QJ1" s="195" t="s">
        <v>1334</v>
      </c>
      <c r="QK1" s="195" t="s">
        <v>1336</v>
      </c>
      <c r="QL1" s="195" t="s">
        <v>1338</v>
      </c>
      <c r="QM1" s="195" t="s">
        <v>1340</v>
      </c>
      <c r="QN1" s="195" t="s">
        <v>1342</v>
      </c>
      <c r="QO1" s="195" t="s">
        <v>1344</v>
      </c>
      <c r="QP1" s="195" t="s">
        <v>1346</v>
      </c>
      <c r="QQ1" s="195" t="s">
        <v>1348</v>
      </c>
      <c r="QR1" s="195" t="s">
        <v>1350</v>
      </c>
      <c r="QS1" s="195" t="s">
        <v>1352</v>
      </c>
      <c r="QT1" s="195" t="s">
        <v>1354</v>
      </c>
      <c r="QU1" s="195" t="s">
        <v>443</v>
      </c>
      <c r="QV1" s="195" t="s">
        <v>1357</v>
      </c>
      <c r="QW1" s="195" t="s">
        <v>1359</v>
      </c>
      <c r="QX1" s="195" t="s">
        <v>1360</v>
      </c>
      <c r="QY1" s="195" t="s">
        <v>1362</v>
      </c>
      <c r="QZ1" s="195" t="s">
        <v>1364</v>
      </c>
      <c r="RA1" s="195" t="s">
        <v>1366</v>
      </c>
      <c r="RB1" s="195" t="s">
        <v>1368</v>
      </c>
      <c r="RC1" s="195" t="s">
        <v>1370</v>
      </c>
      <c r="RD1" s="195" t="s">
        <v>1372</v>
      </c>
      <c r="RE1" s="195" t="s">
        <v>1374</v>
      </c>
      <c r="RF1" s="195" t="s">
        <v>1376</v>
      </c>
      <c r="RG1" s="195" t="s">
        <v>1378</v>
      </c>
      <c r="RH1" s="195" t="s">
        <v>1380</v>
      </c>
      <c r="RI1" s="195" t="s">
        <v>1382</v>
      </c>
      <c r="RJ1" s="195" t="s">
        <v>1384</v>
      </c>
      <c r="RK1" s="195" t="s">
        <v>1386</v>
      </c>
      <c r="RL1" s="195" t="s">
        <v>1388</v>
      </c>
      <c r="RM1" s="195" t="s">
        <v>1390</v>
      </c>
      <c r="RN1" s="195" t="s">
        <v>1392</v>
      </c>
      <c r="RO1" s="195" t="s">
        <v>1394</v>
      </c>
      <c r="RP1" s="195" t="s">
        <v>1396</v>
      </c>
      <c r="RQ1" s="195" t="s">
        <v>1398</v>
      </c>
      <c r="RR1" s="195" t="s">
        <v>1400</v>
      </c>
      <c r="RS1" s="195" t="s">
        <v>1402</v>
      </c>
      <c r="RT1" s="195" t="s">
        <v>1404</v>
      </c>
      <c r="RU1" s="195" t="s">
        <v>1406</v>
      </c>
      <c r="RV1" s="192"/>
      <c r="RW1" s="204"/>
      <c r="RX1" s="195" t="s">
        <v>444</v>
      </c>
      <c r="RY1" s="195" t="s">
        <v>1432</v>
      </c>
      <c r="RZ1" s="195" t="s">
        <v>1434</v>
      </c>
      <c r="SA1" s="195" t="s">
        <v>1436</v>
      </c>
      <c r="SB1" s="195" t="s">
        <v>1438</v>
      </c>
      <c r="SC1" s="195" t="s">
        <v>1440</v>
      </c>
      <c r="SD1" s="195" t="s">
        <v>1442</v>
      </c>
      <c r="SE1" s="195" t="s">
        <v>1444</v>
      </c>
      <c r="SF1" s="195" t="s">
        <v>1446</v>
      </c>
      <c r="SG1" s="195" t="s">
        <v>1448</v>
      </c>
      <c r="SH1" s="195" t="s">
        <v>1450</v>
      </c>
      <c r="SI1" s="195" t="s">
        <v>1452</v>
      </c>
      <c r="SJ1" s="195" t="s">
        <v>1454</v>
      </c>
      <c r="SK1" s="195" t="s">
        <v>1456</v>
      </c>
      <c r="SL1" s="195" t="s">
        <v>1458</v>
      </c>
      <c r="SM1" s="192"/>
      <c r="SN1" s="204"/>
      <c r="SO1" s="195" t="s">
        <v>447</v>
      </c>
      <c r="SP1" s="195" t="s">
        <v>1475</v>
      </c>
      <c r="SQ1" s="195" t="s">
        <v>1477</v>
      </c>
      <c r="SR1" s="195" t="s">
        <v>448</v>
      </c>
      <c r="SS1" s="195" t="s">
        <v>1479</v>
      </c>
      <c r="ST1" s="195" t="s">
        <v>1481</v>
      </c>
      <c r="SU1" s="195" t="s">
        <v>1483</v>
      </c>
      <c r="SV1" s="195" t="s">
        <v>1485</v>
      </c>
      <c r="SW1" s="204"/>
      <c r="SX1" s="195" t="s">
        <v>450</v>
      </c>
      <c r="SY1" s="195" t="s">
        <v>1487</v>
      </c>
      <c r="SZ1" s="195" t="s">
        <v>1489</v>
      </c>
      <c r="TA1" s="195" t="s">
        <v>1491</v>
      </c>
      <c r="TB1" s="195" t="s">
        <v>1493</v>
      </c>
      <c r="TC1" s="195" t="s">
        <v>1495</v>
      </c>
      <c r="TD1" s="195" t="s">
        <v>1497</v>
      </c>
      <c r="TE1" s="195" t="s">
        <v>1499</v>
      </c>
      <c r="TF1" s="195" t="s">
        <v>1501</v>
      </c>
      <c r="TG1" s="195" t="s">
        <v>1503</v>
      </c>
      <c r="TH1" s="195" t="s">
        <v>1505</v>
      </c>
      <c r="TI1" s="195" t="s">
        <v>1507</v>
      </c>
      <c r="TJ1" s="195" t="s">
        <v>1509</v>
      </c>
      <c r="TK1" s="195" t="s">
        <v>1511</v>
      </c>
      <c r="TL1" s="195" t="s">
        <v>1513</v>
      </c>
      <c r="TM1" s="195" t="s">
        <v>1515</v>
      </c>
      <c r="TN1" s="192"/>
      <c r="TO1" s="204"/>
      <c r="TP1" s="195" t="s">
        <v>453</v>
      </c>
      <c r="TQ1" s="195" t="s">
        <v>1517</v>
      </c>
      <c r="TR1" s="195" t="s">
        <v>1519</v>
      </c>
      <c r="TS1" s="195" t="s">
        <v>1521</v>
      </c>
      <c r="TT1" s="195" t="s">
        <v>1523</v>
      </c>
      <c r="TU1" s="195" t="s">
        <v>1525</v>
      </c>
      <c r="TV1" s="195" t="s">
        <v>454</v>
      </c>
      <c r="TW1" s="195" t="s">
        <v>1527</v>
      </c>
      <c r="TX1" s="195" t="s">
        <v>1529</v>
      </c>
      <c r="TY1" s="195" t="s">
        <v>1531</v>
      </c>
      <c r="TZ1" s="195" t="s">
        <v>1533</v>
      </c>
      <c r="UA1" s="195" t="s">
        <v>1535</v>
      </c>
      <c r="UB1" s="195" t="s">
        <v>1537</v>
      </c>
      <c r="UC1" s="204"/>
      <c r="UD1" s="195" t="s">
        <v>456</v>
      </c>
      <c r="UE1" s="192"/>
      <c r="UF1" s="204"/>
      <c r="UG1" s="195" t="s">
        <v>457</v>
      </c>
      <c r="UH1" s="195" t="s">
        <v>1539</v>
      </c>
      <c r="UI1" s="195" t="s">
        <v>1541</v>
      </c>
      <c r="UJ1" s="195" t="s">
        <v>1542</v>
      </c>
      <c r="UK1" s="195" t="s">
        <v>1544</v>
      </c>
      <c r="UL1" s="195" t="s">
        <v>1546</v>
      </c>
      <c r="UM1" s="195" t="s">
        <v>1548</v>
      </c>
      <c r="UN1" s="195" t="s">
        <v>1550</v>
      </c>
      <c r="UO1" s="195" t="s">
        <v>1552</v>
      </c>
      <c r="UP1" s="195" t="s">
        <v>1554</v>
      </c>
      <c r="UQ1" s="195" t="s">
        <v>1556</v>
      </c>
      <c r="UR1" s="195" t="s">
        <v>1558</v>
      </c>
      <c r="US1" s="195" t="s">
        <v>1560</v>
      </c>
      <c r="UT1" s="195" t="s">
        <v>1562</v>
      </c>
      <c r="UU1" s="195" t="s">
        <v>1564</v>
      </c>
      <c r="UV1" s="195" t="s">
        <v>1566</v>
      </c>
      <c r="UW1" s="195" t="s">
        <v>1568</v>
      </c>
      <c r="UX1" s="192"/>
      <c r="UY1" s="195" t="s">
        <v>1572</v>
      </c>
      <c r="UZ1" s="195" t="s">
        <v>1574</v>
      </c>
      <c r="VA1" s="195" t="s">
        <v>1576</v>
      </c>
      <c r="VB1" s="195" t="s">
        <v>1578</v>
      </c>
      <c r="VC1" s="195" t="s">
        <v>1580</v>
      </c>
      <c r="VD1" s="198"/>
    </row>
    <row r="2" spans="1:576" s="139" customFormat="1" hidden="1" x14ac:dyDescent="0.25">
      <c r="A2" s="139" t="s">
        <v>201</v>
      </c>
      <c r="B2" s="139" t="s">
        <v>190</v>
      </c>
      <c r="C2" s="139" t="s">
        <v>553</v>
      </c>
      <c r="D2" s="139" t="s">
        <v>202</v>
      </c>
      <c r="E2" s="139" t="s">
        <v>174</v>
      </c>
      <c r="F2" s="139" t="s">
        <v>554</v>
      </c>
      <c r="G2" s="175" t="s">
        <v>203</v>
      </c>
      <c r="H2" s="139" t="s">
        <v>555</v>
      </c>
      <c r="I2" s="139" t="s">
        <v>556</v>
      </c>
      <c r="J2" s="139" t="s">
        <v>204</v>
      </c>
      <c r="K2" s="139" t="s">
        <v>557</v>
      </c>
      <c r="R2" s="139" t="s">
        <v>206</v>
      </c>
      <c r="S2" s="139" t="s">
        <v>207</v>
      </c>
      <c r="U2" s="139" t="s">
        <v>473</v>
      </c>
      <c r="V2" s="139" t="s">
        <v>491</v>
      </c>
      <c r="W2" s="139" t="s">
        <v>474</v>
      </c>
      <c r="X2" s="139" t="s">
        <v>475</v>
      </c>
      <c r="Y2" s="139" t="s">
        <v>476</v>
      </c>
      <c r="Z2" s="139" t="s">
        <v>477</v>
      </c>
      <c r="AA2" s="139" t="s">
        <v>478</v>
      </c>
      <c r="AB2" s="139" t="s">
        <v>479</v>
      </c>
      <c r="AC2" s="139" t="s">
        <v>480</v>
      </c>
      <c r="AD2" s="139" t="s">
        <v>481</v>
      </c>
      <c r="AE2" s="139" t="s">
        <v>482</v>
      </c>
      <c r="AF2" s="139" t="s">
        <v>483</v>
      </c>
      <c r="AH2" s="139" t="s">
        <v>501</v>
      </c>
      <c r="AI2" s="139" t="s">
        <v>502</v>
      </c>
      <c r="AJ2" s="139" t="s">
        <v>503</v>
      </c>
      <c r="AK2" s="139" t="s">
        <v>504</v>
      </c>
      <c r="AL2" s="139" t="s">
        <v>505</v>
      </c>
      <c r="AM2" s="139" t="s">
        <v>508</v>
      </c>
      <c r="AN2" s="139" t="s">
        <v>506</v>
      </c>
      <c r="AO2" s="139" t="s">
        <v>507</v>
      </c>
      <c r="AP2" s="139" t="s">
        <v>509</v>
      </c>
      <c r="AQ2" s="139" t="s">
        <v>510</v>
      </c>
      <c r="AR2" s="139" t="s">
        <v>511</v>
      </c>
      <c r="AS2" s="139" t="s">
        <v>512</v>
      </c>
      <c r="AT2" s="139" t="s">
        <v>513</v>
      </c>
      <c r="AU2" s="139" t="s">
        <v>514</v>
      </c>
      <c r="AV2" s="139" t="s">
        <v>515</v>
      </c>
      <c r="AW2" s="139" t="s">
        <v>516</v>
      </c>
      <c r="AX2" s="139" t="s">
        <v>517</v>
      </c>
      <c r="AY2" s="139" t="s">
        <v>518</v>
      </c>
      <c r="AZ2" s="139" t="s">
        <v>519</v>
      </c>
      <c r="BA2" s="139" t="s">
        <v>520</v>
      </c>
      <c r="BB2" s="139" t="s">
        <v>521</v>
      </c>
      <c r="BC2" s="139" t="s">
        <v>522</v>
      </c>
      <c r="BD2" s="139" t="s">
        <v>523</v>
      </c>
      <c r="BE2" s="139" t="s">
        <v>524</v>
      </c>
      <c r="BF2" s="139" t="s">
        <v>525</v>
      </c>
      <c r="BG2" s="139" t="s">
        <v>526</v>
      </c>
      <c r="BH2" s="139" t="s">
        <v>527</v>
      </c>
      <c r="BI2" s="139" t="s">
        <v>528</v>
      </c>
      <c r="BJ2" s="139" t="s">
        <v>529</v>
      </c>
      <c r="BK2" s="139" t="s">
        <v>530</v>
      </c>
      <c r="BL2" s="139" t="s">
        <v>531</v>
      </c>
      <c r="BM2" s="139" t="s">
        <v>532</v>
      </c>
      <c r="BN2" s="139" t="s">
        <v>533</v>
      </c>
      <c r="BO2" s="139" t="s">
        <v>534</v>
      </c>
      <c r="BP2" s="139" t="s">
        <v>535</v>
      </c>
      <c r="BQ2" s="139" t="s">
        <v>536</v>
      </c>
      <c r="BR2" s="139" t="s">
        <v>537</v>
      </c>
      <c r="BS2" s="139" t="s">
        <v>538</v>
      </c>
      <c r="BT2" s="139" t="s">
        <v>539</v>
      </c>
      <c r="BU2" s="139" t="s">
        <v>540</v>
      </c>
    </row>
    <row r="3" spans="1:576" hidden="1" x14ac:dyDescent="0.25">
      <c r="AH3" s="109">
        <v>2500</v>
      </c>
      <c r="AI3" s="109">
        <v>1900</v>
      </c>
      <c r="AJ3" s="109">
        <v>1650</v>
      </c>
      <c r="AK3" s="109">
        <v>1580</v>
      </c>
      <c r="AL3" s="109">
        <v>2250</v>
      </c>
      <c r="AM3" s="109">
        <v>1650</v>
      </c>
      <c r="AN3" s="109">
        <v>1400</v>
      </c>
      <c r="AO3" s="109">
        <v>1340</v>
      </c>
      <c r="AP3" s="109">
        <v>2000</v>
      </c>
      <c r="AQ3" s="109">
        <v>1400</v>
      </c>
      <c r="AR3" s="109">
        <v>1150</v>
      </c>
      <c r="AS3" s="109">
        <v>1100</v>
      </c>
      <c r="AT3" s="109">
        <v>1750</v>
      </c>
      <c r="AU3" s="109">
        <v>1150</v>
      </c>
      <c r="AV3" s="109">
        <v>900</v>
      </c>
      <c r="AW3" s="109">
        <v>860</v>
      </c>
      <c r="AX3" s="109">
        <v>1200</v>
      </c>
      <c r="AY3" s="109">
        <v>900</v>
      </c>
      <c r="AZ3" s="109">
        <v>650</v>
      </c>
      <c r="BA3" s="109">
        <v>620</v>
      </c>
      <c r="BB3" s="109">
        <v>5355</v>
      </c>
      <c r="BC3" s="109">
        <v>4935</v>
      </c>
      <c r="BD3" s="109">
        <v>6300</v>
      </c>
      <c r="BE3" s="109">
        <v>5880</v>
      </c>
      <c r="BF3" s="109">
        <v>4725</v>
      </c>
      <c r="BG3" s="109">
        <v>4305</v>
      </c>
      <c r="BH3" s="109">
        <v>5670</v>
      </c>
      <c r="BI3" s="109">
        <v>5250</v>
      </c>
      <c r="BJ3" s="109">
        <v>4095</v>
      </c>
      <c r="BK3" s="109">
        <v>3780</v>
      </c>
      <c r="BL3" s="109">
        <v>5040</v>
      </c>
      <c r="BM3" s="109">
        <v>4620</v>
      </c>
      <c r="BN3" s="109">
        <v>3465</v>
      </c>
      <c r="BO3" s="109">
        <v>3150</v>
      </c>
      <c r="BP3" s="109">
        <v>4410</v>
      </c>
      <c r="BQ3" s="109">
        <v>4095</v>
      </c>
      <c r="BR3" s="109">
        <v>3045</v>
      </c>
      <c r="BS3" s="109">
        <v>2835</v>
      </c>
      <c r="BT3" s="109">
        <v>3885</v>
      </c>
      <c r="BU3" s="109">
        <v>3570</v>
      </c>
    </row>
    <row r="4" spans="1:576" ht="15.75" thickBot="1" x14ac:dyDescent="0.3"/>
    <row r="5" spans="1:576" ht="53.25" thickBot="1" x14ac:dyDescent="0.3">
      <c r="C5" s="110" t="s">
        <v>463</v>
      </c>
      <c r="D5" s="216">
        <f>SUMIF(C:C,$C$10,D:D)</f>
        <v>3471400</v>
      </c>
    </row>
    <row r="6" spans="1:576" x14ac:dyDescent="0.25">
      <c r="C6" s="126"/>
      <c r="D6" s="126"/>
      <c r="E6" s="126"/>
      <c r="F6" s="126"/>
      <c r="G6" s="97"/>
      <c r="H6" s="126"/>
      <c r="I6" s="126"/>
    </row>
    <row r="7" spans="1:576" x14ac:dyDescent="0.25">
      <c r="C7" s="126"/>
      <c r="D7" s="126"/>
      <c r="E7" s="126"/>
      <c r="F7" s="126"/>
      <c r="G7" s="97"/>
      <c r="H7" s="126"/>
      <c r="I7" s="126"/>
    </row>
    <row r="8" spans="1:576" x14ac:dyDescent="0.25">
      <c r="C8" s="126"/>
      <c r="D8" s="126"/>
      <c r="E8" s="126"/>
      <c r="F8" s="126"/>
      <c r="G8" s="97"/>
      <c r="H8" s="126"/>
      <c r="I8" s="126"/>
    </row>
    <row r="9" spans="1:576" ht="15.75" thickBot="1" x14ac:dyDescent="0.3">
      <c r="C9" s="126"/>
      <c r="D9" s="126"/>
      <c r="E9" s="126"/>
      <c r="F9" s="126"/>
      <c r="G9" s="97"/>
      <c r="H9" s="126"/>
      <c r="I9" s="126"/>
      <c r="K9" s="190"/>
    </row>
    <row r="10" spans="1:576" ht="15.75" thickBot="1" x14ac:dyDescent="0.3">
      <c r="C10" s="172" t="s">
        <v>52</v>
      </c>
      <c r="D10" s="127">
        <f>SUM(F17:F35)</f>
        <v>77060</v>
      </c>
      <c r="F10" s="72"/>
      <c r="G10" s="98"/>
      <c r="H10" s="72"/>
      <c r="I10" s="72"/>
    </row>
    <row r="11" spans="1:576" x14ac:dyDescent="0.25">
      <c r="B11" s="117"/>
      <c r="C11" s="72"/>
      <c r="D11" s="31"/>
      <c r="E11" s="117"/>
      <c r="F11" s="117"/>
      <c r="G11" s="117"/>
      <c r="H11" s="95"/>
      <c r="I11" s="95"/>
      <c r="J11" s="95"/>
      <c r="K11" s="129"/>
    </row>
    <row r="12" spans="1:576" x14ac:dyDescent="0.25">
      <c r="B12" s="117"/>
      <c r="C12" s="72"/>
      <c r="D12" s="31"/>
      <c r="E12" s="117"/>
      <c r="F12" s="117"/>
      <c r="G12" s="117"/>
      <c r="H12" s="95"/>
      <c r="I12" s="95"/>
      <c r="J12" s="95"/>
      <c r="K12" s="129"/>
    </row>
    <row r="13" spans="1:576" ht="15.75" x14ac:dyDescent="0.25">
      <c r="B13" s="117"/>
      <c r="C13" s="223" t="s">
        <v>470</v>
      </c>
      <c r="D13" s="224" t="s">
        <v>1720</v>
      </c>
      <c r="E13" s="117"/>
      <c r="F13" s="117"/>
      <c r="G13" s="117"/>
      <c r="H13" s="95"/>
      <c r="I13" s="95"/>
      <c r="J13" s="95"/>
      <c r="K13" s="129"/>
    </row>
    <row r="14" spans="1:576" ht="18.75" x14ac:dyDescent="0.25">
      <c r="B14" s="117"/>
      <c r="C14" s="243"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a.1 Contribuir con la comunidades rurales sobretodo con los grupos indígenas y afrodesendientes del páis con la entrega de libros que han sido editados por la Editorial para el desarrollo académico y cultural de cada comunidad</v>
      </c>
      <c r="D14" s="31"/>
      <c r="E14" s="117"/>
      <c r="F14" s="117"/>
      <c r="G14" s="117"/>
      <c r="H14" s="95"/>
      <c r="I14" s="95"/>
      <c r="J14" s="95"/>
      <c r="K14" s="129"/>
    </row>
    <row r="15" spans="1:576" ht="15.75" thickBot="1" x14ac:dyDescent="0.3">
      <c r="F15" s="117"/>
      <c r="G15" s="95"/>
      <c r="H15" s="95"/>
      <c r="I15" s="95"/>
    </row>
    <row r="16" spans="1:576" ht="30.75" thickBot="1" x14ac:dyDescent="0.3">
      <c r="C16" s="146" t="s">
        <v>43</v>
      </c>
      <c r="D16" s="146" t="s">
        <v>54</v>
      </c>
      <c r="E16" s="153" t="s">
        <v>56</v>
      </c>
      <c r="F16" s="152" t="s">
        <v>27</v>
      </c>
      <c r="G16" s="150" t="s">
        <v>208</v>
      </c>
      <c r="H16" s="153" t="s">
        <v>45</v>
      </c>
      <c r="I16" s="150" t="s">
        <v>209</v>
      </c>
      <c r="J16" s="150" t="s">
        <v>489</v>
      </c>
      <c r="K16" s="150" t="s">
        <v>490</v>
      </c>
    </row>
    <row r="17" spans="3:11" x14ac:dyDescent="0.25">
      <c r="C17" s="158" t="s">
        <v>1730</v>
      </c>
      <c r="D17" s="173">
        <v>5</v>
      </c>
      <c r="E17" s="140">
        <v>100</v>
      </c>
      <c r="F17" s="119">
        <f t="shared" ref="F17:F18" si="0">D17*E17</f>
        <v>500</v>
      </c>
      <c r="G17" s="176" t="s">
        <v>207</v>
      </c>
      <c r="H17" s="159" t="s">
        <v>874</v>
      </c>
      <c r="I17" s="147" t="str">
        <f>VLOOKUP(H17,Presupuesto!$B$11:$C$586,2,0)</f>
        <v>CORREO POSTAL</v>
      </c>
      <c r="J17" s="120" t="s">
        <v>553</v>
      </c>
      <c r="K17" s="120" t="s">
        <v>482</v>
      </c>
    </row>
    <row r="18" spans="3:11" x14ac:dyDescent="0.25">
      <c r="C18" s="158" t="s">
        <v>1734</v>
      </c>
      <c r="D18" s="173">
        <v>10</v>
      </c>
      <c r="E18" s="140">
        <v>400</v>
      </c>
      <c r="F18" s="119">
        <f t="shared" si="0"/>
        <v>4000</v>
      </c>
      <c r="G18" s="529" t="s">
        <v>207</v>
      </c>
      <c r="H18" s="159" t="s">
        <v>371</v>
      </c>
      <c r="I18" s="147" t="str">
        <f>VLOOKUP(H18,Presupuesto!$B$11:$C$586,2,0)</f>
        <v>SERVICIOS DE TRANSPORTE (25100-00)</v>
      </c>
      <c r="J18" s="489" t="s">
        <v>553</v>
      </c>
      <c r="K18" s="120" t="s">
        <v>482</v>
      </c>
    </row>
    <row r="19" spans="3:11" x14ac:dyDescent="0.25">
      <c r="C19" s="158" t="s">
        <v>1731</v>
      </c>
      <c r="D19" s="173">
        <v>3</v>
      </c>
      <c r="E19" s="140">
        <v>1500</v>
      </c>
      <c r="F19" s="119">
        <f t="shared" ref="F19:F35" si="1">D19*E19</f>
        <v>4500</v>
      </c>
      <c r="G19" s="529" t="s">
        <v>207</v>
      </c>
      <c r="H19" s="159" t="s">
        <v>383</v>
      </c>
      <c r="I19" s="147" t="str">
        <f>VLOOKUP(H19,Presupuesto!$B$11:$C$586,2,0)</f>
        <v>SERVICIOS DE CEREMONIAL Y PROTOCOLO (29100-00)</v>
      </c>
      <c r="J19" s="489" t="s">
        <v>553</v>
      </c>
      <c r="K19" s="120" t="s">
        <v>474</v>
      </c>
    </row>
    <row r="20" spans="3:11" x14ac:dyDescent="0.25">
      <c r="C20" s="518" t="s">
        <v>1731</v>
      </c>
      <c r="D20" s="527">
        <v>3</v>
      </c>
      <c r="E20" s="507">
        <v>1500</v>
      </c>
      <c r="F20" s="488">
        <f t="shared" si="1"/>
        <v>4500</v>
      </c>
      <c r="G20" s="529" t="s">
        <v>207</v>
      </c>
      <c r="H20" s="519" t="s">
        <v>383</v>
      </c>
      <c r="I20" s="147" t="str">
        <f>VLOOKUP(H20,Presupuesto!$B$11:$C$586,2,0)</f>
        <v>SERVICIOS DE CEREMONIAL Y PROTOCOLO (29100-00)</v>
      </c>
      <c r="J20" s="489" t="s">
        <v>553</v>
      </c>
      <c r="K20" s="120" t="s">
        <v>477</v>
      </c>
    </row>
    <row r="21" spans="3:11" x14ac:dyDescent="0.25">
      <c r="C21" s="518" t="s">
        <v>1731</v>
      </c>
      <c r="D21" s="527">
        <v>3</v>
      </c>
      <c r="E21" s="507">
        <v>1500</v>
      </c>
      <c r="F21" s="488">
        <f t="shared" si="1"/>
        <v>4500</v>
      </c>
      <c r="G21" s="529" t="s">
        <v>207</v>
      </c>
      <c r="H21" s="519" t="s">
        <v>383</v>
      </c>
      <c r="I21" s="147" t="str">
        <f>VLOOKUP(H21,Presupuesto!$B$11:$C$586,2,0)</f>
        <v>SERVICIOS DE CEREMONIAL Y PROTOCOLO (29100-00)</v>
      </c>
      <c r="J21" s="489" t="s">
        <v>553</v>
      </c>
      <c r="K21" s="120" t="s">
        <v>481</v>
      </c>
    </row>
    <row r="22" spans="3:11" x14ac:dyDescent="0.25">
      <c r="C22" s="158" t="s">
        <v>1732</v>
      </c>
      <c r="D22" s="173">
        <v>3</v>
      </c>
      <c r="E22" s="140">
        <v>2000</v>
      </c>
      <c r="F22" s="119">
        <f t="shared" si="1"/>
        <v>6000</v>
      </c>
      <c r="G22" s="529" t="s">
        <v>207</v>
      </c>
      <c r="H22" s="159" t="s">
        <v>389</v>
      </c>
      <c r="I22" s="147" t="str">
        <f>VLOOKUP(H22,Presupuesto!$B$11:$C$586,2,0)</f>
        <v>ALIMENTOS Y BEBIDAS PARA PERSONAS (31100-00)</v>
      </c>
      <c r="J22" s="489" t="s">
        <v>553</v>
      </c>
      <c r="K22" s="489" t="s">
        <v>474</v>
      </c>
    </row>
    <row r="23" spans="3:11" x14ac:dyDescent="0.25">
      <c r="C23" s="518" t="s">
        <v>1732</v>
      </c>
      <c r="D23" s="527">
        <v>3</v>
      </c>
      <c r="E23" s="507">
        <v>2000</v>
      </c>
      <c r="F23" s="488">
        <f t="shared" si="1"/>
        <v>6000</v>
      </c>
      <c r="G23" s="529" t="s">
        <v>207</v>
      </c>
      <c r="H23" s="519" t="s">
        <v>389</v>
      </c>
      <c r="I23" s="147" t="str">
        <f>VLOOKUP(H23,Presupuesto!$B$11:$C$586,2,0)</f>
        <v>ALIMENTOS Y BEBIDAS PARA PERSONAS (31100-00)</v>
      </c>
      <c r="J23" s="489" t="s">
        <v>553</v>
      </c>
      <c r="K23" s="489" t="s">
        <v>477</v>
      </c>
    </row>
    <row r="24" spans="3:11" x14ac:dyDescent="0.25">
      <c r="C24" s="518" t="s">
        <v>1732</v>
      </c>
      <c r="D24" s="527">
        <v>3</v>
      </c>
      <c r="E24" s="507">
        <v>2000</v>
      </c>
      <c r="F24" s="488">
        <f t="shared" si="1"/>
        <v>6000</v>
      </c>
      <c r="G24" s="529" t="s">
        <v>207</v>
      </c>
      <c r="H24" s="519" t="s">
        <v>389</v>
      </c>
      <c r="I24" s="147" t="str">
        <f>VLOOKUP(H24,Presupuesto!$B$11:$C$586,2,0)</f>
        <v>ALIMENTOS Y BEBIDAS PARA PERSONAS (31100-00)</v>
      </c>
      <c r="J24" s="489" t="s">
        <v>553</v>
      </c>
      <c r="K24" s="489" t="s">
        <v>481</v>
      </c>
    </row>
    <row r="25" spans="3:11" x14ac:dyDescent="0.25">
      <c r="C25" s="158" t="s">
        <v>1733</v>
      </c>
      <c r="D25" s="173">
        <v>8</v>
      </c>
      <c r="E25" s="140">
        <v>120</v>
      </c>
      <c r="F25" s="119">
        <f t="shared" si="1"/>
        <v>960</v>
      </c>
      <c r="G25" s="529" t="s">
        <v>207</v>
      </c>
      <c r="H25" s="159" t="s">
        <v>392</v>
      </c>
      <c r="I25" s="147" t="str">
        <f>VLOOKUP(H25,Presupuesto!$B$11:$C$586,2,0)</f>
        <v>ACABADOS Y TEXTILES</v>
      </c>
      <c r="J25" s="489" t="s">
        <v>553</v>
      </c>
      <c r="K25" s="120" t="s">
        <v>491</v>
      </c>
    </row>
    <row r="26" spans="3:11" x14ac:dyDescent="0.25">
      <c r="C26" s="158" t="s">
        <v>1736</v>
      </c>
      <c r="D26" s="173">
        <v>10</v>
      </c>
      <c r="E26" s="140">
        <v>80</v>
      </c>
      <c r="F26" s="119">
        <f t="shared" si="1"/>
        <v>800</v>
      </c>
      <c r="G26" s="529" t="s">
        <v>207</v>
      </c>
      <c r="H26" s="159" t="s">
        <v>394</v>
      </c>
      <c r="I26" s="147" t="str">
        <f>VLOOKUP(H26,Presupuesto!$B$11:$C$586,2,0)</f>
        <v>PRODUCTOS DE PAPEL Y CARTON (33400-00)</v>
      </c>
      <c r="J26" s="489" t="s">
        <v>553</v>
      </c>
      <c r="K26" s="120" t="s">
        <v>491</v>
      </c>
    </row>
    <row r="27" spans="3:11" x14ac:dyDescent="0.25">
      <c r="C27" s="518" t="s">
        <v>1735</v>
      </c>
      <c r="D27" s="173">
        <v>15</v>
      </c>
      <c r="E27" s="552">
        <v>60</v>
      </c>
      <c r="F27" s="119">
        <f t="shared" si="1"/>
        <v>900</v>
      </c>
      <c r="G27" s="529" t="s">
        <v>207</v>
      </c>
      <c r="H27" s="519" t="s">
        <v>394</v>
      </c>
      <c r="I27" s="147" t="str">
        <f>VLOOKUP(H27,Presupuesto!$B$11:$C$586,2,0)</f>
        <v>PRODUCTOS DE PAPEL Y CARTON (33400-00)</v>
      </c>
      <c r="J27" s="489" t="s">
        <v>553</v>
      </c>
      <c r="K27" s="120" t="s">
        <v>491</v>
      </c>
    </row>
    <row r="28" spans="3:11" x14ac:dyDescent="0.25">
      <c r="C28" s="541" t="s">
        <v>515</v>
      </c>
      <c r="D28" s="542">
        <v>8</v>
      </c>
      <c r="E28" s="507">
        <f t="shared" ref="E28:E33" si="2">HLOOKUP(C28,$AH$2:$BU$3,2,0)</f>
        <v>900</v>
      </c>
      <c r="F28" s="488">
        <f t="shared" si="1"/>
        <v>7200</v>
      </c>
      <c r="G28" s="529" t="s">
        <v>207</v>
      </c>
      <c r="H28" s="519" t="s">
        <v>1006</v>
      </c>
      <c r="I28" s="513" t="str">
        <f>VLOOKUP(H28,Presupuesto!$B$11:$C$586,2,0)</f>
        <v>VIATICOS NACIONALES</v>
      </c>
      <c r="J28" s="489" t="s">
        <v>553</v>
      </c>
      <c r="K28" s="489" t="s">
        <v>474</v>
      </c>
    </row>
    <row r="29" spans="3:11" x14ac:dyDescent="0.25">
      <c r="C29" s="541" t="s">
        <v>506</v>
      </c>
      <c r="D29" s="542">
        <v>4</v>
      </c>
      <c r="E29" s="507">
        <f t="shared" si="2"/>
        <v>1400</v>
      </c>
      <c r="F29" s="488">
        <f t="shared" si="1"/>
        <v>5600</v>
      </c>
      <c r="G29" s="529" t="s">
        <v>207</v>
      </c>
      <c r="H29" s="519" t="s">
        <v>1006</v>
      </c>
      <c r="I29" s="147" t="str">
        <f>VLOOKUP(H29,Presupuesto!$B$11:$C$586,2,0)</f>
        <v>VIATICOS NACIONALES</v>
      </c>
      <c r="J29" s="489" t="s">
        <v>553</v>
      </c>
      <c r="K29" s="489" t="s">
        <v>474</v>
      </c>
    </row>
    <row r="30" spans="3:11" x14ac:dyDescent="0.25">
      <c r="C30" s="541" t="s">
        <v>515</v>
      </c>
      <c r="D30" s="542">
        <v>8</v>
      </c>
      <c r="E30" s="507">
        <f t="shared" si="2"/>
        <v>900</v>
      </c>
      <c r="F30" s="488">
        <f t="shared" si="1"/>
        <v>7200</v>
      </c>
      <c r="G30" s="529" t="s">
        <v>207</v>
      </c>
      <c r="H30" s="519" t="s">
        <v>1006</v>
      </c>
      <c r="I30" s="513" t="str">
        <f>VLOOKUP(H30,Presupuesto!$B$11:$C$586,2,0)</f>
        <v>VIATICOS NACIONALES</v>
      </c>
      <c r="J30" s="489" t="s">
        <v>553</v>
      </c>
      <c r="K30" s="489" t="s">
        <v>476</v>
      </c>
    </row>
    <row r="31" spans="3:11" x14ac:dyDescent="0.25">
      <c r="C31" s="541" t="s">
        <v>506</v>
      </c>
      <c r="D31" s="542">
        <v>4</v>
      </c>
      <c r="E31" s="507">
        <f t="shared" si="2"/>
        <v>1400</v>
      </c>
      <c r="F31" s="488">
        <f t="shared" si="1"/>
        <v>5600</v>
      </c>
      <c r="G31" s="529" t="s">
        <v>207</v>
      </c>
      <c r="H31" s="519" t="s">
        <v>1006</v>
      </c>
      <c r="I31" s="513" t="str">
        <f>VLOOKUP(H31,Presupuesto!$B$11:$C$586,2,0)</f>
        <v>VIATICOS NACIONALES</v>
      </c>
      <c r="J31" s="489" t="s">
        <v>553</v>
      </c>
      <c r="K31" s="489" t="s">
        <v>477</v>
      </c>
    </row>
    <row r="32" spans="3:11" x14ac:dyDescent="0.25">
      <c r="C32" s="541" t="s">
        <v>515</v>
      </c>
      <c r="D32" s="542">
        <v>8</v>
      </c>
      <c r="E32" s="507">
        <f t="shared" si="2"/>
        <v>900</v>
      </c>
      <c r="F32" s="488">
        <f t="shared" si="1"/>
        <v>7200</v>
      </c>
      <c r="G32" s="529" t="s">
        <v>207</v>
      </c>
      <c r="H32" s="519" t="s">
        <v>1006</v>
      </c>
      <c r="I32" s="513" t="str">
        <f>VLOOKUP(H32,Presupuesto!$B$11:$C$586,2,0)</f>
        <v>VIATICOS NACIONALES</v>
      </c>
      <c r="J32" s="489" t="s">
        <v>553</v>
      </c>
      <c r="K32" s="489" t="s">
        <v>480</v>
      </c>
    </row>
    <row r="33" spans="3:11" x14ac:dyDescent="0.25">
      <c r="C33" s="541" t="s">
        <v>506</v>
      </c>
      <c r="D33" s="542">
        <v>4</v>
      </c>
      <c r="E33" s="507">
        <f t="shared" si="2"/>
        <v>1400</v>
      </c>
      <c r="F33" s="488">
        <f t="shared" si="1"/>
        <v>5600</v>
      </c>
      <c r="G33" s="529" t="s">
        <v>207</v>
      </c>
      <c r="H33" s="519" t="s">
        <v>1006</v>
      </c>
      <c r="I33" s="513" t="str">
        <f>VLOOKUP(H33,Presupuesto!$B$11:$C$586,2,0)</f>
        <v>VIATICOS NACIONALES</v>
      </c>
      <c r="J33" s="489" t="s">
        <v>553</v>
      </c>
      <c r="K33" s="489" t="s">
        <v>480</v>
      </c>
    </row>
    <row r="34" spans="3:11" x14ac:dyDescent="0.25">
      <c r="C34" s="160"/>
      <c r="D34" s="166"/>
      <c r="E34" s="135"/>
      <c r="F34" s="119">
        <f t="shared" si="1"/>
        <v>0</v>
      </c>
      <c r="G34" s="176"/>
      <c r="H34" s="161"/>
      <c r="I34" s="147" t="e">
        <f>VLOOKUP(H34,Presupuesto!$B$11:$C$586,2,0)</f>
        <v>#N/A</v>
      </c>
      <c r="J34" s="120" t="e">
        <f>#REF!</f>
        <v>#REF!</v>
      </c>
      <c r="K34" s="120" t="s">
        <v>491</v>
      </c>
    </row>
    <row r="35" spans="3:11" ht="15.75" thickBot="1" x14ac:dyDescent="0.3">
      <c r="C35" s="164"/>
      <c r="D35" s="174"/>
      <c r="E35" s="123"/>
      <c r="F35" s="124">
        <f t="shared" si="1"/>
        <v>0</v>
      </c>
      <c r="G35" s="177"/>
      <c r="H35" s="165"/>
      <c r="I35" s="149" t="e">
        <f>VLOOKUP(H35,Presupuesto!$B$11:$C$586,2,0)</f>
        <v>#N/A</v>
      </c>
      <c r="J35" s="125" t="e">
        <f>#REF!</f>
        <v>#REF!</v>
      </c>
      <c r="K35" s="141" t="s">
        <v>473</v>
      </c>
    </row>
    <row r="37" spans="3:11" ht="15.75" thickBot="1" x14ac:dyDescent="0.3">
      <c r="F37" s="114"/>
      <c r="G37" s="113"/>
      <c r="H37" s="114"/>
      <c r="I37" s="114"/>
    </row>
    <row r="38" spans="3:11" ht="15.75" thickBot="1" x14ac:dyDescent="0.3">
      <c r="C38" s="526" t="s">
        <v>52</v>
      </c>
      <c r="D38" s="498">
        <f>SUM(F45:F47)</f>
        <v>1500</v>
      </c>
      <c r="E38" s="483"/>
      <c r="F38" s="479"/>
      <c r="G38" s="482"/>
      <c r="H38" s="479"/>
      <c r="I38" s="479"/>
      <c r="J38" s="483"/>
      <c r="K38" s="483"/>
    </row>
    <row r="39" spans="3:11" x14ac:dyDescent="0.25">
      <c r="C39" s="479"/>
      <c r="D39" s="478"/>
      <c r="E39" s="486"/>
      <c r="F39" s="486"/>
      <c r="G39" s="486"/>
      <c r="H39" s="480"/>
      <c r="I39" s="480"/>
      <c r="J39" s="480"/>
      <c r="K39" s="500"/>
    </row>
    <row r="40" spans="3:11" x14ac:dyDescent="0.25">
      <c r="C40" s="479"/>
      <c r="D40" s="478"/>
      <c r="E40" s="486"/>
      <c r="F40" s="486"/>
      <c r="G40" s="486"/>
      <c r="H40" s="480"/>
      <c r="I40" s="480"/>
      <c r="J40" s="480"/>
      <c r="K40" s="500"/>
    </row>
    <row r="41" spans="3:11" ht="15.75" x14ac:dyDescent="0.25">
      <c r="C41" s="536" t="s">
        <v>470</v>
      </c>
      <c r="D41" s="537" t="s">
        <v>1772</v>
      </c>
      <c r="E41" s="486"/>
      <c r="F41" s="486"/>
      <c r="G41" s="486"/>
      <c r="H41" s="480"/>
      <c r="I41" s="480"/>
      <c r="J41" s="480"/>
      <c r="K41" s="500"/>
    </row>
    <row r="42" spans="3:11" ht="18.75" x14ac:dyDescent="0.25">
      <c r="C42" s="538" t="str">
        <f>IFERROR(VLOOKUP(D41,'Desarrollo e Innov. Curricular'!$E:$F,2,FALSE),IFERROR(VLOOKUP(D41,Investigación!$E:$F,2,FALSE),IFERROR(VLOOKUP(D41,'Vinculación Univ. Sociedad'!$E:$F,2,FALSE),IFERROR(VLOOKUP(D41,'Docencia y Profesorado Universi'!$E:$F,2,FALSE),IFERROR(VLOOKUP(D41,Estudiantes!$E:$F,2,FALSE),IFERROR(VLOOKUP(D41,'Gestion Administrativa'!$E:$F,2,FALSE),IFERROR(VLOOKUP(D41,'Gestion Academica'!$E:$F,2,FALSE),IFERROR(VLOOKUP(D41,Graduados!$E:$F,2,FALSE),IFERROR(VLOOKUP(D41,'Gestión del Conocimiento'!$E:$F,2,FALSE),IFERROR(VLOOKUP(D41,Gobernabilidad!$E:$F,2,FALSE),IFERROR(VLOOKUP(D41,'NIVEL DE ES Y  SISTEMA NACIONAL'!$E:$F,2,FALSE),VLOOKUP(D41,'Lo Esencial'!$E:$F,2,0))))))))))))</f>
        <v>2.a.1 Conformar el equipo de investigación o la subcontratación del outsourcing para realizar la investigación.</v>
      </c>
      <c r="D42" s="478"/>
      <c r="E42" s="486"/>
      <c r="F42" s="486"/>
      <c r="G42" s="486"/>
      <c r="H42" s="480"/>
      <c r="I42" s="480"/>
      <c r="J42" s="480"/>
      <c r="K42" s="500"/>
    </row>
    <row r="43" spans="3:11" ht="15.75" thickBot="1" x14ac:dyDescent="0.3">
      <c r="C43" s="483"/>
      <c r="D43" s="483"/>
      <c r="E43" s="483"/>
      <c r="F43" s="486"/>
      <c r="G43" s="480"/>
      <c r="H43" s="480"/>
      <c r="I43" s="480"/>
      <c r="J43" s="483"/>
      <c r="K43" s="483"/>
    </row>
    <row r="44" spans="3:11" ht="30.75" thickBot="1" x14ac:dyDescent="0.3">
      <c r="C44" s="512" t="s">
        <v>43</v>
      </c>
      <c r="D44" s="512" t="s">
        <v>54</v>
      </c>
      <c r="E44" s="517" t="s">
        <v>56</v>
      </c>
      <c r="F44" s="516" t="s">
        <v>27</v>
      </c>
      <c r="G44" s="515" t="s">
        <v>208</v>
      </c>
      <c r="H44" s="517" t="s">
        <v>45</v>
      </c>
      <c r="I44" s="515" t="s">
        <v>209</v>
      </c>
      <c r="J44" s="515" t="s">
        <v>489</v>
      </c>
      <c r="K44" s="515" t="s">
        <v>490</v>
      </c>
    </row>
    <row r="45" spans="3:11" x14ac:dyDescent="0.25">
      <c r="C45" s="518" t="s">
        <v>1778</v>
      </c>
      <c r="D45" s="527">
        <v>5</v>
      </c>
      <c r="E45" s="507">
        <v>300</v>
      </c>
      <c r="F45" s="488">
        <f t="shared" ref="F45:F47" si="3">D45*E45</f>
        <v>1500</v>
      </c>
      <c r="G45" s="529" t="s">
        <v>207</v>
      </c>
      <c r="H45" s="519" t="s">
        <v>405</v>
      </c>
      <c r="I45" s="513" t="str">
        <f>VLOOKUP(H45,Presupuesto!$B$11:$C$586,2,0)</f>
        <v>UTILES DE ESCRITORIO, OFICINA Y ENZE¥ANZA</v>
      </c>
      <c r="J45" s="489" t="s">
        <v>190</v>
      </c>
      <c r="K45" s="489" t="s">
        <v>474</v>
      </c>
    </row>
    <row r="46" spans="3:11" x14ac:dyDescent="0.25">
      <c r="C46" s="518"/>
      <c r="D46" s="527"/>
      <c r="E46" s="507"/>
      <c r="F46" s="488">
        <f t="shared" si="3"/>
        <v>0</v>
      </c>
      <c r="G46" s="529"/>
      <c r="H46" s="519"/>
      <c r="I46" s="513" t="e">
        <f>VLOOKUP(H46,Presupuesto!$B$11:$C$586,2,0)</f>
        <v>#N/A</v>
      </c>
      <c r="J46" s="489" t="e">
        <f>#REF!</f>
        <v>#REF!</v>
      </c>
      <c r="K46" s="489" t="s">
        <v>491</v>
      </c>
    </row>
    <row r="47" spans="3:11" ht="15.75" thickBot="1" x14ac:dyDescent="0.3">
      <c r="C47" s="520"/>
      <c r="D47" s="528"/>
      <c r="E47" s="494"/>
      <c r="F47" s="496">
        <f t="shared" si="3"/>
        <v>0</v>
      </c>
      <c r="G47" s="530"/>
      <c r="H47" s="521"/>
      <c r="I47" s="514" t="e">
        <f>VLOOKUP(H47,Presupuesto!$B$11:$C$586,2,0)</f>
        <v>#N/A</v>
      </c>
      <c r="J47" s="497" t="e">
        <f>#REF!</f>
        <v>#REF!</v>
      </c>
      <c r="K47" s="508" t="s">
        <v>473</v>
      </c>
    </row>
    <row r="49" spans="3:11" ht="15.75" thickBot="1" x14ac:dyDescent="0.3"/>
    <row r="50" spans="3:11" ht="15.75" thickBot="1" x14ac:dyDescent="0.3">
      <c r="C50" s="526" t="s">
        <v>52</v>
      </c>
      <c r="D50" s="498">
        <f>SUM(F57:F60)</f>
        <v>15500</v>
      </c>
      <c r="E50" s="483"/>
      <c r="F50" s="479"/>
      <c r="G50" s="482"/>
      <c r="H50" s="479"/>
      <c r="I50" s="479"/>
      <c r="J50" s="483"/>
      <c r="K50" s="483"/>
    </row>
    <row r="51" spans="3:11" x14ac:dyDescent="0.25">
      <c r="C51" s="479"/>
      <c r="D51" s="478"/>
      <c r="E51" s="486"/>
      <c r="F51" s="486"/>
      <c r="G51" s="486"/>
      <c r="H51" s="480"/>
      <c r="I51" s="480"/>
      <c r="J51" s="480"/>
      <c r="K51" s="500"/>
    </row>
    <row r="52" spans="3:11" x14ac:dyDescent="0.25">
      <c r="C52" s="479"/>
      <c r="D52" s="478"/>
      <c r="E52" s="486"/>
      <c r="F52" s="486"/>
      <c r="G52" s="486"/>
      <c r="H52" s="480"/>
      <c r="I52" s="480"/>
      <c r="J52" s="480"/>
      <c r="K52" s="500"/>
    </row>
    <row r="53" spans="3:11" ht="15.75" x14ac:dyDescent="0.25">
      <c r="C53" s="536" t="s">
        <v>470</v>
      </c>
      <c r="D53" s="537" t="s">
        <v>1773</v>
      </c>
      <c r="E53" s="486"/>
      <c r="F53" s="486"/>
      <c r="G53" s="486"/>
      <c r="H53" s="480"/>
      <c r="I53" s="480"/>
      <c r="J53" s="480"/>
      <c r="K53" s="500"/>
    </row>
    <row r="54" spans="3:11" ht="18.75" x14ac:dyDescent="0.25">
      <c r="C54" s="538" t="str">
        <f>IFERROR(VLOOKUP(D53,'Desarrollo e Innov. Curricular'!$E:$F,2,FALSE),IFERROR(VLOOKUP(D53,Investigación!$E:$F,2,FALSE),IFERROR(VLOOKUP(D53,'Vinculación Univ. Sociedad'!$E:$F,2,FALSE),IFERROR(VLOOKUP(D53,'Docencia y Profesorado Universi'!$E:$F,2,FALSE),IFERROR(VLOOKUP(D53,Estudiantes!$E:$F,2,FALSE),IFERROR(VLOOKUP(D53,'Gestion Administrativa'!$E:$F,2,FALSE),IFERROR(VLOOKUP(D53,'Gestion Academica'!$E:$F,2,FALSE),IFERROR(VLOOKUP(D53,Graduados!$E:$F,2,FALSE),IFERROR(VLOOKUP(D53,'Gestión del Conocimiento'!$E:$F,2,FALSE),IFERROR(VLOOKUP(D53,Gobernabilidad!$E:$F,2,FALSE),IFERROR(VLOOKUP(D53,'NIVEL DE ES Y  SISTEMA NACIONAL'!$E:$F,2,FALSE),VLOOKUP(D53,'Lo Esencial'!$E:$F,2,0))))))))))))</f>
        <v>Publicar algunos  resultados de la investigación científica de cada facultad y centro regional en el Boletin Página al Viento de la Editorial Universitaria</v>
      </c>
      <c r="D54" s="478"/>
      <c r="E54" s="486"/>
      <c r="F54" s="486"/>
      <c r="G54" s="486"/>
      <c r="H54" s="480"/>
      <c r="I54" s="480"/>
      <c r="J54" s="480"/>
      <c r="K54" s="500"/>
    </row>
    <row r="55" spans="3:11" ht="15.75" thickBot="1" x14ac:dyDescent="0.3">
      <c r="C55" s="483"/>
      <c r="D55" s="483"/>
      <c r="E55" s="483"/>
      <c r="F55" s="486"/>
      <c r="G55" s="480"/>
      <c r="H55" s="480"/>
      <c r="I55" s="480"/>
      <c r="J55" s="483"/>
      <c r="K55" s="483"/>
    </row>
    <row r="56" spans="3:11" ht="30.75" thickBot="1" x14ac:dyDescent="0.3">
      <c r="C56" s="512" t="s">
        <v>43</v>
      </c>
      <c r="D56" s="512" t="s">
        <v>54</v>
      </c>
      <c r="E56" s="517" t="s">
        <v>56</v>
      </c>
      <c r="F56" s="516" t="s">
        <v>27</v>
      </c>
      <c r="G56" s="515" t="s">
        <v>208</v>
      </c>
      <c r="H56" s="517" t="s">
        <v>45</v>
      </c>
      <c r="I56" s="515" t="s">
        <v>209</v>
      </c>
      <c r="J56" s="515" t="s">
        <v>489</v>
      </c>
      <c r="K56" s="515" t="s">
        <v>490</v>
      </c>
    </row>
    <row r="57" spans="3:11" x14ac:dyDescent="0.25">
      <c r="C57" s="518" t="s">
        <v>1783</v>
      </c>
      <c r="D57" s="527">
        <v>3</v>
      </c>
      <c r="E57" s="507">
        <v>5000</v>
      </c>
      <c r="F57" s="488">
        <f>D57*E57</f>
        <v>15000</v>
      </c>
      <c r="G57" s="529" t="s">
        <v>206</v>
      </c>
      <c r="H57" s="519" t="s">
        <v>405</v>
      </c>
      <c r="I57" s="513" t="str">
        <f>VLOOKUP(H57,Presupuesto!$B$11:$C$586,2,0)</f>
        <v>UTILES DE ESCRITORIO, OFICINA Y ENZE¥ANZA</v>
      </c>
      <c r="J57" s="489" t="s">
        <v>190</v>
      </c>
      <c r="K57" s="489" t="s">
        <v>475</v>
      </c>
    </row>
    <row r="58" spans="3:11" x14ac:dyDescent="0.25">
      <c r="C58" s="518" t="s">
        <v>1784</v>
      </c>
      <c r="D58" s="527">
        <v>250</v>
      </c>
      <c r="E58" s="507">
        <v>2</v>
      </c>
      <c r="F58" s="488">
        <f>D58*E58</f>
        <v>500</v>
      </c>
      <c r="G58" s="529" t="s">
        <v>206</v>
      </c>
      <c r="H58" s="519" t="s">
        <v>405</v>
      </c>
      <c r="I58" s="513" t="str">
        <f>VLOOKUP(H58,Presupuesto!$B$11:$C$586,2,0)</f>
        <v>UTILES DE ESCRITORIO, OFICINA Y ENZE¥ANZA</v>
      </c>
      <c r="J58" s="489" t="s">
        <v>190</v>
      </c>
      <c r="K58" s="489" t="s">
        <v>475</v>
      </c>
    </row>
    <row r="59" spans="3:11" x14ac:dyDescent="0.25">
      <c r="C59" s="518"/>
      <c r="D59" s="527"/>
      <c r="E59" s="507"/>
      <c r="F59" s="488">
        <f>D59*E59</f>
        <v>0</v>
      </c>
      <c r="G59" s="529"/>
      <c r="H59" s="519"/>
      <c r="I59" s="513" t="e">
        <f>VLOOKUP(H59,Presupuesto!$B$11:$C$586,2,0)</f>
        <v>#N/A</v>
      </c>
      <c r="J59" s="489" t="e">
        <f>#REF!</f>
        <v>#REF!</v>
      </c>
      <c r="K59" s="489" t="s">
        <v>491</v>
      </c>
    </row>
    <row r="60" spans="3:11" ht="15.75" thickBot="1" x14ac:dyDescent="0.3">
      <c r="C60" s="520"/>
      <c r="D60" s="528"/>
      <c r="E60" s="494"/>
      <c r="F60" s="496">
        <f>D60*E60</f>
        <v>0</v>
      </c>
      <c r="G60" s="530"/>
      <c r="H60" s="521"/>
      <c r="I60" s="514" t="e">
        <f>VLOOKUP(H60,Presupuesto!$B$11:$C$586,2,0)</f>
        <v>#N/A</v>
      </c>
      <c r="J60" s="497" t="e">
        <f>#REF!</f>
        <v>#REF!</v>
      </c>
      <c r="K60" s="508" t="s">
        <v>473</v>
      </c>
    </row>
    <row r="61" spans="3:11" x14ac:dyDescent="0.25">
      <c r="C61" s="483"/>
      <c r="D61" s="483"/>
      <c r="E61" s="483"/>
      <c r="F61" s="483"/>
      <c r="G61" s="481"/>
      <c r="H61" s="483"/>
      <c r="I61" s="483"/>
      <c r="J61" s="483"/>
      <c r="K61" s="483"/>
    </row>
    <row r="62" spans="3:11" ht="15.75" thickBot="1" x14ac:dyDescent="0.3">
      <c r="C62" s="483"/>
      <c r="D62" s="483"/>
      <c r="E62" s="483"/>
      <c r="F62" s="485"/>
      <c r="G62" s="484"/>
      <c r="H62" s="485"/>
      <c r="I62" s="485"/>
      <c r="J62" s="483"/>
      <c r="K62" s="483"/>
    </row>
    <row r="63" spans="3:11" ht="15.75" thickBot="1" x14ac:dyDescent="0.3">
      <c r="C63" s="526" t="s">
        <v>52</v>
      </c>
      <c r="D63" s="498">
        <f>SUM(F70:F74)</f>
        <v>48750</v>
      </c>
      <c r="E63" s="483"/>
      <c r="F63" s="479"/>
      <c r="G63" s="482"/>
      <c r="H63" s="479"/>
      <c r="I63" s="479"/>
      <c r="J63" s="483"/>
      <c r="K63" s="483"/>
    </row>
    <row r="64" spans="3:11" x14ac:dyDescent="0.25">
      <c r="C64" s="479"/>
      <c r="D64" s="478"/>
      <c r="E64" s="486"/>
      <c r="F64" s="486"/>
      <c r="G64" s="486"/>
      <c r="H64" s="480"/>
      <c r="I64" s="480"/>
      <c r="J64" s="480"/>
      <c r="K64" s="500"/>
    </row>
    <row r="65" spans="3:11" x14ac:dyDescent="0.25">
      <c r="C65" s="479"/>
      <c r="D65" s="478"/>
      <c r="E65" s="486"/>
      <c r="F65" s="486"/>
      <c r="G65" s="486"/>
      <c r="H65" s="480"/>
      <c r="I65" s="480"/>
      <c r="J65" s="480"/>
      <c r="K65" s="500"/>
    </row>
    <row r="66" spans="3:11" ht="15.75" x14ac:dyDescent="0.25">
      <c r="C66" s="536" t="s">
        <v>470</v>
      </c>
      <c r="D66" s="537" t="s">
        <v>1782</v>
      </c>
      <c r="E66" s="486"/>
      <c r="F66" s="486"/>
      <c r="G66" s="486"/>
      <c r="H66" s="480"/>
      <c r="I66" s="480"/>
      <c r="J66" s="480"/>
      <c r="K66" s="500"/>
    </row>
    <row r="67" spans="3:11" ht="18.75" x14ac:dyDescent="0.25">
      <c r="C67" s="538" t="str">
        <f>IFERROR(VLOOKUP(D66,'Desarrollo e Innov. Curricular'!$E:$F,2,FALSE),IFERROR(VLOOKUP(D66,Investigación!$E:$F,2,FALSE),IFERROR(VLOOKUP(D66,'Vinculación Univ. Sociedad'!$E:$F,2,FALSE),IFERROR(VLOOKUP(D66,'Docencia y Profesorado Universi'!$E:$F,2,FALSE),IFERROR(VLOOKUP(D66,Estudiantes!$E:$F,2,FALSE),IFERROR(VLOOKUP(D66,'Gestion Administrativa'!$E:$F,2,FALSE),IFERROR(VLOOKUP(D66,'Gestion Academica'!$E:$F,2,FALSE),IFERROR(VLOOKUP(D66,Graduados!$E:$F,2,FALSE),IFERROR(VLOOKUP(D66,'Gestión del Conocimiento'!$E:$F,2,FALSE),IFERROR(VLOOKUP(D66,Gobernabilidad!$E:$F,2,FALSE),IFERROR(VLOOKUP(D66,'NIVEL DE ES Y  SISTEMA NACIONAL'!$E:$F,2,FALSE),VLOOKUP(D66,'Lo Esencial'!$E:$F,2,0))))))))))))</f>
        <v>Elaborar un diagnóstico de las necesidades sobre la adquisicion de libros de las diferentes facultados, asi como de la inserción de los ya existentes.</v>
      </c>
      <c r="D67" s="478"/>
      <c r="E67" s="486"/>
      <c r="F67" s="486"/>
      <c r="G67" s="486"/>
      <c r="H67" s="480"/>
      <c r="I67" s="480"/>
      <c r="J67" s="480"/>
      <c r="K67" s="500"/>
    </row>
    <row r="68" spans="3:11" ht="15.75" thickBot="1" x14ac:dyDescent="0.3">
      <c r="C68" s="483"/>
      <c r="D68" s="483"/>
      <c r="E68" s="483"/>
      <c r="F68" s="486"/>
      <c r="G68" s="480"/>
      <c r="H68" s="480"/>
      <c r="I68" s="480"/>
      <c r="J68" s="483"/>
      <c r="K68" s="483"/>
    </row>
    <row r="69" spans="3:11" ht="30.75" thickBot="1" x14ac:dyDescent="0.3">
      <c r="C69" s="512" t="s">
        <v>43</v>
      </c>
      <c r="D69" s="512" t="s">
        <v>54</v>
      </c>
      <c r="E69" s="517" t="s">
        <v>56</v>
      </c>
      <c r="F69" s="516" t="s">
        <v>27</v>
      </c>
      <c r="G69" s="515" t="s">
        <v>208</v>
      </c>
      <c r="H69" s="517" t="s">
        <v>45</v>
      </c>
      <c r="I69" s="515" t="s">
        <v>209</v>
      </c>
      <c r="J69" s="515" t="s">
        <v>489</v>
      </c>
      <c r="K69" s="515" t="s">
        <v>490</v>
      </c>
    </row>
    <row r="70" spans="3:11" x14ac:dyDescent="0.25">
      <c r="C70" s="541" t="s">
        <v>533</v>
      </c>
      <c r="D70" s="542">
        <v>6</v>
      </c>
      <c r="E70" s="637">
        <f>HLOOKUP(C70,$AH$2:$BU$3,2,0)</f>
        <v>3465</v>
      </c>
      <c r="F70" s="488">
        <f t="shared" ref="F70:F74" si="4">D70*E70</f>
        <v>20790</v>
      </c>
      <c r="G70" s="529" t="s">
        <v>206</v>
      </c>
      <c r="H70" s="519" t="s">
        <v>1012</v>
      </c>
      <c r="I70" s="513" t="str">
        <f>VLOOKUP(H70,Presupuesto!$B$11:$C$586,2,0)</f>
        <v>VIATICOS AL EXTERIOR</v>
      </c>
      <c r="J70" s="540" t="s">
        <v>190</v>
      </c>
      <c r="K70" s="489" t="s">
        <v>491</v>
      </c>
    </row>
    <row r="71" spans="3:11" x14ac:dyDescent="0.25">
      <c r="C71" s="541" t="s">
        <v>535</v>
      </c>
      <c r="D71" s="542">
        <v>6</v>
      </c>
      <c r="E71" s="639">
        <f>HLOOKUP(C71,$AH$2:$BU$3,2,0)</f>
        <v>4410</v>
      </c>
      <c r="F71" s="488">
        <f>D71*E71</f>
        <v>26460</v>
      </c>
      <c r="G71" s="529" t="s">
        <v>206</v>
      </c>
      <c r="H71" s="519" t="s">
        <v>1012</v>
      </c>
      <c r="I71" s="513" t="str">
        <f>VLOOKUP(H71,Presupuesto!$B$11:$C$586,2,0)</f>
        <v>VIATICOS AL EXTERIOR</v>
      </c>
      <c r="J71" s="540" t="s">
        <v>190</v>
      </c>
      <c r="K71" s="489" t="s">
        <v>476</v>
      </c>
    </row>
    <row r="72" spans="3:11" x14ac:dyDescent="0.25">
      <c r="C72" s="518" t="s">
        <v>1778</v>
      </c>
      <c r="D72" s="527">
        <v>5</v>
      </c>
      <c r="E72" s="507">
        <v>300</v>
      </c>
      <c r="F72" s="488">
        <f>D72*E72</f>
        <v>1500</v>
      </c>
      <c r="G72" s="529" t="s">
        <v>206</v>
      </c>
      <c r="H72" s="519" t="s">
        <v>405</v>
      </c>
      <c r="I72" s="513" t="str">
        <f>VLOOKUP(H72,Presupuesto!$B$11:$C$586,2,0)</f>
        <v>UTILES DE ESCRITORIO, OFICINA Y ENZE¥ANZA</v>
      </c>
      <c r="J72" s="489" t="s">
        <v>190</v>
      </c>
      <c r="K72" s="489" t="s">
        <v>491</v>
      </c>
    </row>
    <row r="73" spans="3:11" x14ac:dyDescent="0.25">
      <c r="C73" s="518"/>
      <c r="D73" s="527"/>
      <c r="E73" s="507"/>
      <c r="F73" s="488">
        <f t="shared" si="4"/>
        <v>0</v>
      </c>
      <c r="G73" s="529"/>
      <c r="H73" s="519"/>
      <c r="I73" s="513" t="e">
        <f>VLOOKUP(H73,Presupuesto!$B$11:$C$586,2,0)</f>
        <v>#N/A</v>
      </c>
      <c r="J73" s="489" t="str">
        <f t="shared" ref="J73" si="5">$J$70</f>
        <v>Investigación</v>
      </c>
      <c r="K73" s="489" t="s">
        <v>491</v>
      </c>
    </row>
    <row r="74" spans="3:11" ht="15.75" thickBot="1" x14ac:dyDescent="0.3">
      <c r="C74" s="520"/>
      <c r="D74" s="528"/>
      <c r="E74" s="494"/>
      <c r="F74" s="496">
        <f t="shared" si="4"/>
        <v>0</v>
      </c>
      <c r="G74" s="530"/>
      <c r="H74" s="521"/>
      <c r="I74" s="514" t="e">
        <f>VLOOKUP(H74,Presupuesto!$B$11:$C$586,2,0)</f>
        <v>#N/A</v>
      </c>
      <c r="J74" s="497" t="str">
        <f>$J$70</f>
        <v>Investigación</v>
      </c>
      <c r="K74" s="508" t="s">
        <v>473</v>
      </c>
    </row>
    <row r="76" spans="3:11" ht="15.75" thickBot="1" x14ac:dyDescent="0.3"/>
    <row r="77" spans="3:11" ht="15.75" thickBot="1" x14ac:dyDescent="0.3">
      <c r="C77" s="526" t="s">
        <v>52</v>
      </c>
      <c r="D77" s="498">
        <f>SUM(F84:F89)</f>
        <v>6000</v>
      </c>
      <c r="E77" s="483"/>
      <c r="F77" s="479"/>
      <c r="G77" s="482"/>
      <c r="H77" s="479"/>
      <c r="I77" s="479"/>
      <c r="J77" s="483"/>
      <c r="K77" s="483"/>
    </row>
    <row r="78" spans="3:11" x14ac:dyDescent="0.25">
      <c r="C78" s="479"/>
      <c r="D78" s="478"/>
      <c r="E78" s="486"/>
      <c r="F78" s="486"/>
      <c r="G78" s="486"/>
      <c r="H78" s="480"/>
      <c r="I78" s="480"/>
      <c r="J78" s="480"/>
      <c r="K78" s="500"/>
    </row>
    <row r="79" spans="3:11" x14ac:dyDescent="0.25">
      <c r="C79" s="479"/>
      <c r="D79" s="478"/>
      <c r="E79" s="486"/>
      <c r="F79" s="486"/>
      <c r="G79" s="486"/>
      <c r="H79" s="480"/>
      <c r="I79" s="480"/>
      <c r="J79" s="480"/>
      <c r="K79" s="500"/>
    </row>
    <row r="80" spans="3:11" ht="15.75" x14ac:dyDescent="0.25">
      <c r="C80" s="536" t="s">
        <v>470</v>
      </c>
      <c r="D80" s="537" t="s">
        <v>1843</v>
      </c>
      <c r="E80" s="486"/>
      <c r="F80" s="486"/>
      <c r="G80" s="486"/>
      <c r="H80" s="480"/>
      <c r="I80" s="480"/>
      <c r="J80" s="480"/>
      <c r="K80" s="500"/>
    </row>
    <row r="81" spans="3:11" ht="18.75" x14ac:dyDescent="0.25">
      <c r="C81" s="538" t="str">
        <f>IFERROR(VLOOKUP(D80,'Desarrollo e Innov. Curricular'!$E:$F,2,FALSE),IFERROR(VLOOKUP(D80,Investigación!$E:$F,2,FALSE),IFERROR(VLOOKUP(D80,'Vinculación Univ. Sociedad'!$E:$F,2,FALSE),IFERROR(VLOOKUP(D80,'Docencia y Profesorado Universi'!$E:$F,2,FALSE),IFERROR(VLOOKUP(D80,Estudiantes!$E:$F,2,FALSE),IFERROR(VLOOKUP(D80,'Gestion Administrativa'!$E:$F,2,FALSE),IFERROR(VLOOKUP(D80,'Gestion Academica'!$E:$F,2,FALSE),IFERROR(VLOOKUP(D80,Graduados!$E:$F,2,FALSE),IFERROR(VLOOKUP(D80,'Gestión del Conocimiento'!$E:$F,2,FALSE),IFERROR(VLOOKUP(D80,Gobernabilidad!$E:$F,2,FALSE),IFERROR(VLOOKUP(D80,'NIVEL DE ES Y  SISTEMA NACIONAL'!$E:$F,2,FALSE),VLOOKUP(D80,'Lo Esencial'!$E:$F,2,0))))))))))))</f>
        <v>La Editorial Universitaria realizra a gestiones ante organismos nacionales o externos para la obtención de recursos para proyectos de vinculación.</v>
      </c>
      <c r="D81" s="478"/>
      <c r="E81" s="486"/>
      <c r="F81" s="486"/>
      <c r="G81" s="486"/>
      <c r="H81" s="480"/>
      <c r="I81" s="480"/>
      <c r="J81" s="480"/>
      <c r="K81" s="500"/>
    </row>
    <row r="82" spans="3:11" ht="15.75" thickBot="1" x14ac:dyDescent="0.3">
      <c r="C82" s="483"/>
      <c r="D82" s="483"/>
      <c r="E82" s="483"/>
      <c r="F82" s="486"/>
      <c r="G82" s="480"/>
      <c r="H82" s="480"/>
      <c r="I82" s="480"/>
      <c r="J82" s="483"/>
      <c r="K82" s="483"/>
    </row>
    <row r="83" spans="3:11" ht="30.75" thickBot="1" x14ac:dyDescent="0.3">
      <c r="C83" s="512" t="s">
        <v>43</v>
      </c>
      <c r="D83" s="512" t="s">
        <v>54</v>
      </c>
      <c r="E83" s="517" t="s">
        <v>56</v>
      </c>
      <c r="F83" s="516" t="s">
        <v>27</v>
      </c>
      <c r="G83" s="515" t="s">
        <v>208</v>
      </c>
      <c r="H83" s="517" t="s">
        <v>45</v>
      </c>
      <c r="I83" s="515" t="s">
        <v>209</v>
      </c>
      <c r="J83" s="515" t="s">
        <v>489</v>
      </c>
      <c r="K83" s="515" t="s">
        <v>490</v>
      </c>
    </row>
    <row r="84" spans="3:11" x14ac:dyDescent="0.25">
      <c r="C84" s="518" t="s">
        <v>1842</v>
      </c>
      <c r="D84" s="527">
        <v>5</v>
      </c>
      <c r="E84" s="507">
        <v>300</v>
      </c>
      <c r="F84" s="488">
        <f t="shared" ref="F84:F89" si="6">D84*E84</f>
        <v>1500</v>
      </c>
      <c r="G84" s="529" t="s">
        <v>207</v>
      </c>
      <c r="H84" s="519" t="s">
        <v>389</v>
      </c>
      <c r="I84" s="513" t="str">
        <f>VLOOKUP(H84,Presupuesto!$B$11:$C$586,2,0)</f>
        <v>ALIMENTOS Y BEBIDAS PARA PERSONAS (31100-00)</v>
      </c>
      <c r="J84" s="489" t="s">
        <v>553</v>
      </c>
      <c r="K84" s="489" t="s">
        <v>474</v>
      </c>
    </row>
    <row r="85" spans="3:11" x14ac:dyDescent="0.25">
      <c r="C85" s="518" t="s">
        <v>1842</v>
      </c>
      <c r="D85" s="527">
        <v>5</v>
      </c>
      <c r="E85" s="507">
        <v>300</v>
      </c>
      <c r="F85" s="488">
        <f t="shared" ref="F85:F87" si="7">D85*E85</f>
        <v>1500</v>
      </c>
      <c r="G85" s="529" t="s">
        <v>207</v>
      </c>
      <c r="H85" s="519" t="s">
        <v>389</v>
      </c>
      <c r="I85" s="513" t="str">
        <f>VLOOKUP(H85,Presupuesto!$B$11:$C$586,2,0)</f>
        <v>ALIMENTOS Y BEBIDAS PARA PERSONAS (31100-00)</v>
      </c>
      <c r="J85" s="489" t="s">
        <v>553</v>
      </c>
      <c r="K85" s="489" t="s">
        <v>476</v>
      </c>
    </row>
    <row r="86" spans="3:11" x14ac:dyDescent="0.25">
      <c r="C86" s="518" t="s">
        <v>1842</v>
      </c>
      <c r="D86" s="527">
        <v>5</v>
      </c>
      <c r="E86" s="507">
        <v>300</v>
      </c>
      <c r="F86" s="488">
        <f t="shared" si="7"/>
        <v>1500</v>
      </c>
      <c r="G86" s="529" t="s">
        <v>207</v>
      </c>
      <c r="H86" s="519" t="s">
        <v>389</v>
      </c>
      <c r="I86" s="513" t="str">
        <f>VLOOKUP(H86,Presupuesto!$B$11:$C$586,2,0)</f>
        <v>ALIMENTOS Y BEBIDAS PARA PERSONAS (31100-00)</v>
      </c>
      <c r="J86" s="489" t="s">
        <v>553</v>
      </c>
      <c r="K86" s="489" t="s">
        <v>478</v>
      </c>
    </row>
    <row r="87" spans="3:11" x14ac:dyDescent="0.25">
      <c r="C87" s="518" t="s">
        <v>1842</v>
      </c>
      <c r="D87" s="527">
        <v>5</v>
      </c>
      <c r="E87" s="507">
        <v>300</v>
      </c>
      <c r="F87" s="488">
        <f t="shared" si="7"/>
        <v>1500</v>
      </c>
      <c r="G87" s="529" t="s">
        <v>207</v>
      </c>
      <c r="H87" s="519" t="s">
        <v>389</v>
      </c>
      <c r="I87" s="513" t="str">
        <f>VLOOKUP(H87,Presupuesto!$B$11:$C$586,2,0)</f>
        <v>ALIMENTOS Y BEBIDAS PARA PERSONAS (31100-00)</v>
      </c>
      <c r="J87" s="489" t="s">
        <v>553</v>
      </c>
      <c r="K87" s="489" t="s">
        <v>480</v>
      </c>
    </row>
    <row r="88" spans="3:11" x14ac:dyDescent="0.25">
      <c r="C88" s="518"/>
      <c r="D88" s="527"/>
      <c r="E88" s="507"/>
      <c r="F88" s="488">
        <f t="shared" si="6"/>
        <v>0</v>
      </c>
      <c r="G88" s="529"/>
      <c r="H88" s="519"/>
      <c r="I88" s="513" t="e">
        <f>VLOOKUP(H88,Presupuesto!$B$11:$C$586,2,0)</f>
        <v>#N/A</v>
      </c>
      <c r="J88" s="489" t="e">
        <f>#REF!</f>
        <v>#REF!</v>
      </c>
      <c r="K88" s="489" t="s">
        <v>480</v>
      </c>
    </row>
    <row r="89" spans="3:11" ht="15.75" thickBot="1" x14ac:dyDescent="0.3">
      <c r="C89" s="520"/>
      <c r="D89" s="528"/>
      <c r="E89" s="494"/>
      <c r="F89" s="496">
        <f t="shared" si="6"/>
        <v>0</v>
      </c>
      <c r="G89" s="530"/>
      <c r="H89" s="521"/>
      <c r="I89" s="514" t="e">
        <f>VLOOKUP(H89,Presupuesto!$B$11:$C$586,2,0)</f>
        <v>#N/A</v>
      </c>
      <c r="J89" s="497" t="e">
        <f>#REF!</f>
        <v>#REF!</v>
      </c>
      <c r="K89" s="508" t="s">
        <v>473</v>
      </c>
    </row>
    <row r="90" spans="3:11" x14ac:dyDescent="0.25">
      <c r="C90" s="483"/>
      <c r="D90" s="483"/>
      <c r="E90" s="483"/>
      <c r="F90" s="483"/>
      <c r="G90" s="481"/>
      <c r="H90" s="483"/>
      <c r="I90" s="483"/>
      <c r="J90" s="483"/>
      <c r="K90" s="483"/>
    </row>
    <row r="91" spans="3:11" ht="15.75" thickBot="1" x14ac:dyDescent="0.3">
      <c r="C91" s="483"/>
      <c r="D91" s="483"/>
      <c r="E91" s="483"/>
      <c r="F91" s="485"/>
      <c r="G91" s="484"/>
      <c r="H91" s="485"/>
      <c r="I91" s="485"/>
      <c r="J91" s="483"/>
      <c r="K91" s="483"/>
    </row>
    <row r="92" spans="3:11" ht="15.75" thickBot="1" x14ac:dyDescent="0.3">
      <c r="C92" s="526" t="s">
        <v>52</v>
      </c>
      <c r="D92" s="498">
        <f>SUM(F99:F109)</f>
        <v>35260</v>
      </c>
      <c r="E92" s="483"/>
      <c r="F92" s="479"/>
      <c r="G92" s="482"/>
      <c r="H92" s="479"/>
      <c r="I92" s="479"/>
      <c r="J92" s="483"/>
      <c r="K92" s="483"/>
    </row>
    <row r="93" spans="3:11" x14ac:dyDescent="0.25">
      <c r="C93" s="479"/>
      <c r="D93" s="478"/>
      <c r="E93" s="486"/>
      <c r="F93" s="486"/>
      <c r="G93" s="486"/>
      <c r="H93" s="480"/>
      <c r="I93" s="480"/>
      <c r="J93" s="480"/>
      <c r="K93" s="500"/>
    </row>
    <row r="94" spans="3:11" x14ac:dyDescent="0.25">
      <c r="C94" s="479"/>
      <c r="D94" s="478"/>
      <c r="E94" s="486"/>
      <c r="F94" s="486"/>
      <c r="G94" s="486"/>
      <c r="H94" s="480"/>
      <c r="I94" s="480"/>
      <c r="J94" s="480"/>
      <c r="K94" s="500"/>
    </row>
    <row r="95" spans="3:11" ht="15.75" x14ac:dyDescent="0.25">
      <c r="C95" s="536" t="s">
        <v>470</v>
      </c>
      <c r="D95" s="537" t="s">
        <v>1857</v>
      </c>
      <c r="E95" s="486"/>
      <c r="F95" s="486"/>
      <c r="G95" s="486"/>
      <c r="H95" s="480"/>
      <c r="I95" s="480"/>
      <c r="J95" s="480"/>
      <c r="K95" s="500"/>
    </row>
    <row r="96" spans="3:11" ht="18.75" x14ac:dyDescent="0.25">
      <c r="C96" s="538" t="str">
        <f>IFERROR(VLOOKUP(D95,'Desarrollo e Innov. Curricular'!$E:$F,2,FALSE),IFERROR(VLOOKUP(D95,Investigación!$E:$F,2,FALSE),IFERROR(VLOOKUP(D95,'Vinculación Univ. Sociedad'!$E:$F,2,FALSE),IFERROR(VLOOKUP(D95,'Docencia y Profesorado Universi'!$E:$F,2,FALSE),IFERROR(VLOOKUP(D95,Estudiantes!$E:$F,2,FALSE),IFERROR(VLOOKUP(D95,'Gestion Administrativa'!$E:$F,2,FALSE),IFERROR(VLOOKUP(D95,'Gestion Academica'!$E:$F,2,FALSE),IFERROR(VLOOKUP(D95,Graduados!$E:$F,2,FALSE),IFERROR(VLOOKUP(D95,'Gestión del Conocimiento'!$E:$F,2,FALSE),IFERROR(VLOOKUP(D95,Gobernabilidad!$E:$F,2,FALSE),IFERROR(VLOOKUP(D95,'NIVEL DE ES Y  SISTEMA NACIONAL'!$E:$F,2,FALSE),VLOOKUP(D95,'Lo Esencial'!$E:$F,2,0))))))))))))</f>
        <v>Elaborar una recolecta anual de libros usados o nuevos para posteriormente donarlos a escuelas, colegios o bibliotecas que no cuentan con recursos.</v>
      </c>
      <c r="D96" s="478"/>
      <c r="E96" s="486"/>
      <c r="F96" s="486"/>
      <c r="G96" s="486"/>
      <c r="H96" s="480"/>
      <c r="I96" s="480"/>
      <c r="J96" s="480"/>
      <c r="K96" s="500"/>
    </row>
    <row r="97" spans="3:11" ht="15.75" thickBot="1" x14ac:dyDescent="0.3">
      <c r="C97" s="483"/>
      <c r="D97" s="483"/>
      <c r="E97" s="483"/>
      <c r="F97" s="486"/>
      <c r="G97" s="480"/>
      <c r="H97" s="480"/>
      <c r="I97" s="480"/>
      <c r="J97" s="483"/>
      <c r="K97" s="483"/>
    </row>
    <row r="98" spans="3:11" ht="30.75" thickBot="1" x14ac:dyDescent="0.3">
      <c r="C98" s="512" t="s">
        <v>43</v>
      </c>
      <c r="D98" s="512" t="s">
        <v>54</v>
      </c>
      <c r="E98" s="517" t="s">
        <v>56</v>
      </c>
      <c r="F98" s="516" t="s">
        <v>27</v>
      </c>
      <c r="G98" s="515" t="s">
        <v>208</v>
      </c>
      <c r="H98" s="517" t="s">
        <v>45</v>
      </c>
      <c r="I98" s="515" t="s">
        <v>209</v>
      </c>
      <c r="J98" s="515" t="s">
        <v>489</v>
      </c>
      <c r="K98" s="515" t="s">
        <v>490</v>
      </c>
    </row>
    <row r="99" spans="3:11" x14ac:dyDescent="0.25">
      <c r="C99" s="541" t="s">
        <v>534</v>
      </c>
      <c r="D99" s="542">
        <v>3</v>
      </c>
      <c r="E99" s="637">
        <f>HLOOKUP(C99,$AH$2:$BU$3,2,0)</f>
        <v>3150</v>
      </c>
      <c r="F99" s="488">
        <f t="shared" ref="F99:F109" si="8">D99*E99</f>
        <v>9450</v>
      </c>
      <c r="G99" s="529" t="s">
        <v>207</v>
      </c>
      <c r="H99" s="519" t="s">
        <v>1012</v>
      </c>
      <c r="I99" s="513" t="str">
        <f>VLOOKUP(H99,Presupuesto!$B$11:$C$586,2,0)</f>
        <v>VIATICOS AL EXTERIOR</v>
      </c>
      <c r="J99" s="540" t="s">
        <v>553</v>
      </c>
      <c r="K99" s="489" t="s">
        <v>474</v>
      </c>
    </row>
    <row r="100" spans="3:11" s="483" customFormat="1" x14ac:dyDescent="0.25">
      <c r="C100" s="541" t="s">
        <v>537</v>
      </c>
      <c r="D100" s="542">
        <v>2</v>
      </c>
      <c r="E100" s="638">
        <f>HLOOKUP(C100,$AH$2:$BU$3,2,0)</f>
        <v>3045</v>
      </c>
      <c r="F100" s="488">
        <f t="shared" si="8"/>
        <v>6090</v>
      </c>
      <c r="G100" s="529" t="s">
        <v>207</v>
      </c>
      <c r="H100" s="519" t="s">
        <v>1012</v>
      </c>
      <c r="I100" s="513" t="str">
        <f>VLOOKUP(H100,Presupuesto!$B$11:$C$586,2,0)</f>
        <v>VIATICOS AL EXTERIOR</v>
      </c>
      <c r="J100" s="540" t="s">
        <v>553</v>
      </c>
      <c r="K100" s="489" t="s">
        <v>474</v>
      </c>
    </row>
    <row r="101" spans="3:11" x14ac:dyDescent="0.25">
      <c r="C101" s="627" t="s">
        <v>1730</v>
      </c>
      <c r="D101" s="630">
        <v>10</v>
      </c>
      <c r="E101" s="636">
        <v>150</v>
      </c>
      <c r="F101" s="488">
        <f t="shared" si="8"/>
        <v>1500</v>
      </c>
      <c r="G101" s="529" t="s">
        <v>207</v>
      </c>
      <c r="H101" s="634" t="s">
        <v>874</v>
      </c>
      <c r="I101" s="513" t="str">
        <f>VLOOKUP(H101,Presupuesto!$B$11:$C$586,2,0)</f>
        <v>CORREO POSTAL</v>
      </c>
      <c r="J101" s="489" t="str">
        <f t="shared" ref="J101:J107" si="9">$J$99</f>
        <v>Vinculación Universidad-Sociedad</v>
      </c>
      <c r="K101" s="489" t="s">
        <v>480</v>
      </c>
    </row>
    <row r="102" spans="3:11" x14ac:dyDescent="0.25">
      <c r="C102" s="628" t="s">
        <v>1863</v>
      </c>
      <c r="D102" s="631">
        <v>2</v>
      </c>
      <c r="E102" s="633">
        <v>1000</v>
      </c>
      <c r="F102" s="488">
        <f t="shared" si="8"/>
        <v>2000</v>
      </c>
      <c r="G102" s="529" t="s">
        <v>207</v>
      </c>
      <c r="H102" s="640" t="s">
        <v>1000</v>
      </c>
      <c r="I102" s="641" t="str">
        <f>VLOOKUP(H102,Presupuesto!$B$11:$C$587,2,0)</f>
        <v>PASAJES AL EXTERIOR</v>
      </c>
      <c r="J102" s="489" t="str">
        <f t="shared" si="9"/>
        <v>Vinculación Universidad-Sociedad</v>
      </c>
      <c r="K102" s="489" t="s">
        <v>474</v>
      </c>
    </row>
    <row r="103" spans="3:11" x14ac:dyDescent="0.25">
      <c r="C103" s="628" t="s">
        <v>1859</v>
      </c>
      <c r="D103" s="631">
        <v>3</v>
      </c>
      <c r="E103" s="633">
        <v>1000</v>
      </c>
      <c r="F103" s="488">
        <f t="shared" si="8"/>
        <v>3000</v>
      </c>
      <c r="G103" s="529" t="s">
        <v>207</v>
      </c>
      <c r="H103" s="635" t="s">
        <v>383</v>
      </c>
      <c r="I103" s="513" t="str">
        <f>VLOOKUP(H103,Presupuesto!$B$11:$C$586,2,0)</f>
        <v>SERVICIOS DE CEREMONIAL Y PROTOCOLO (29100-00)</v>
      </c>
      <c r="J103" s="489" t="str">
        <f t="shared" si="9"/>
        <v>Vinculación Universidad-Sociedad</v>
      </c>
      <c r="K103" s="489" t="s">
        <v>479</v>
      </c>
    </row>
    <row r="104" spans="3:11" x14ac:dyDescent="0.25">
      <c r="C104" s="628" t="s">
        <v>1732</v>
      </c>
      <c r="D104" s="631">
        <v>100</v>
      </c>
      <c r="E104" s="633">
        <v>40</v>
      </c>
      <c r="F104" s="488">
        <f t="shared" si="8"/>
        <v>4000</v>
      </c>
      <c r="G104" s="529" t="s">
        <v>207</v>
      </c>
      <c r="H104" s="519" t="s">
        <v>389</v>
      </c>
      <c r="I104" s="513" t="str">
        <f>VLOOKUP(H104,Presupuesto!$B$11:$C$586,2,0)</f>
        <v>ALIMENTOS Y BEBIDAS PARA PERSONAS (31100-00)</v>
      </c>
      <c r="J104" s="489" t="str">
        <f t="shared" si="9"/>
        <v>Vinculación Universidad-Sociedad</v>
      </c>
      <c r="K104" s="489" t="s">
        <v>479</v>
      </c>
    </row>
    <row r="105" spans="3:11" x14ac:dyDescent="0.25">
      <c r="C105" s="628" t="s">
        <v>1733</v>
      </c>
      <c r="D105" s="643">
        <v>6</v>
      </c>
      <c r="E105" s="633">
        <v>120</v>
      </c>
      <c r="F105" s="488">
        <f t="shared" si="8"/>
        <v>720</v>
      </c>
      <c r="G105" s="529" t="s">
        <v>207</v>
      </c>
      <c r="H105" s="519" t="s">
        <v>392</v>
      </c>
      <c r="I105" s="513" t="str">
        <f>VLOOKUP(H105,Presupuesto!$B$11:$C$586,2,0)</f>
        <v>ACABADOS Y TEXTILES</v>
      </c>
      <c r="J105" s="489" t="str">
        <f t="shared" si="9"/>
        <v>Vinculación Universidad-Sociedad</v>
      </c>
      <c r="K105" s="489" t="s">
        <v>476</v>
      </c>
    </row>
    <row r="106" spans="3:11" x14ac:dyDescent="0.25">
      <c r="C106" s="628" t="s">
        <v>1860</v>
      </c>
      <c r="D106" s="631">
        <v>100</v>
      </c>
      <c r="E106" s="633">
        <v>35</v>
      </c>
      <c r="F106" s="488">
        <f t="shared" si="8"/>
        <v>3500</v>
      </c>
      <c r="G106" s="529" t="s">
        <v>207</v>
      </c>
      <c r="H106" s="635" t="s">
        <v>394</v>
      </c>
      <c r="I106" s="513" t="str">
        <f>VLOOKUP(H106,Presupuesto!$B$11:$C$586,2,0)</f>
        <v>PRODUCTOS DE PAPEL Y CARTON (33400-00)</v>
      </c>
      <c r="J106" s="489" t="str">
        <f t="shared" si="9"/>
        <v>Vinculación Universidad-Sociedad</v>
      </c>
      <c r="K106" s="489" t="s">
        <v>478</v>
      </c>
    </row>
    <row r="107" spans="3:11" x14ac:dyDescent="0.25">
      <c r="C107" s="628" t="s">
        <v>1862</v>
      </c>
      <c r="D107" s="631">
        <v>1</v>
      </c>
      <c r="E107" s="633">
        <v>5000</v>
      </c>
      <c r="F107" s="488">
        <f t="shared" si="8"/>
        <v>5000</v>
      </c>
      <c r="G107" s="529" t="s">
        <v>207</v>
      </c>
      <c r="H107" s="642" t="s">
        <v>1064</v>
      </c>
      <c r="I107" s="513" t="str">
        <f>VLOOKUP(H107,Presupuesto!$B$11:$C$586,2,0)</f>
        <v>PRODUCTOS DE ARTES GRAFICAS</v>
      </c>
      <c r="J107" s="489" t="str">
        <f t="shared" si="9"/>
        <v>Vinculación Universidad-Sociedad</v>
      </c>
      <c r="K107" s="489" t="s">
        <v>474</v>
      </c>
    </row>
    <row r="108" spans="3:11" x14ac:dyDescent="0.25">
      <c r="C108" s="518"/>
      <c r="D108" s="527"/>
      <c r="E108" s="507"/>
      <c r="F108" s="488">
        <f t="shared" si="8"/>
        <v>0</v>
      </c>
      <c r="G108" s="529"/>
      <c r="H108" s="519"/>
      <c r="I108" s="513" t="e">
        <f>VLOOKUP(H108,Presupuesto!$B$11:$C$586,2,0)</f>
        <v>#N/A</v>
      </c>
      <c r="J108" s="489"/>
      <c r="K108" s="489"/>
    </row>
    <row r="109" spans="3:11" ht="15.75" thickBot="1" x14ac:dyDescent="0.3">
      <c r="C109" s="520"/>
      <c r="D109" s="528"/>
      <c r="E109" s="494"/>
      <c r="F109" s="496">
        <f t="shared" si="8"/>
        <v>0</v>
      </c>
      <c r="G109" s="530"/>
      <c r="H109" s="521"/>
      <c r="I109" s="514" t="e">
        <f>VLOOKUP(H109,Presupuesto!$B$11:$C$586,2,0)</f>
        <v>#N/A</v>
      </c>
      <c r="J109" s="497"/>
      <c r="K109" s="508"/>
    </row>
    <row r="110" spans="3:11" x14ac:dyDescent="0.25">
      <c r="C110" s="483"/>
      <c r="D110" s="483"/>
      <c r="E110" s="483"/>
      <c r="F110" s="483"/>
      <c r="G110" s="481"/>
      <c r="H110" s="483"/>
      <c r="I110" s="483"/>
      <c r="J110" s="483"/>
      <c r="K110" s="483"/>
    </row>
    <row r="111" spans="3:11" ht="15.75" thickBot="1" x14ac:dyDescent="0.3">
      <c r="C111" s="483"/>
      <c r="D111" s="483"/>
      <c r="E111" s="483"/>
      <c r="F111" s="483"/>
      <c r="G111" s="481"/>
      <c r="H111" s="483"/>
      <c r="I111" s="483"/>
      <c r="J111" s="483"/>
      <c r="K111" s="483"/>
    </row>
    <row r="112" spans="3:11" ht="15.75" thickBot="1" x14ac:dyDescent="0.3">
      <c r="C112" s="526" t="s">
        <v>52</v>
      </c>
      <c r="D112" s="498">
        <f>SUM(F119:F128)</f>
        <v>41740</v>
      </c>
      <c r="E112" s="483"/>
      <c r="F112" s="479"/>
      <c r="G112" s="482"/>
      <c r="H112" s="479"/>
      <c r="I112" s="479"/>
      <c r="J112" s="483"/>
      <c r="K112" s="483"/>
    </row>
    <row r="113" spans="3:11" x14ac:dyDescent="0.25">
      <c r="C113" s="479"/>
      <c r="D113" s="478"/>
      <c r="E113" s="486"/>
      <c r="F113" s="486"/>
      <c r="G113" s="486"/>
      <c r="H113" s="480"/>
      <c r="I113" s="480"/>
      <c r="J113" s="480"/>
      <c r="K113" s="500"/>
    </row>
    <row r="114" spans="3:11" x14ac:dyDescent="0.25">
      <c r="C114" s="479"/>
      <c r="D114" s="478"/>
      <c r="E114" s="486"/>
      <c r="F114" s="486"/>
      <c r="G114" s="486"/>
      <c r="H114" s="480"/>
      <c r="I114" s="480"/>
      <c r="J114" s="480"/>
      <c r="K114" s="500"/>
    </row>
    <row r="115" spans="3:11" ht="15.75" x14ac:dyDescent="0.25">
      <c r="C115" s="536" t="s">
        <v>470</v>
      </c>
      <c r="D115" s="537" t="s">
        <v>1850</v>
      </c>
      <c r="E115" s="486"/>
      <c r="F115" s="486"/>
      <c r="G115" s="486"/>
      <c r="H115" s="480"/>
      <c r="I115" s="480"/>
      <c r="J115" s="480"/>
      <c r="K115" s="500"/>
    </row>
    <row r="116" spans="3:11" ht="18.75" x14ac:dyDescent="0.25">
      <c r="C116" s="538" t="str">
        <f>IFERROR(VLOOKUP(D115,'Desarrollo e Innov. Curricular'!$E:$F,2,FALSE),IFERROR(VLOOKUP(D115,Investigación!$E:$F,2,FALSE),IFERROR(VLOOKUP(D115,'Vinculación Univ. Sociedad'!$E:$F,2,FALSE),IFERROR(VLOOKUP(D115,'Docencia y Profesorado Universi'!$E:$F,2,FALSE),IFERROR(VLOOKUP(D115,Estudiantes!$E:$F,2,FALSE),IFERROR(VLOOKUP(D115,'Gestion Administrativa'!$E:$F,2,FALSE),IFERROR(VLOOKUP(D115,'Gestion Academica'!$E:$F,2,FALSE),IFERROR(VLOOKUP(D115,Graduados!$E:$F,2,FALSE),IFERROR(VLOOKUP(D115,'Gestión del Conocimiento'!$E:$F,2,FALSE),IFERROR(VLOOKUP(D115,Gobernabilidad!$E:$F,2,FALSE),IFERROR(VLOOKUP(D115,'NIVEL DE ES Y  SISTEMA NACIONAL'!$E:$F,2,FALSE),VLOOKUP(D115,'Lo Esencial'!$E:$F,2,0))))))))))))</f>
        <v xml:space="preserve">1) Feria Universitaraia del libro y conversatorios </v>
      </c>
      <c r="D116" s="478"/>
      <c r="E116" s="486"/>
      <c r="F116" s="486"/>
      <c r="G116" s="486"/>
      <c r="H116" s="480"/>
      <c r="I116" s="480"/>
      <c r="J116" s="480"/>
      <c r="K116" s="500"/>
    </row>
    <row r="117" spans="3:11" ht="15.75" thickBot="1" x14ac:dyDescent="0.3">
      <c r="C117" s="483"/>
      <c r="D117" s="483"/>
      <c r="E117" s="483"/>
      <c r="F117" s="486"/>
      <c r="G117" s="480"/>
      <c r="H117" s="480"/>
      <c r="I117" s="480"/>
      <c r="J117" s="483"/>
      <c r="K117" s="483"/>
    </row>
    <row r="118" spans="3:11" ht="30.75" thickBot="1" x14ac:dyDescent="0.3">
      <c r="C118" s="512" t="s">
        <v>43</v>
      </c>
      <c r="D118" s="512" t="s">
        <v>54</v>
      </c>
      <c r="E118" s="517" t="s">
        <v>56</v>
      </c>
      <c r="F118" s="516" t="s">
        <v>27</v>
      </c>
      <c r="G118" s="515" t="s">
        <v>208</v>
      </c>
      <c r="H118" s="517" t="s">
        <v>45</v>
      </c>
      <c r="I118" s="515" t="s">
        <v>209</v>
      </c>
      <c r="J118" s="515" t="s">
        <v>489</v>
      </c>
      <c r="K118" s="515" t="s">
        <v>490</v>
      </c>
    </row>
    <row r="119" spans="3:11" x14ac:dyDescent="0.25">
      <c r="C119" s="518" t="s">
        <v>1730</v>
      </c>
      <c r="D119" s="527">
        <v>5</v>
      </c>
      <c r="E119" s="507">
        <v>100</v>
      </c>
      <c r="F119" s="488">
        <f t="shared" ref="F119" si="10">D119*E119</f>
        <v>500</v>
      </c>
      <c r="G119" s="529" t="s">
        <v>207</v>
      </c>
      <c r="H119" s="519" t="s">
        <v>874</v>
      </c>
      <c r="I119" s="513" t="str">
        <f>VLOOKUP(H119,Presupuesto!$B$11:$C$586,2,0)</f>
        <v>CORREO POSTAL</v>
      </c>
      <c r="J119" s="489" t="s">
        <v>553</v>
      </c>
      <c r="K119" s="489" t="s">
        <v>482</v>
      </c>
    </row>
    <row r="120" spans="3:11" x14ac:dyDescent="0.25">
      <c r="C120" s="518" t="s">
        <v>1734</v>
      </c>
      <c r="D120" s="527">
        <v>10</v>
      </c>
      <c r="E120" s="507">
        <v>400</v>
      </c>
      <c r="F120" s="488">
        <f t="shared" ref="F120:F127" si="11">D120*E120</f>
        <v>4000</v>
      </c>
      <c r="G120" s="529" t="s">
        <v>207</v>
      </c>
      <c r="H120" s="519" t="s">
        <v>371</v>
      </c>
      <c r="I120" s="513" t="str">
        <f>VLOOKUP(H120,Presupuesto!$B$11:$C$586,2,0)</f>
        <v>SERVICIOS DE TRANSPORTE (25100-00)</v>
      </c>
      <c r="J120" s="489" t="s">
        <v>553</v>
      </c>
      <c r="K120" s="489" t="s">
        <v>482</v>
      </c>
    </row>
    <row r="121" spans="3:11" x14ac:dyDescent="0.25">
      <c r="C121" s="518" t="s">
        <v>1731</v>
      </c>
      <c r="D121" s="527">
        <v>2</v>
      </c>
      <c r="E121" s="507">
        <v>2000</v>
      </c>
      <c r="F121" s="488">
        <f t="shared" si="11"/>
        <v>4000</v>
      </c>
      <c r="G121" s="529" t="s">
        <v>207</v>
      </c>
      <c r="H121" s="519" t="s">
        <v>383</v>
      </c>
      <c r="I121" s="513" t="str">
        <f>VLOOKUP(H121,Presupuesto!$B$11:$C$586,2,0)</f>
        <v>SERVICIOS DE CEREMONIAL Y PROTOCOLO (29100-00)</v>
      </c>
      <c r="J121" s="489" t="s">
        <v>553</v>
      </c>
      <c r="K121" s="489" t="s">
        <v>474</v>
      </c>
    </row>
    <row r="122" spans="3:11" x14ac:dyDescent="0.25">
      <c r="C122" s="518" t="s">
        <v>1732</v>
      </c>
      <c r="D122" s="527">
        <v>2</v>
      </c>
      <c r="E122" s="507">
        <v>5000</v>
      </c>
      <c r="F122" s="488">
        <f t="shared" si="11"/>
        <v>10000</v>
      </c>
      <c r="G122" s="529" t="s">
        <v>207</v>
      </c>
      <c r="H122" s="519" t="s">
        <v>389</v>
      </c>
      <c r="I122" s="513" t="str">
        <f>VLOOKUP(H122,Presupuesto!$B$11:$C$586,2,0)</f>
        <v>ALIMENTOS Y BEBIDAS PARA PERSONAS (31100-00)</v>
      </c>
      <c r="J122" s="489" t="s">
        <v>553</v>
      </c>
      <c r="K122" s="489" t="s">
        <v>474</v>
      </c>
    </row>
    <row r="123" spans="3:11" x14ac:dyDescent="0.25">
      <c r="C123" s="518" t="s">
        <v>1732</v>
      </c>
      <c r="D123" s="527">
        <v>150</v>
      </c>
      <c r="E123" s="507">
        <v>80</v>
      </c>
      <c r="F123" s="488">
        <f t="shared" si="11"/>
        <v>12000</v>
      </c>
      <c r="G123" s="529" t="s">
        <v>207</v>
      </c>
      <c r="H123" s="519" t="s">
        <v>389</v>
      </c>
      <c r="I123" s="513" t="str">
        <f>VLOOKUP(H123,Presupuesto!$B$11:$C$586,2,0)</f>
        <v>ALIMENTOS Y BEBIDAS PARA PERSONAS (31100-00)</v>
      </c>
      <c r="J123" s="489" t="s">
        <v>553</v>
      </c>
      <c r="K123" s="489" t="s">
        <v>477</v>
      </c>
    </row>
    <row r="124" spans="3:11" x14ac:dyDescent="0.25">
      <c r="C124" s="518" t="s">
        <v>1732</v>
      </c>
      <c r="D124" s="527">
        <v>60</v>
      </c>
      <c r="E124" s="507">
        <v>150</v>
      </c>
      <c r="F124" s="488">
        <f t="shared" si="11"/>
        <v>9000</v>
      </c>
      <c r="G124" s="529" t="s">
        <v>207</v>
      </c>
      <c r="H124" s="519" t="s">
        <v>389</v>
      </c>
      <c r="I124" s="513" t="str">
        <f>VLOOKUP(H124,Presupuesto!$B$11:$C$586,2,0)</f>
        <v>ALIMENTOS Y BEBIDAS PARA PERSONAS (31100-00)</v>
      </c>
      <c r="J124" s="489" t="s">
        <v>553</v>
      </c>
      <c r="K124" s="489" t="s">
        <v>481</v>
      </c>
    </row>
    <row r="125" spans="3:11" x14ac:dyDescent="0.25">
      <c r="C125" s="518" t="s">
        <v>1733</v>
      </c>
      <c r="D125" s="527">
        <v>8</v>
      </c>
      <c r="E125" s="507">
        <v>120</v>
      </c>
      <c r="F125" s="488">
        <f t="shared" si="11"/>
        <v>960</v>
      </c>
      <c r="G125" s="529" t="s">
        <v>207</v>
      </c>
      <c r="H125" s="519" t="s">
        <v>392</v>
      </c>
      <c r="I125" s="513" t="str">
        <f>VLOOKUP(H125,Presupuesto!$B$11:$C$586,2,0)</f>
        <v>ACABADOS Y TEXTILES</v>
      </c>
      <c r="J125" s="489" t="s">
        <v>553</v>
      </c>
      <c r="K125" s="489" t="s">
        <v>491</v>
      </c>
    </row>
    <row r="126" spans="3:11" x14ac:dyDescent="0.25">
      <c r="C126" s="518" t="s">
        <v>1736</v>
      </c>
      <c r="D126" s="527">
        <v>10</v>
      </c>
      <c r="E126" s="507">
        <v>80</v>
      </c>
      <c r="F126" s="488">
        <f t="shared" si="11"/>
        <v>800</v>
      </c>
      <c r="G126" s="529" t="s">
        <v>207</v>
      </c>
      <c r="H126" s="519" t="s">
        <v>394</v>
      </c>
      <c r="I126" s="513" t="str">
        <f>VLOOKUP(H126,Presupuesto!$B$11:$C$586,2,0)</f>
        <v>PRODUCTOS DE PAPEL Y CARTON (33400-00)</v>
      </c>
      <c r="J126" s="489" t="s">
        <v>553</v>
      </c>
      <c r="K126" s="489" t="s">
        <v>491</v>
      </c>
    </row>
    <row r="127" spans="3:11" x14ac:dyDescent="0.25">
      <c r="C127" s="518" t="s">
        <v>1735</v>
      </c>
      <c r="D127" s="527">
        <v>8</v>
      </c>
      <c r="E127" s="552">
        <v>60</v>
      </c>
      <c r="F127" s="488">
        <f t="shared" si="11"/>
        <v>480</v>
      </c>
      <c r="G127" s="529" t="s">
        <v>207</v>
      </c>
      <c r="H127" s="519" t="s">
        <v>394</v>
      </c>
      <c r="I127" s="513" t="str">
        <f>VLOOKUP(H127,Presupuesto!$B$11:$C$586,2,0)</f>
        <v>PRODUCTOS DE PAPEL Y CARTON (33400-00)</v>
      </c>
      <c r="J127" s="489" t="s">
        <v>553</v>
      </c>
      <c r="K127" s="489" t="s">
        <v>491</v>
      </c>
    </row>
    <row r="128" spans="3:11" ht="15.75" thickBot="1" x14ac:dyDescent="0.3">
      <c r="C128" s="520"/>
      <c r="D128" s="528"/>
      <c r="E128" s="494"/>
      <c r="F128" s="496">
        <f t="shared" ref="F128" si="12">D128*E128</f>
        <v>0</v>
      </c>
      <c r="G128" s="530"/>
      <c r="H128" s="521"/>
      <c r="I128" s="514" t="e">
        <f>VLOOKUP(H128,Presupuesto!$B$11:$C$586,2,0)</f>
        <v>#N/A</v>
      </c>
      <c r="J128" s="497" t="str">
        <f>$J$119</f>
        <v>Vinculación Universidad-Sociedad</v>
      </c>
      <c r="K128" s="508" t="s">
        <v>473</v>
      </c>
    </row>
    <row r="129" spans="3:11" x14ac:dyDescent="0.25">
      <c r="C129" s="483"/>
      <c r="D129" s="483"/>
      <c r="E129" s="483"/>
      <c r="F129" s="483"/>
      <c r="G129" s="481"/>
      <c r="H129" s="483"/>
      <c r="I129" s="483"/>
      <c r="J129" s="483"/>
      <c r="K129" s="483"/>
    </row>
    <row r="130" spans="3:11" ht="15.75" thickBot="1" x14ac:dyDescent="0.3">
      <c r="C130" s="483"/>
      <c r="D130" s="483"/>
      <c r="E130" s="483"/>
      <c r="F130" s="485"/>
      <c r="G130" s="484"/>
      <c r="H130" s="485"/>
      <c r="I130" s="485"/>
      <c r="J130" s="483"/>
      <c r="K130" s="483"/>
    </row>
    <row r="131" spans="3:11" ht="15.75" thickBot="1" x14ac:dyDescent="0.3">
      <c r="C131" s="526" t="s">
        <v>52</v>
      </c>
      <c r="D131" s="498">
        <f>SUM(F138:F150)</f>
        <v>105240</v>
      </c>
      <c r="E131" s="483"/>
      <c r="F131" s="479"/>
      <c r="G131" s="482"/>
      <c r="H131" s="479"/>
      <c r="I131" s="479"/>
      <c r="J131" s="483"/>
      <c r="K131" s="483"/>
    </row>
    <row r="132" spans="3:11" x14ac:dyDescent="0.25">
      <c r="C132" s="479"/>
      <c r="D132" s="478"/>
      <c r="E132" s="486"/>
      <c r="F132" s="486"/>
      <c r="G132" s="486"/>
      <c r="H132" s="480"/>
      <c r="I132" s="480"/>
      <c r="J132" s="480"/>
      <c r="K132" s="500"/>
    </row>
    <row r="133" spans="3:11" x14ac:dyDescent="0.25">
      <c r="C133" s="479"/>
      <c r="D133" s="478"/>
      <c r="E133" s="486"/>
      <c r="F133" s="486"/>
      <c r="G133" s="486"/>
      <c r="H133" s="480"/>
      <c r="I133" s="480"/>
      <c r="J133" s="480"/>
      <c r="K133" s="500"/>
    </row>
    <row r="134" spans="3:11" ht="15.75" x14ac:dyDescent="0.25">
      <c r="C134" s="536" t="s">
        <v>470</v>
      </c>
      <c r="D134" s="537" t="s">
        <v>1881</v>
      </c>
      <c r="E134" s="486"/>
      <c r="F134" s="486"/>
      <c r="G134" s="486"/>
      <c r="H134" s="480"/>
      <c r="I134" s="480"/>
      <c r="J134" s="480"/>
      <c r="K134" s="500"/>
    </row>
    <row r="135" spans="3:11" ht="18.75" x14ac:dyDescent="0.25">
      <c r="C135" s="538" t="str">
        <f>IFERROR(VLOOKUP(D134,'Desarrollo e Innov. Curricular'!$E:$F,2,FALSE),IFERROR(VLOOKUP(D134,Investigación!$E:$F,2,FALSE),IFERROR(VLOOKUP(D134,'Vinculación Univ. Sociedad'!$E:$F,2,FALSE),IFERROR(VLOOKUP(D134,'Docencia y Profesorado Universi'!$E:$F,2,FALSE),IFERROR(VLOOKUP(D134,Estudiantes!$E:$F,2,FALSE),IFERROR(VLOOKUP(D134,'Gestion Administrativa'!$E:$F,2,FALSE),IFERROR(VLOOKUP(D134,'Gestion Academica'!$E:$F,2,FALSE),IFERROR(VLOOKUP(D134,Graduados!$E:$F,2,FALSE),IFERROR(VLOOKUP(D134,'Gestión del Conocimiento'!$E:$F,2,FALSE),IFERROR(VLOOKUP(D134,Gobernabilidad!$E:$F,2,FALSE),IFERROR(VLOOKUP(D134,'NIVEL DE ES Y  SISTEMA NACIONAL'!$E:$F,2,FALSE),VLOOKUP(D134,'Lo Esencial'!$E:$F,2,0))))))))))))</f>
        <v>2) Presentación científica y masiva de las obras de la editorial universitaria;</v>
      </c>
      <c r="D135" s="478"/>
      <c r="E135" s="486"/>
      <c r="F135" s="486"/>
      <c r="G135" s="486"/>
      <c r="H135" s="480"/>
      <c r="I135" s="480"/>
      <c r="J135" s="480"/>
      <c r="K135" s="500"/>
    </row>
    <row r="136" spans="3:11" ht="15.75" thickBot="1" x14ac:dyDescent="0.3">
      <c r="C136" s="483"/>
      <c r="D136" s="483"/>
      <c r="E136" s="483"/>
      <c r="F136" s="486"/>
      <c r="G136" s="480"/>
      <c r="H136" s="480"/>
      <c r="I136" s="480"/>
      <c r="J136" s="483"/>
      <c r="K136" s="483"/>
    </row>
    <row r="137" spans="3:11" ht="30.75" thickBot="1" x14ac:dyDescent="0.3">
      <c r="C137" s="512" t="s">
        <v>43</v>
      </c>
      <c r="D137" s="512" t="s">
        <v>54</v>
      </c>
      <c r="E137" s="517" t="s">
        <v>56</v>
      </c>
      <c r="F137" s="516" t="s">
        <v>27</v>
      </c>
      <c r="G137" s="515" t="s">
        <v>208</v>
      </c>
      <c r="H137" s="517" t="s">
        <v>45</v>
      </c>
      <c r="I137" s="515" t="s">
        <v>209</v>
      </c>
      <c r="J137" s="515" t="s">
        <v>489</v>
      </c>
      <c r="K137" s="515" t="s">
        <v>490</v>
      </c>
    </row>
    <row r="138" spans="3:11" x14ac:dyDescent="0.25">
      <c r="C138" s="651" t="s">
        <v>1730</v>
      </c>
      <c r="D138" s="597">
        <v>5</v>
      </c>
      <c r="E138" s="502">
        <v>100</v>
      </c>
      <c r="F138" s="598">
        <f t="shared" ref="F138" si="13">D138*E138</f>
        <v>500</v>
      </c>
      <c r="G138" s="599" t="s">
        <v>207</v>
      </c>
      <c r="H138" s="652" t="s">
        <v>874</v>
      </c>
      <c r="I138" s="653" t="str">
        <f>VLOOKUP(H138,Presupuesto!$B$11:$C$586,2,0)</f>
        <v>CORREO POSTAL</v>
      </c>
      <c r="J138" s="503" t="s">
        <v>553</v>
      </c>
      <c r="K138" s="503" t="s">
        <v>474</v>
      </c>
    </row>
    <row r="139" spans="3:11" x14ac:dyDescent="0.25">
      <c r="C139" s="518" t="s">
        <v>1734</v>
      </c>
      <c r="D139" s="527">
        <v>10</v>
      </c>
      <c r="E139" s="507">
        <v>400</v>
      </c>
      <c r="F139" s="488">
        <f t="shared" ref="F139:F148" si="14">D139*E139</f>
        <v>4000</v>
      </c>
      <c r="G139" s="529" t="s">
        <v>207</v>
      </c>
      <c r="H139" s="519" t="s">
        <v>371</v>
      </c>
      <c r="I139" s="513" t="str">
        <f>VLOOKUP(H139,Presupuesto!$B$11:$C$586,2,0)</f>
        <v>SERVICIOS DE TRANSPORTE (25100-00)</v>
      </c>
      <c r="J139" s="489" t="s">
        <v>553</v>
      </c>
      <c r="K139" s="489" t="s">
        <v>474</v>
      </c>
    </row>
    <row r="140" spans="3:11" x14ac:dyDescent="0.25">
      <c r="C140" s="518" t="s">
        <v>1731</v>
      </c>
      <c r="D140" s="527">
        <v>6</v>
      </c>
      <c r="E140" s="507">
        <v>2000</v>
      </c>
      <c r="F140" s="488">
        <f t="shared" si="14"/>
        <v>12000</v>
      </c>
      <c r="G140" s="529" t="s">
        <v>207</v>
      </c>
      <c r="H140" s="519" t="s">
        <v>383</v>
      </c>
      <c r="I140" s="513" t="str">
        <f>VLOOKUP(H140,Presupuesto!$B$11:$C$586,2,0)</f>
        <v>SERVICIOS DE CEREMONIAL Y PROTOCOLO (29100-00)</v>
      </c>
      <c r="J140" s="489" t="s">
        <v>553</v>
      </c>
      <c r="K140" s="489" t="s">
        <v>474</v>
      </c>
    </row>
    <row r="141" spans="3:11" x14ac:dyDescent="0.25">
      <c r="C141" s="518" t="s">
        <v>1732</v>
      </c>
      <c r="D141" s="527">
        <v>2</v>
      </c>
      <c r="E141" s="507">
        <v>5000</v>
      </c>
      <c r="F141" s="488">
        <f t="shared" si="14"/>
        <v>10000</v>
      </c>
      <c r="G141" s="529" t="s">
        <v>207</v>
      </c>
      <c r="H141" s="519" t="s">
        <v>389</v>
      </c>
      <c r="I141" s="513" t="str">
        <f>VLOOKUP(H141,Presupuesto!$B$11:$C$586,2,0)</f>
        <v>ALIMENTOS Y BEBIDAS PARA PERSONAS (31100-00)</v>
      </c>
      <c r="J141" s="489" t="s">
        <v>553</v>
      </c>
      <c r="K141" s="489" t="s">
        <v>474</v>
      </c>
    </row>
    <row r="142" spans="3:11" x14ac:dyDescent="0.25">
      <c r="C142" s="518" t="s">
        <v>1732</v>
      </c>
      <c r="D142" s="527">
        <v>150</v>
      </c>
      <c r="E142" s="507">
        <v>80</v>
      </c>
      <c r="F142" s="488">
        <f t="shared" si="14"/>
        <v>12000</v>
      </c>
      <c r="G142" s="529" t="s">
        <v>207</v>
      </c>
      <c r="H142" s="519" t="s">
        <v>389</v>
      </c>
      <c r="I142" s="513" t="str">
        <f>VLOOKUP(H142,Presupuesto!$B$11:$C$586,2,0)</f>
        <v>ALIMENTOS Y BEBIDAS PARA PERSONAS (31100-00)</v>
      </c>
      <c r="J142" s="489" t="s">
        <v>553</v>
      </c>
      <c r="K142" s="489" t="s">
        <v>477</v>
      </c>
    </row>
    <row r="143" spans="3:11" x14ac:dyDescent="0.25">
      <c r="C143" s="518" t="s">
        <v>1732</v>
      </c>
      <c r="D143" s="527">
        <v>60</v>
      </c>
      <c r="E143" s="507">
        <v>150</v>
      </c>
      <c r="F143" s="488">
        <f t="shared" si="14"/>
        <v>9000</v>
      </c>
      <c r="G143" s="529" t="s">
        <v>207</v>
      </c>
      <c r="H143" s="519" t="s">
        <v>389</v>
      </c>
      <c r="I143" s="513" t="str">
        <f>VLOOKUP(H143,Presupuesto!$B$11:$C$586,2,0)</f>
        <v>ALIMENTOS Y BEBIDAS PARA PERSONAS (31100-00)</v>
      </c>
      <c r="J143" s="489" t="s">
        <v>553</v>
      </c>
      <c r="K143" s="489" t="s">
        <v>482</v>
      </c>
    </row>
    <row r="144" spans="3:11" x14ac:dyDescent="0.25">
      <c r="C144" s="518" t="s">
        <v>1733</v>
      </c>
      <c r="D144" s="527">
        <v>8</v>
      </c>
      <c r="E144" s="507">
        <v>120</v>
      </c>
      <c r="F144" s="488">
        <f t="shared" si="14"/>
        <v>960</v>
      </c>
      <c r="G144" s="529" t="s">
        <v>207</v>
      </c>
      <c r="H144" s="519" t="s">
        <v>392</v>
      </c>
      <c r="I144" s="513" t="str">
        <f>VLOOKUP(H144,Presupuesto!$B$11:$C$586,2,0)</f>
        <v>ACABADOS Y TEXTILES</v>
      </c>
      <c r="J144" s="489" t="s">
        <v>553</v>
      </c>
      <c r="K144" s="489" t="s">
        <v>474</v>
      </c>
    </row>
    <row r="145" spans="3:11" x14ac:dyDescent="0.25">
      <c r="C145" s="518" t="s">
        <v>1736</v>
      </c>
      <c r="D145" s="527">
        <v>5</v>
      </c>
      <c r="E145" s="507">
        <v>80</v>
      </c>
      <c r="F145" s="488">
        <f t="shared" si="14"/>
        <v>400</v>
      </c>
      <c r="G145" s="529" t="s">
        <v>207</v>
      </c>
      <c r="H145" s="519" t="s">
        <v>394</v>
      </c>
      <c r="I145" s="513" t="str">
        <f>VLOOKUP(H145,Presupuesto!$B$11:$C$586,2,0)</f>
        <v>PRODUCTOS DE PAPEL Y CARTON (33400-00)</v>
      </c>
      <c r="J145" s="489" t="s">
        <v>553</v>
      </c>
      <c r="K145" s="489" t="s">
        <v>491</v>
      </c>
    </row>
    <row r="146" spans="3:11" x14ac:dyDescent="0.25">
      <c r="C146" s="518" t="s">
        <v>1735</v>
      </c>
      <c r="D146" s="527">
        <v>5</v>
      </c>
      <c r="E146" s="552">
        <v>60</v>
      </c>
      <c r="F146" s="488">
        <f t="shared" si="14"/>
        <v>300</v>
      </c>
      <c r="G146" s="529" t="s">
        <v>207</v>
      </c>
      <c r="H146" s="519" t="s">
        <v>394</v>
      </c>
      <c r="I146" s="513" t="str">
        <f>VLOOKUP(H146,Presupuesto!$B$11:$C$586,2,0)</f>
        <v>PRODUCTOS DE PAPEL Y CARTON (33400-00)</v>
      </c>
      <c r="J146" s="489" t="s">
        <v>553</v>
      </c>
      <c r="K146" s="489" t="s">
        <v>491</v>
      </c>
    </row>
    <row r="147" spans="3:11" x14ac:dyDescent="0.25">
      <c r="C147" s="541" t="s">
        <v>534</v>
      </c>
      <c r="D147" s="542">
        <v>6</v>
      </c>
      <c r="E147" s="650">
        <f>HLOOKUP(C147,$AH$2:$BU$3,2,0)</f>
        <v>3150</v>
      </c>
      <c r="F147" s="488">
        <f t="shared" si="14"/>
        <v>18900</v>
      </c>
      <c r="G147" s="529" t="s">
        <v>207</v>
      </c>
      <c r="H147" s="519" t="s">
        <v>386</v>
      </c>
      <c r="I147" s="513" t="str">
        <f>VLOOKUP(H147,Presupuesto!$B$11:$C$586,2,0)</f>
        <v>VIATICOS AL EXTERIOR</v>
      </c>
      <c r="J147" s="540" t="s">
        <v>553</v>
      </c>
      <c r="K147" s="489" t="s">
        <v>474</v>
      </c>
    </row>
    <row r="148" spans="3:11" x14ac:dyDescent="0.25">
      <c r="C148" s="541" t="s">
        <v>537</v>
      </c>
      <c r="D148" s="542">
        <v>4</v>
      </c>
      <c r="E148" s="650">
        <f>HLOOKUP(C148,$AH$2:$BU$3,2,0)</f>
        <v>3045</v>
      </c>
      <c r="F148" s="488">
        <f t="shared" si="14"/>
        <v>12180</v>
      </c>
      <c r="G148" s="529" t="s">
        <v>207</v>
      </c>
      <c r="H148" s="519" t="s">
        <v>386</v>
      </c>
      <c r="I148" s="513" t="str">
        <f>VLOOKUP(H148,Presupuesto!$B$11:$C$586,2,0)</f>
        <v>VIATICOS AL EXTERIOR</v>
      </c>
      <c r="J148" s="540" t="s">
        <v>553</v>
      </c>
      <c r="K148" s="489" t="s">
        <v>474</v>
      </c>
    </row>
    <row r="149" spans="3:11" x14ac:dyDescent="0.25">
      <c r="C149" s="518" t="s">
        <v>1783</v>
      </c>
      <c r="D149" s="527">
        <v>3</v>
      </c>
      <c r="E149" s="507">
        <v>5000</v>
      </c>
      <c r="F149" s="488">
        <f>D149*E149</f>
        <v>15000</v>
      </c>
      <c r="G149" s="529" t="s">
        <v>206</v>
      </c>
      <c r="H149" s="519" t="s">
        <v>405</v>
      </c>
      <c r="I149" s="513" t="str">
        <f>VLOOKUP(H149,Presupuesto!$B$11:$C$586,2,0)</f>
        <v>UTILES DE ESCRITORIO, OFICINA Y ENZE¥ANZA</v>
      </c>
      <c r="J149" s="489" t="s">
        <v>553</v>
      </c>
      <c r="K149" s="489" t="s">
        <v>475</v>
      </c>
    </row>
    <row r="150" spans="3:11" ht="15.75" thickBot="1" x14ac:dyDescent="0.3">
      <c r="C150" s="654" t="s">
        <v>1862</v>
      </c>
      <c r="D150" s="702">
        <v>2</v>
      </c>
      <c r="E150" s="655">
        <v>5000</v>
      </c>
      <c r="F150" s="595">
        <f t="shared" ref="F150" si="15">D150*E150</f>
        <v>10000</v>
      </c>
      <c r="G150" s="656" t="s">
        <v>207</v>
      </c>
      <c r="H150" s="657" t="s">
        <v>1064</v>
      </c>
      <c r="I150" s="658" t="str">
        <f>VLOOKUP(H150,Presupuesto!$B$11:$C$586,2,0)</f>
        <v>PRODUCTOS DE ARTES GRAFICAS</v>
      </c>
      <c r="J150" s="659" t="str">
        <f>$J$99</f>
        <v>Vinculación Universidad-Sociedad</v>
      </c>
      <c r="K150" s="659" t="s">
        <v>474</v>
      </c>
    </row>
    <row r="154" spans="3:11" ht="15.75" thickBot="1" x14ac:dyDescent="0.3"/>
    <row r="155" spans="3:11" s="483" customFormat="1" ht="15.75" thickBot="1" x14ac:dyDescent="0.3">
      <c r="C155" s="526" t="s">
        <v>52</v>
      </c>
      <c r="D155" s="498">
        <f>SUM(F162:F164)</f>
        <v>30700</v>
      </c>
      <c r="F155" s="479"/>
      <c r="G155" s="482"/>
      <c r="H155" s="479"/>
      <c r="I155" s="479"/>
    </row>
    <row r="156" spans="3:11" s="483" customFormat="1" x14ac:dyDescent="0.25">
      <c r="C156" s="479"/>
      <c r="D156" s="478"/>
      <c r="E156" s="486"/>
      <c r="F156" s="486"/>
      <c r="G156" s="486"/>
      <c r="H156" s="480"/>
      <c r="I156" s="480"/>
      <c r="J156" s="480"/>
      <c r="K156" s="500"/>
    </row>
    <row r="157" spans="3:11" s="483" customFormat="1" x14ac:dyDescent="0.25">
      <c r="C157" s="479"/>
      <c r="D157" s="478"/>
      <c r="E157" s="486"/>
      <c r="F157" s="486"/>
      <c r="G157" s="486"/>
      <c r="H157" s="480"/>
      <c r="I157" s="480"/>
      <c r="J157" s="480"/>
      <c r="K157" s="500"/>
    </row>
    <row r="158" spans="3:11" s="483" customFormat="1" ht="15.75" x14ac:dyDescent="0.25">
      <c r="C158" s="536" t="s">
        <v>470</v>
      </c>
      <c r="D158" s="537" t="s">
        <v>1919</v>
      </c>
      <c r="E158" s="486"/>
      <c r="F158" s="486"/>
      <c r="G158" s="486"/>
      <c r="H158" s="480"/>
      <c r="I158" s="480"/>
      <c r="J158" s="480"/>
      <c r="K158" s="500"/>
    </row>
    <row r="159" spans="3:11" s="483" customFormat="1" ht="18.75" x14ac:dyDescent="0.25">
      <c r="C159" s="538" t="str">
        <f>IFERROR(VLOOKUP(D158,'Desarrollo e Innov. Curricular'!$E:$F,2,FALSE),IFERROR(VLOOKUP(D158,Investigación!$E:$F,2,FALSE),IFERROR(VLOOKUP(D158,'Vinculación Univ. Sociedad'!$E:$F,2,FALSE),IFERROR(VLOOKUP(D158,'Docencia y Profesorado Universi'!$E:$F,2,FALSE),IFERROR(VLOOKUP(D158,Estudiantes!$E:$F,2,FALSE),IFERROR(VLOOKUP(D158,'Gestion Administrativa'!$E:$F,2,FALSE),IFERROR(VLOOKUP(D158,'Gestion Academica'!$E:$F,2,FALSE),IFERROR(VLOOKUP(D158,Graduados!$E:$F,2,FALSE),IFERROR(VLOOKUP(D158,'Gestión del Conocimiento'!$E:$F,2,FALSE),IFERROR(VLOOKUP(D158,Gobernabilidad!$E:$F,2,FALSE),IFERROR(VLOOKUP(D158,'NIVEL DE ES Y  SISTEMA NACIONAL'!$E:$F,2,FALSE),VLOOKUP(D158,'Lo Esencial'!$E:$F,2,0))))))))))))</f>
        <v>Diseñar el calendario                cívico-cultural del 2015</v>
      </c>
      <c r="D159" s="478"/>
      <c r="E159" s="486"/>
      <c r="F159" s="486"/>
      <c r="G159" s="486"/>
      <c r="H159" s="480"/>
      <c r="I159" s="480"/>
      <c r="J159" s="480"/>
      <c r="K159" s="500"/>
    </row>
    <row r="160" spans="3:11" s="483" customFormat="1" ht="15.75" thickBot="1" x14ac:dyDescent="0.3">
      <c r="F160" s="486"/>
      <c r="G160" s="480"/>
      <c r="H160" s="480"/>
      <c r="I160" s="480"/>
    </row>
    <row r="161" spans="3:11" s="483" customFormat="1" ht="30.75" thickBot="1" x14ac:dyDescent="0.3">
      <c r="C161" s="512" t="s">
        <v>43</v>
      </c>
      <c r="D161" s="512" t="s">
        <v>54</v>
      </c>
      <c r="E161" s="517" t="s">
        <v>56</v>
      </c>
      <c r="F161" s="516" t="s">
        <v>27</v>
      </c>
      <c r="G161" s="515" t="s">
        <v>208</v>
      </c>
      <c r="H161" s="517" t="s">
        <v>45</v>
      </c>
      <c r="I161" s="515" t="s">
        <v>209</v>
      </c>
      <c r="J161" s="515" t="s">
        <v>489</v>
      </c>
      <c r="K161" s="515" t="s">
        <v>490</v>
      </c>
    </row>
    <row r="162" spans="3:11" s="483" customFormat="1" x14ac:dyDescent="0.25">
      <c r="C162" s="518" t="s">
        <v>1734</v>
      </c>
      <c r="D162" s="527">
        <v>10</v>
      </c>
      <c r="E162" s="507">
        <v>70</v>
      </c>
      <c r="F162" s="488">
        <f t="shared" ref="F162:F163" si="16">D162*E162</f>
        <v>700</v>
      </c>
      <c r="G162" s="529" t="s">
        <v>207</v>
      </c>
      <c r="H162" s="519" t="s">
        <v>371</v>
      </c>
      <c r="I162" s="513" t="str">
        <f>VLOOKUP(H162,Presupuesto!$B$11:$C$586,2,0)</f>
        <v>SERVICIOS DE TRANSPORTE (25100-00)</v>
      </c>
      <c r="J162" s="489" t="s">
        <v>557</v>
      </c>
      <c r="K162" s="489" t="s">
        <v>483</v>
      </c>
    </row>
    <row r="163" spans="3:11" s="483" customFormat="1" x14ac:dyDescent="0.25">
      <c r="C163" s="628" t="s">
        <v>1862</v>
      </c>
      <c r="D163" s="524">
        <v>200</v>
      </c>
      <c r="E163" s="633">
        <v>150</v>
      </c>
      <c r="F163" s="504">
        <f t="shared" si="16"/>
        <v>30000</v>
      </c>
      <c r="G163" s="701" t="s">
        <v>207</v>
      </c>
      <c r="H163" s="642" t="s">
        <v>1064</v>
      </c>
      <c r="I163" s="525" t="str">
        <f>VLOOKUP(H163,Presupuesto!$B$11:$C$586,2,0)</f>
        <v>PRODUCTOS DE ARTES GRAFICAS</v>
      </c>
      <c r="J163" s="492" t="s">
        <v>557</v>
      </c>
      <c r="K163" s="492" t="s">
        <v>480</v>
      </c>
    </row>
    <row r="164" spans="3:11" s="483" customFormat="1" x14ac:dyDescent="0.25">
      <c r="C164" s="541"/>
      <c r="D164" s="542"/>
      <c r="E164" s="650"/>
      <c r="F164" s="488"/>
      <c r="G164" s="529"/>
      <c r="H164" s="519"/>
      <c r="I164" s="513"/>
      <c r="J164" s="540"/>
      <c r="K164" s="489"/>
    </row>
    <row r="165" spans="3:11" s="483" customFormat="1" x14ac:dyDescent="0.25">
      <c r="G165" s="481"/>
    </row>
    <row r="168" spans="3:11" s="483" customFormat="1" ht="15.75" thickBot="1" x14ac:dyDescent="0.3">
      <c r="G168" s="481"/>
    </row>
    <row r="169" spans="3:11" s="483" customFormat="1" ht="15.75" thickBot="1" x14ac:dyDescent="0.3">
      <c r="C169" s="526" t="s">
        <v>52</v>
      </c>
      <c r="D169" s="498">
        <f>SUM(F176:F183)</f>
        <v>43100</v>
      </c>
      <c r="F169" s="479"/>
      <c r="G169" s="482"/>
      <c r="H169" s="479"/>
      <c r="I169" s="479"/>
    </row>
    <row r="170" spans="3:11" s="483" customFormat="1" x14ac:dyDescent="0.25">
      <c r="C170" s="479"/>
      <c r="D170" s="478"/>
      <c r="E170" s="486"/>
      <c r="F170" s="486"/>
      <c r="G170" s="486"/>
      <c r="H170" s="480"/>
      <c r="I170" s="480"/>
      <c r="J170" s="480"/>
      <c r="K170" s="500"/>
    </row>
    <row r="171" spans="3:11" s="483" customFormat="1" x14ac:dyDescent="0.25">
      <c r="C171" s="479"/>
      <c r="D171" s="478"/>
      <c r="E171" s="486"/>
      <c r="F171" s="486"/>
      <c r="G171" s="486"/>
      <c r="H171" s="480"/>
      <c r="I171" s="480"/>
      <c r="J171" s="480"/>
      <c r="K171" s="500"/>
    </row>
    <row r="172" spans="3:11" s="483" customFormat="1" ht="15.75" x14ac:dyDescent="0.25">
      <c r="C172" s="536" t="s">
        <v>470</v>
      </c>
      <c r="D172" s="537" t="s">
        <v>1883</v>
      </c>
      <c r="E172" s="486"/>
      <c r="F172" s="486"/>
      <c r="G172" s="486"/>
      <c r="H172" s="480"/>
      <c r="I172" s="480"/>
      <c r="J172" s="480"/>
      <c r="K172" s="500"/>
    </row>
    <row r="173" spans="3:11" s="483" customFormat="1" ht="18.75" x14ac:dyDescent="0.25">
      <c r="C173" s="538" t="str">
        <f>IFERROR(VLOOKUP(D172,'Desarrollo e Innov. Curricular'!$E:$F,2,FALSE),IFERROR(VLOOKUP(D172,Investigación!$E:$F,2,FALSE),IFERROR(VLOOKUP(D172,'Vinculación Univ. Sociedad'!$E:$F,2,FALSE),IFERROR(VLOOKUP(D172,'Docencia y Profesorado Universi'!$E:$F,2,FALSE),IFERROR(VLOOKUP(D172,Estudiantes!$E:$F,2,FALSE),IFERROR(VLOOKUP(D172,'Gestion Administrativa'!$E:$F,2,FALSE),IFERROR(VLOOKUP(D172,'Gestion Academica'!$E:$F,2,FALSE),IFERROR(VLOOKUP(D172,Graduados!$E:$F,2,FALSE),IFERROR(VLOOKUP(D172,'Gestión del Conocimiento'!$E:$F,2,FALSE),IFERROR(VLOOKUP(D172,Gobernabilidad!$E:$F,2,FALSE),IFERROR(VLOOKUP(D172,'NIVEL DE ES Y  SISTEMA NACIONAL'!$E:$F,2,FALSE),VLOOKUP(D172,'Lo Esencial'!$E:$F,2,0))))))))))))</f>
        <v>4) Reportajes culturales en Boletín Página al viento;</v>
      </c>
      <c r="D173" s="478"/>
      <c r="E173" s="486"/>
      <c r="F173" s="486"/>
      <c r="G173" s="486"/>
      <c r="H173" s="480"/>
      <c r="I173" s="480"/>
      <c r="J173" s="480"/>
      <c r="K173" s="500"/>
    </row>
    <row r="174" spans="3:11" s="483" customFormat="1" ht="15.75" thickBot="1" x14ac:dyDescent="0.3">
      <c r="F174" s="486"/>
      <c r="G174" s="480"/>
      <c r="H174" s="480"/>
      <c r="I174" s="480"/>
    </row>
    <row r="175" spans="3:11" s="483" customFormat="1" ht="30.75" thickBot="1" x14ac:dyDescent="0.3">
      <c r="C175" s="512" t="s">
        <v>43</v>
      </c>
      <c r="D175" s="512" t="s">
        <v>54</v>
      </c>
      <c r="E175" s="517" t="s">
        <v>56</v>
      </c>
      <c r="F175" s="516" t="s">
        <v>27</v>
      </c>
      <c r="G175" s="515" t="s">
        <v>208</v>
      </c>
      <c r="H175" s="517" t="s">
        <v>45</v>
      </c>
      <c r="I175" s="515" t="s">
        <v>209</v>
      </c>
      <c r="J175" s="515" t="s">
        <v>489</v>
      </c>
      <c r="K175" s="515" t="s">
        <v>490</v>
      </c>
    </row>
    <row r="176" spans="3:11" s="483" customFormat="1" x14ac:dyDescent="0.25">
      <c r="C176" s="518" t="s">
        <v>1734</v>
      </c>
      <c r="D176" s="527">
        <v>10</v>
      </c>
      <c r="E176" s="507">
        <v>400</v>
      </c>
      <c r="F176" s="488">
        <f t="shared" ref="F176" si="17">D176*E176</f>
        <v>4000</v>
      </c>
      <c r="G176" s="529" t="s">
        <v>207</v>
      </c>
      <c r="H176" s="519" t="s">
        <v>371</v>
      </c>
      <c r="I176" s="513" t="str">
        <f>VLOOKUP(H176,Presupuesto!$B$11:$C$586,2,0)</f>
        <v>SERVICIOS DE TRANSPORTE (25100-00)</v>
      </c>
      <c r="J176" s="489" t="s">
        <v>557</v>
      </c>
      <c r="K176" s="503" t="s">
        <v>474</v>
      </c>
    </row>
    <row r="177" spans="3:12" s="483" customFormat="1" x14ac:dyDescent="0.25">
      <c r="C177" s="518" t="s">
        <v>1732</v>
      </c>
      <c r="D177" s="527">
        <v>8</v>
      </c>
      <c r="E177" s="507">
        <v>150</v>
      </c>
      <c r="F177" s="488">
        <f t="shared" ref="F177:F183" si="18">D177*E177</f>
        <v>1200</v>
      </c>
      <c r="G177" s="529" t="s">
        <v>207</v>
      </c>
      <c r="H177" s="519" t="s">
        <v>389</v>
      </c>
      <c r="I177" s="513" t="str">
        <f>VLOOKUP(H177,Presupuesto!$B$11:$C$586,2,0)</f>
        <v>ALIMENTOS Y BEBIDAS PARA PERSONAS (31100-00)</v>
      </c>
      <c r="J177" s="489" t="s">
        <v>557</v>
      </c>
      <c r="K177" s="489" t="s">
        <v>477</v>
      </c>
    </row>
    <row r="178" spans="3:12" s="483" customFormat="1" x14ac:dyDescent="0.25">
      <c r="C178" s="541" t="s">
        <v>505</v>
      </c>
      <c r="D178" s="542">
        <v>4</v>
      </c>
      <c r="E178" s="638">
        <f t="shared" ref="E178:E183" si="19">HLOOKUP(C178,$AH$2:$BU$3,2,0)</f>
        <v>2250</v>
      </c>
      <c r="F178" s="488">
        <f t="shared" si="18"/>
        <v>9000</v>
      </c>
      <c r="G178" s="529" t="s">
        <v>207</v>
      </c>
      <c r="H178" s="519" t="s">
        <v>386</v>
      </c>
      <c r="I178" s="513" t="str">
        <f>VLOOKUP(H178,Presupuesto!$B$11:$C$586,2,0)</f>
        <v>VIATICOS AL EXTERIOR</v>
      </c>
      <c r="J178" s="489" t="s">
        <v>557</v>
      </c>
      <c r="K178" s="489" t="s">
        <v>474</v>
      </c>
    </row>
    <row r="179" spans="3:12" s="483" customFormat="1" x14ac:dyDescent="0.25">
      <c r="C179" s="541" t="s">
        <v>506</v>
      </c>
      <c r="D179" s="542">
        <v>4</v>
      </c>
      <c r="E179" s="638">
        <f t="shared" si="19"/>
        <v>1400</v>
      </c>
      <c r="F179" s="488">
        <f t="shared" si="18"/>
        <v>5600</v>
      </c>
      <c r="G179" s="529" t="s">
        <v>207</v>
      </c>
      <c r="H179" s="519" t="s">
        <v>1006</v>
      </c>
      <c r="I179" s="513" t="str">
        <f>VLOOKUP(H179,Presupuesto!$B$11:$C$586,2,0)</f>
        <v>VIATICOS NACIONALES</v>
      </c>
      <c r="J179" s="489" t="s">
        <v>557</v>
      </c>
      <c r="K179" s="489" t="s">
        <v>474</v>
      </c>
    </row>
    <row r="180" spans="3:12" s="483" customFormat="1" x14ac:dyDescent="0.25">
      <c r="C180" s="541" t="s">
        <v>515</v>
      </c>
      <c r="D180" s="542">
        <v>6</v>
      </c>
      <c r="E180" s="638">
        <f t="shared" si="19"/>
        <v>900</v>
      </c>
      <c r="F180" s="488">
        <f t="shared" si="18"/>
        <v>5400</v>
      </c>
      <c r="G180" s="529" t="s">
        <v>207</v>
      </c>
      <c r="H180" s="519" t="s">
        <v>386</v>
      </c>
      <c r="I180" s="513" t="str">
        <f>VLOOKUP(H180,Presupuesto!$B$11:$C$586,2,0)</f>
        <v>VIATICOS AL EXTERIOR</v>
      </c>
      <c r="J180" s="489" t="s">
        <v>557</v>
      </c>
      <c r="K180" s="489" t="s">
        <v>474</v>
      </c>
    </row>
    <row r="181" spans="3:12" s="483" customFormat="1" x14ac:dyDescent="0.25">
      <c r="C181" s="541" t="s">
        <v>513</v>
      </c>
      <c r="D181" s="542">
        <v>6</v>
      </c>
      <c r="E181" s="638">
        <f t="shared" si="19"/>
        <v>1750</v>
      </c>
      <c r="F181" s="488">
        <f t="shared" ref="F181:F182" si="20">D181*E181</f>
        <v>10500</v>
      </c>
      <c r="G181" s="529" t="s">
        <v>207</v>
      </c>
      <c r="H181" s="519" t="s">
        <v>386</v>
      </c>
      <c r="I181" s="513" t="str">
        <f>VLOOKUP(H181,Presupuesto!$B$11:$C$586,2,0)</f>
        <v>VIATICOS AL EXTERIOR</v>
      </c>
      <c r="J181" s="489" t="s">
        <v>557</v>
      </c>
      <c r="K181" s="489" t="s">
        <v>474</v>
      </c>
    </row>
    <row r="182" spans="3:12" s="483" customFormat="1" x14ac:dyDescent="0.25">
      <c r="C182" s="541" t="s">
        <v>517</v>
      </c>
      <c r="D182" s="542">
        <v>4</v>
      </c>
      <c r="E182" s="638">
        <f t="shared" si="19"/>
        <v>1200</v>
      </c>
      <c r="F182" s="488">
        <f t="shared" si="20"/>
        <v>4800</v>
      </c>
      <c r="G182" s="529" t="s">
        <v>207</v>
      </c>
      <c r="H182" s="519" t="s">
        <v>1006</v>
      </c>
      <c r="I182" s="513" t="str">
        <f>VLOOKUP(H182,Presupuesto!$B$11:$C$586,2,0)</f>
        <v>VIATICOS NACIONALES</v>
      </c>
      <c r="J182" s="489" t="s">
        <v>557</v>
      </c>
      <c r="K182" s="489" t="s">
        <v>474</v>
      </c>
    </row>
    <row r="183" spans="3:12" s="483" customFormat="1" x14ac:dyDescent="0.25">
      <c r="C183" s="541" t="s">
        <v>519</v>
      </c>
      <c r="D183" s="542">
        <v>4</v>
      </c>
      <c r="E183" s="638">
        <f t="shared" si="19"/>
        <v>650</v>
      </c>
      <c r="F183" s="488">
        <f t="shared" si="18"/>
        <v>2600</v>
      </c>
      <c r="G183" s="529" t="s">
        <v>207</v>
      </c>
      <c r="H183" s="519" t="s">
        <v>1006</v>
      </c>
      <c r="I183" s="513" t="str">
        <f>VLOOKUP(H183,Presupuesto!$B$11:$C$586,2,0)</f>
        <v>VIATICOS NACIONALES</v>
      </c>
      <c r="J183" s="489" t="s">
        <v>557</v>
      </c>
      <c r="K183" s="489" t="s">
        <v>474</v>
      </c>
    </row>
    <row r="185" spans="3:12" ht="15.75" thickBot="1" x14ac:dyDescent="0.3"/>
    <row r="186" spans="3:12" ht="15.75" thickBot="1" x14ac:dyDescent="0.3">
      <c r="C186" s="526" t="s">
        <v>52</v>
      </c>
      <c r="D186" s="498">
        <f>SUM(F193:F195)</f>
        <v>2937000</v>
      </c>
      <c r="E186" s="483"/>
      <c r="F186" s="479"/>
      <c r="G186" s="482"/>
      <c r="H186" s="479"/>
      <c r="I186" s="479"/>
      <c r="J186" s="483"/>
      <c r="K186" s="483"/>
      <c r="L186" s="483"/>
    </row>
    <row r="187" spans="3:12" x14ac:dyDescent="0.25">
      <c r="C187" s="479"/>
      <c r="D187" s="478"/>
      <c r="E187" s="486"/>
      <c r="F187" s="486"/>
      <c r="G187" s="486"/>
      <c r="H187" s="480"/>
      <c r="I187" s="480"/>
      <c r="J187" s="480"/>
      <c r="K187" s="500"/>
      <c r="L187" s="483"/>
    </row>
    <row r="188" spans="3:12" x14ac:dyDescent="0.25">
      <c r="C188" s="479"/>
      <c r="D188" s="478"/>
      <c r="E188" s="486"/>
      <c r="F188" s="486"/>
      <c r="G188" s="486"/>
      <c r="H188" s="480"/>
      <c r="I188" s="480"/>
      <c r="J188" s="480"/>
      <c r="K188" s="500"/>
      <c r="L188" s="483"/>
    </row>
    <row r="189" spans="3:12" ht="15.75" x14ac:dyDescent="0.25">
      <c r="C189" s="536" t="s">
        <v>470</v>
      </c>
      <c r="D189" s="537" t="s">
        <v>1947</v>
      </c>
      <c r="E189" s="486"/>
      <c r="F189" s="486"/>
      <c r="G189" s="486"/>
      <c r="H189" s="480"/>
      <c r="I189" s="480"/>
      <c r="J189" s="480"/>
      <c r="K189" s="500"/>
      <c r="L189" s="483"/>
    </row>
    <row r="190" spans="3:12" ht="18.75" x14ac:dyDescent="0.25">
      <c r="C190" s="538" t="str">
        <f>IFERROR(VLOOKUP(D189,'Desarrollo e Innov. Curricular'!$E:$F,2,FALSE),IFERROR(VLOOKUP(D189,Investigación!$E:$F,2,FALSE),IFERROR(VLOOKUP(D189,'Vinculación Univ. Sociedad'!$E:$F,2,FALSE),IFERROR(VLOOKUP(D189,'Docencia y Profesorado Universi'!$E:$F,2,FALSE),IFERROR(VLOOKUP(D189,Estudiantes!$E:$F,2,FALSE),IFERROR(VLOOKUP(D189,'Gestion Administrativa'!$E:$F,2,FALSE),IFERROR(VLOOKUP(D189,'Gestion Academica'!$E:$F,2,FALSE),IFERROR(VLOOKUP(D189,Graduados!$E:$F,2,FALSE),IFERROR(VLOOKUP(D189,'Gestión del Conocimiento'!$E:$F,2,FALSE),IFERROR(VLOOKUP(D189,Gobernabilidad!$E:$F,2,FALSE),IFERROR(VLOOKUP(D189,'NIVEL DE ES Y  SISTEMA NACIONAL'!$E:$F,2,FALSE),VLOOKUP(D189,'Lo Esencial'!$E:$F,2,0))))))))))))</f>
        <v>Edición publicación de libros y materiales que refuerzan la identidad, el saber local y el desarrollo endógeno (con un manejo especial de la relación entre economía e identidad).  Además de la divulgación de cada libro publicado.</v>
      </c>
      <c r="D190" s="478"/>
      <c r="E190" s="486"/>
      <c r="F190" s="486"/>
      <c r="G190" s="486"/>
      <c r="H190" s="480"/>
      <c r="I190" s="480"/>
      <c r="J190" s="480"/>
      <c r="K190" s="500"/>
      <c r="L190" s="483"/>
    </row>
    <row r="191" spans="3:12" ht="15.75" thickBot="1" x14ac:dyDescent="0.3">
      <c r="C191" s="483"/>
      <c r="D191" s="483"/>
      <c r="E191" s="483"/>
      <c r="F191" s="486"/>
      <c r="G191" s="480"/>
      <c r="H191" s="480"/>
      <c r="I191" s="480"/>
      <c r="J191" s="483"/>
      <c r="K191" s="483"/>
      <c r="L191" s="483"/>
    </row>
    <row r="192" spans="3:12" ht="30.75" thickBot="1" x14ac:dyDescent="0.3">
      <c r="C192" s="512" t="s">
        <v>43</v>
      </c>
      <c r="D192" s="512" t="s">
        <v>54</v>
      </c>
      <c r="E192" s="517" t="s">
        <v>56</v>
      </c>
      <c r="F192" s="516" t="s">
        <v>27</v>
      </c>
      <c r="G192" s="515" t="s">
        <v>208</v>
      </c>
      <c r="H192" s="517" t="s">
        <v>45</v>
      </c>
      <c r="I192" s="515" t="s">
        <v>209</v>
      </c>
      <c r="J192" s="515" t="s">
        <v>489</v>
      </c>
      <c r="K192" s="515" t="s">
        <v>490</v>
      </c>
      <c r="L192" s="483"/>
    </row>
    <row r="193" spans="3:12" x14ac:dyDescent="0.25">
      <c r="C193" s="628" t="s">
        <v>1962</v>
      </c>
      <c r="D193" s="629">
        <v>4</v>
      </c>
      <c r="E193" s="632">
        <v>3000</v>
      </c>
      <c r="F193" s="488">
        <f t="shared" ref="F193:F195" si="21">D193*E193</f>
        <v>12000</v>
      </c>
      <c r="G193" s="599" t="s">
        <v>207</v>
      </c>
      <c r="H193" s="635" t="s">
        <v>395</v>
      </c>
      <c r="I193" s="653" t="str">
        <f>VLOOKUP(H193,Presupuesto!$B$11:$C$586,2,0)</f>
        <v>LIBROS, REVISTAS Y PERIODICOS (33500-00)</v>
      </c>
      <c r="J193" s="503" t="s">
        <v>557</v>
      </c>
      <c r="K193" s="503" t="s">
        <v>475</v>
      </c>
      <c r="L193" s="483"/>
    </row>
    <row r="194" spans="3:12" x14ac:dyDescent="0.25">
      <c r="C194" s="628" t="s">
        <v>1861</v>
      </c>
      <c r="D194" s="629">
        <v>15</v>
      </c>
      <c r="E194" s="633">
        <v>180000</v>
      </c>
      <c r="F194" s="488">
        <f t="shared" si="21"/>
        <v>2700000</v>
      </c>
      <c r="G194" s="529" t="s">
        <v>207</v>
      </c>
      <c r="H194" s="635" t="s">
        <v>372</v>
      </c>
      <c r="I194" s="513" t="str">
        <f>VLOOKUP(H194,Presupuesto!$B$11:$C$586,2,0)</f>
        <v>IMPRENTA, PUBLIC. Y REPRODUC. (25300-00)</v>
      </c>
      <c r="J194" s="489" t="s">
        <v>557</v>
      </c>
      <c r="K194" s="489" t="s">
        <v>476</v>
      </c>
      <c r="L194" s="483"/>
    </row>
    <row r="195" spans="3:12" x14ac:dyDescent="0.25">
      <c r="C195" s="628" t="s">
        <v>1861</v>
      </c>
      <c r="D195" s="629">
        <v>15</v>
      </c>
      <c r="E195" s="633">
        <v>15000</v>
      </c>
      <c r="F195" s="488">
        <f t="shared" si="21"/>
        <v>225000</v>
      </c>
      <c r="G195" s="529" t="s">
        <v>207</v>
      </c>
      <c r="H195" s="635" t="s">
        <v>372</v>
      </c>
      <c r="I195" s="513" t="str">
        <f>VLOOKUP(H195,Presupuesto!$B$11:$C$586,2,0)</f>
        <v>IMPRENTA, PUBLIC. Y REPRODUC. (25300-00)</v>
      </c>
      <c r="J195" s="489" t="s">
        <v>557</v>
      </c>
      <c r="K195" s="489" t="s">
        <v>481</v>
      </c>
      <c r="L195" s="483"/>
    </row>
    <row r="196" spans="3:12" x14ac:dyDescent="0.25">
      <c r="C196" s="541"/>
      <c r="D196" s="542"/>
      <c r="E196" s="650"/>
      <c r="F196" s="488"/>
      <c r="G196" s="529"/>
      <c r="H196" s="519"/>
      <c r="I196" s="513"/>
      <c r="J196" s="540"/>
      <c r="K196" s="489"/>
      <c r="L196" s="483"/>
    </row>
    <row r="199" spans="3:12" ht="15.75" thickBot="1" x14ac:dyDescent="0.3"/>
    <row r="200" spans="3:12" s="483" customFormat="1" ht="15.75" thickBot="1" x14ac:dyDescent="0.3">
      <c r="C200" s="526" t="s">
        <v>52</v>
      </c>
      <c r="D200" s="498">
        <f>SUM(F207:F209)</f>
        <v>67250</v>
      </c>
      <c r="F200" s="479"/>
      <c r="G200" s="482"/>
      <c r="H200" s="479"/>
      <c r="I200" s="479"/>
    </row>
    <row r="201" spans="3:12" s="483" customFormat="1" x14ac:dyDescent="0.25">
      <c r="C201" s="479"/>
      <c r="D201" s="478"/>
      <c r="E201" s="486"/>
      <c r="F201" s="486"/>
      <c r="G201" s="486"/>
      <c r="H201" s="480"/>
      <c r="I201" s="480"/>
      <c r="J201" s="480"/>
      <c r="K201" s="500"/>
    </row>
    <row r="202" spans="3:12" s="483" customFormat="1" x14ac:dyDescent="0.25">
      <c r="C202" s="479"/>
      <c r="D202" s="478"/>
      <c r="E202" s="486"/>
      <c r="F202" s="486"/>
      <c r="G202" s="486"/>
      <c r="H202" s="480"/>
      <c r="I202" s="480"/>
      <c r="J202" s="480"/>
      <c r="K202" s="500"/>
    </row>
    <row r="203" spans="3:12" s="483" customFormat="1" ht="15.75" x14ac:dyDescent="0.25">
      <c r="C203" s="536" t="s">
        <v>470</v>
      </c>
      <c r="D203" s="537" t="s">
        <v>1952</v>
      </c>
      <c r="E203" s="486"/>
      <c r="F203" s="486"/>
      <c r="G203" s="486"/>
      <c r="H203" s="480"/>
      <c r="I203" s="480"/>
      <c r="J203" s="480"/>
      <c r="K203" s="500"/>
    </row>
    <row r="204" spans="3:12" s="483" customFormat="1" ht="18.75" x14ac:dyDescent="0.25">
      <c r="C204" s="538" t="str">
        <f>IFERROR(VLOOKUP(D203,'Desarrollo e Innov. Curricular'!$E:$F,2,FALSE),IFERROR(VLOOKUP(D203,Investigación!$E:$F,2,FALSE),IFERROR(VLOOKUP(D203,'Vinculación Univ. Sociedad'!$E:$F,2,FALSE),IFERROR(VLOOKUP(D203,'Docencia y Profesorado Universi'!$E:$F,2,FALSE),IFERROR(VLOOKUP(D203,Estudiantes!$E:$F,2,FALSE),IFERROR(VLOOKUP(D203,'Gestion Administrativa'!$E:$F,2,FALSE),IFERROR(VLOOKUP(D203,'Gestion Academica'!$E:$F,2,FALSE),IFERROR(VLOOKUP(D203,Graduados!$E:$F,2,FALSE),IFERROR(VLOOKUP(D203,'Gestión del Conocimiento'!$E:$F,2,FALSE),IFERROR(VLOOKUP(D203,Gobernabilidad!$E:$F,2,FALSE),IFERROR(VLOOKUP(D203,'NIVEL DE ES Y  SISTEMA NACIONAL'!$E:$F,2,FALSE),VLOOKUP(D203,'Lo Esencial'!$E:$F,2,0))))))))))))</f>
        <v xml:space="preserve">Establecer fechas y actividades puntuales del proyecto Fomento a la lectura; Elaborar cronograma de actividades;  Establecer el presupuesto tentativo; Solicitar el apoyo a las diferentes unidades; Ejecución del proyecto
</v>
      </c>
      <c r="D204" s="478"/>
      <c r="E204" s="486"/>
      <c r="F204" s="486"/>
      <c r="G204" s="486"/>
      <c r="H204" s="480"/>
      <c r="I204" s="480"/>
      <c r="J204" s="480"/>
      <c r="K204" s="500"/>
    </row>
    <row r="205" spans="3:12" s="483" customFormat="1" ht="15.75" thickBot="1" x14ac:dyDescent="0.3">
      <c r="F205" s="486"/>
      <c r="G205" s="480"/>
      <c r="H205" s="480"/>
      <c r="I205" s="480"/>
    </row>
    <row r="206" spans="3:12" s="483" customFormat="1" ht="30.75" thickBot="1" x14ac:dyDescent="0.3">
      <c r="C206" s="512" t="s">
        <v>43</v>
      </c>
      <c r="D206" s="512" t="s">
        <v>54</v>
      </c>
      <c r="E206" s="517" t="s">
        <v>56</v>
      </c>
      <c r="F206" s="516" t="s">
        <v>27</v>
      </c>
      <c r="G206" s="515" t="s">
        <v>208</v>
      </c>
      <c r="H206" s="517" t="s">
        <v>45</v>
      </c>
      <c r="I206" s="515" t="s">
        <v>209</v>
      </c>
      <c r="J206" s="515" t="s">
        <v>489</v>
      </c>
      <c r="K206" s="515" t="s">
        <v>490</v>
      </c>
    </row>
    <row r="207" spans="3:12" s="483" customFormat="1" x14ac:dyDescent="0.25">
      <c r="C207" s="518" t="s">
        <v>1783</v>
      </c>
      <c r="D207" s="527">
        <v>3</v>
      </c>
      <c r="E207" s="507">
        <v>5000</v>
      </c>
      <c r="F207" s="488">
        <f>D207*E207</f>
        <v>15000</v>
      </c>
      <c r="G207" s="739" t="s">
        <v>207</v>
      </c>
      <c r="H207" s="519" t="s">
        <v>405</v>
      </c>
      <c r="I207" s="513" t="str">
        <f>VLOOKUP(H207,Presupuesto!$B$11:$C$586,2,0)</f>
        <v>UTILES DE ESCRITORIO, OFICINA Y ENZE¥ANZA</v>
      </c>
      <c r="J207" s="550" t="s">
        <v>557</v>
      </c>
      <c r="K207" s="550" t="s">
        <v>474</v>
      </c>
    </row>
    <row r="208" spans="3:12" s="483" customFormat="1" x14ac:dyDescent="0.25">
      <c r="C208" s="628" t="s">
        <v>1733</v>
      </c>
      <c r="D208" s="742">
        <v>15</v>
      </c>
      <c r="E208" s="633">
        <v>150</v>
      </c>
      <c r="F208" s="738">
        <f t="shared" ref="F208:F209" si="22">D208*E208</f>
        <v>2250</v>
      </c>
      <c r="G208" s="740" t="s">
        <v>207</v>
      </c>
      <c r="H208" s="519" t="s">
        <v>392</v>
      </c>
      <c r="I208" s="513" t="str">
        <f>VLOOKUP(H208,Presupuesto!$B$11:$C$586,2,0)</f>
        <v>ACABADOS Y TEXTILES</v>
      </c>
      <c r="J208" s="545" t="s">
        <v>557</v>
      </c>
      <c r="K208" s="545" t="s">
        <v>475</v>
      </c>
    </row>
    <row r="209" spans="3:11" s="483" customFormat="1" ht="15.75" thickBot="1" x14ac:dyDescent="0.3">
      <c r="C209" s="627" t="s">
        <v>1862</v>
      </c>
      <c r="D209" s="742">
        <v>2</v>
      </c>
      <c r="E209" s="633">
        <f>25000</f>
        <v>25000</v>
      </c>
      <c r="F209" s="738">
        <f t="shared" si="22"/>
        <v>50000</v>
      </c>
      <c r="G209" s="740" t="s">
        <v>207</v>
      </c>
      <c r="H209" s="642" t="s">
        <v>1064</v>
      </c>
      <c r="I209" s="525" t="str">
        <f>VLOOKUP(H209,Presupuesto!$B$11:$C$586,2,0)</f>
        <v>PRODUCTOS DE ARTES GRAFICAS</v>
      </c>
      <c r="J209" s="741" t="s">
        <v>557</v>
      </c>
      <c r="K209" s="545" t="s">
        <v>475</v>
      </c>
    </row>
    <row r="213" spans="3:11" s="483" customFormat="1" ht="15.75" thickBot="1" x14ac:dyDescent="0.3">
      <c r="G213" s="481"/>
    </row>
    <row r="214" spans="3:11" s="483" customFormat="1" ht="15.75" thickBot="1" x14ac:dyDescent="0.3">
      <c r="C214" s="526" t="s">
        <v>52</v>
      </c>
      <c r="D214" s="498">
        <f>SUM(F221:F222)</f>
        <v>20500</v>
      </c>
      <c r="F214" s="479"/>
      <c r="G214" s="482"/>
      <c r="H214" s="479"/>
      <c r="I214" s="479"/>
    </row>
    <row r="215" spans="3:11" s="483" customFormat="1" x14ac:dyDescent="0.25">
      <c r="C215" s="479"/>
      <c r="D215" s="478"/>
      <c r="E215" s="486"/>
      <c r="F215" s="486"/>
      <c r="G215" s="486"/>
      <c r="H215" s="480"/>
      <c r="I215" s="480"/>
      <c r="J215" s="480"/>
      <c r="K215" s="500"/>
    </row>
    <row r="216" spans="3:11" s="483" customFormat="1" x14ac:dyDescent="0.25">
      <c r="C216" s="479"/>
      <c r="D216" s="478"/>
      <c r="E216" s="486"/>
      <c r="F216" s="486"/>
      <c r="G216" s="486"/>
      <c r="H216" s="480"/>
      <c r="I216" s="480"/>
      <c r="J216" s="480"/>
      <c r="K216" s="500"/>
    </row>
    <row r="217" spans="3:11" s="483" customFormat="1" ht="15.75" x14ac:dyDescent="0.25">
      <c r="C217" s="536" t="s">
        <v>470</v>
      </c>
      <c r="D217" s="537" t="s">
        <v>1953</v>
      </c>
      <c r="E217" s="486"/>
      <c r="F217" s="486"/>
      <c r="G217" s="486"/>
      <c r="H217" s="480"/>
      <c r="I217" s="480"/>
      <c r="J217" s="480"/>
      <c r="K217" s="500"/>
    </row>
    <row r="218" spans="3:11" s="483" customFormat="1" ht="18.75" x14ac:dyDescent="0.25">
      <c r="C218" s="538" t="str">
        <f>IFERROR(VLOOKUP(D217,'Desarrollo e Innov. Curricular'!$E:$F,2,FALSE),IFERROR(VLOOKUP(D217,Investigación!$E:$F,2,FALSE),IFERROR(VLOOKUP(D217,'Vinculación Univ. Sociedad'!$E:$F,2,FALSE),IFERROR(VLOOKUP(D217,'Docencia y Profesorado Universi'!$E:$F,2,FALSE),IFERROR(VLOOKUP(D217,Estudiantes!$E:$F,2,FALSE),IFERROR(VLOOKUP(D217,'Gestion Administrativa'!$E:$F,2,FALSE),IFERROR(VLOOKUP(D217,'Gestion Academica'!$E:$F,2,FALSE),IFERROR(VLOOKUP(D217,Graduados!$E:$F,2,FALSE),IFERROR(VLOOKUP(D217,'Gestión del Conocimiento'!$E:$F,2,FALSE),IFERROR(VLOOKUP(D217,Gobernabilidad!$E:$F,2,FALSE),IFERROR(VLOOKUP(D217,'NIVEL DE ES Y  SISTEMA NACIONAL'!$E:$F,2,FALSE),VLOOKUP(D217,'Lo Esencial'!$E:$F,2,0))))))))))))</f>
        <v>Producción e impresión menusal  del boletín "Página al viento".</v>
      </c>
      <c r="D218" s="478"/>
      <c r="E218" s="486"/>
      <c r="F218" s="486"/>
      <c r="G218" s="486"/>
      <c r="H218" s="480"/>
      <c r="I218" s="480"/>
      <c r="J218" s="480"/>
      <c r="K218" s="500"/>
    </row>
    <row r="219" spans="3:11" s="483" customFormat="1" ht="15.75" thickBot="1" x14ac:dyDescent="0.3">
      <c r="F219" s="486"/>
      <c r="G219" s="480"/>
      <c r="H219" s="480"/>
      <c r="I219" s="480"/>
    </row>
    <row r="220" spans="3:11" s="483" customFormat="1" ht="30.75" thickBot="1" x14ac:dyDescent="0.3">
      <c r="C220" s="512" t="s">
        <v>43</v>
      </c>
      <c r="D220" s="512" t="s">
        <v>54</v>
      </c>
      <c r="E220" s="517" t="s">
        <v>56</v>
      </c>
      <c r="F220" s="516" t="s">
        <v>27</v>
      </c>
      <c r="G220" s="515" t="s">
        <v>208</v>
      </c>
      <c r="H220" s="517" t="s">
        <v>45</v>
      </c>
      <c r="I220" s="515" t="s">
        <v>209</v>
      </c>
      <c r="J220" s="515" t="s">
        <v>489</v>
      </c>
      <c r="K220" s="515" t="s">
        <v>490</v>
      </c>
    </row>
    <row r="221" spans="3:11" s="483" customFormat="1" x14ac:dyDescent="0.25">
      <c r="C221" s="651" t="s">
        <v>1783</v>
      </c>
      <c r="D221" s="597">
        <v>4</v>
      </c>
      <c r="E221" s="502">
        <v>5000</v>
      </c>
      <c r="F221" s="598">
        <f>D221*E221</f>
        <v>20000</v>
      </c>
      <c r="G221" s="752" t="s">
        <v>207</v>
      </c>
      <c r="H221" s="652" t="s">
        <v>405</v>
      </c>
      <c r="I221" s="653" t="str">
        <f>VLOOKUP(H221,Presupuesto!$B$11:$C$586,2,0)</f>
        <v>UTILES DE ESCRITORIO, OFICINA Y ENZE¥ANZA</v>
      </c>
      <c r="J221" s="550" t="s">
        <v>557</v>
      </c>
      <c r="K221" s="550" t="s">
        <v>477</v>
      </c>
    </row>
    <row r="222" spans="3:11" s="483" customFormat="1" ht="15.75" thickBot="1" x14ac:dyDescent="0.3">
      <c r="C222" s="753" t="s">
        <v>1784</v>
      </c>
      <c r="D222" s="754">
        <v>250</v>
      </c>
      <c r="E222" s="755">
        <v>2</v>
      </c>
      <c r="F222" s="595">
        <f>D222*E222</f>
        <v>500</v>
      </c>
      <c r="G222" s="656" t="s">
        <v>206</v>
      </c>
      <c r="H222" s="756" t="s">
        <v>405</v>
      </c>
      <c r="I222" s="658" t="str">
        <f>VLOOKUP(H222,Presupuesto!$B$11:$C$586,2,0)</f>
        <v>UTILES DE ESCRITORIO, OFICINA Y ENZE¥ANZA</v>
      </c>
      <c r="J222" s="741" t="s">
        <v>557</v>
      </c>
      <c r="K222" s="659" t="s">
        <v>475</v>
      </c>
    </row>
    <row r="225" spans="3:11" s="483" customFormat="1" ht="15.75" thickBot="1" x14ac:dyDescent="0.3">
      <c r="G225" s="481"/>
    </row>
    <row r="226" spans="3:11" s="483" customFormat="1" ht="15.75" thickBot="1" x14ac:dyDescent="0.3">
      <c r="C226" s="526" t="s">
        <v>52</v>
      </c>
      <c r="D226" s="498">
        <f>SUM(F233:F235)</f>
        <v>41800</v>
      </c>
      <c r="F226" s="479"/>
      <c r="G226" s="482"/>
      <c r="H226" s="479"/>
      <c r="I226" s="479"/>
    </row>
    <row r="227" spans="3:11" s="483" customFormat="1" x14ac:dyDescent="0.25">
      <c r="C227" s="479"/>
      <c r="D227" s="478"/>
      <c r="E227" s="486"/>
      <c r="F227" s="486"/>
      <c r="G227" s="486"/>
      <c r="H227" s="480"/>
      <c r="I227" s="480"/>
      <c r="J227" s="480"/>
      <c r="K227" s="500"/>
    </row>
    <row r="228" spans="3:11" s="483" customFormat="1" x14ac:dyDescent="0.25">
      <c r="C228" s="479"/>
      <c r="D228" s="478"/>
      <c r="E228" s="486"/>
      <c r="F228" s="486"/>
      <c r="G228" s="486"/>
      <c r="H228" s="480"/>
      <c r="I228" s="480"/>
      <c r="J228" s="480"/>
      <c r="K228" s="500"/>
    </row>
    <row r="229" spans="3:11" s="483" customFormat="1" ht="15.75" x14ac:dyDescent="0.25">
      <c r="C229" s="536" t="s">
        <v>470</v>
      </c>
      <c r="D229" s="537" t="s">
        <v>1954</v>
      </c>
      <c r="E229" s="486"/>
      <c r="F229" s="486"/>
      <c r="G229" s="486"/>
      <c r="H229" s="480"/>
      <c r="I229" s="480"/>
      <c r="J229" s="480"/>
      <c r="K229" s="500"/>
    </row>
    <row r="230" spans="3:11" s="483" customFormat="1" ht="18.75" x14ac:dyDescent="0.25">
      <c r="C230" s="538" t="str">
        <f>IFERROR(VLOOKUP(D229,'Desarrollo e Innov. Curricular'!$E:$F,2,FALSE),IFERROR(VLOOKUP(D229,Investigación!$E:$F,2,FALSE),IFERROR(VLOOKUP(D229,'Vinculación Univ. Sociedad'!$E:$F,2,FALSE),IFERROR(VLOOKUP(D229,'Docencia y Profesorado Universi'!$E:$F,2,FALSE),IFERROR(VLOOKUP(D229,Estudiantes!$E:$F,2,FALSE),IFERROR(VLOOKUP(D229,'Gestion Administrativa'!$E:$F,2,FALSE),IFERROR(VLOOKUP(D229,'Gestion Academica'!$E:$F,2,FALSE),IFERROR(VLOOKUP(D229,Graduados!$E:$F,2,FALSE),IFERROR(VLOOKUP(D229,'Gestión del Conocimiento'!$E:$F,2,FALSE),IFERROR(VLOOKUP(D229,Gobernabilidad!$E:$F,2,FALSE),IFERROR(VLOOKUP(D229,'NIVEL DE ES Y  SISTEMA NACIONAL'!$E:$F,2,FALSE),VLOOKUP(D229,'Lo Esencial'!$E:$F,2,0))))))))))))</f>
        <v>Diseño de catálogo.                  Producción del catálogo.</v>
      </c>
      <c r="D230" s="478"/>
      <c r="E230" s="486"/>
      <c r="F230" s="486"/>
      <c r="G230" s="486"/>
      <c r="H230" s="480"/>
      <c r="I230" s="480"/>
      <c r="J230" s="480"/>
      <c r="K230" s="500"/>
    </row>
    <row r="231" spans="3:11" s="483" customFormat="1" ht="15.75" thickBot="1" x14ac:dyDescent="0.3">
      <c r="F231" s="486"/>
      <c r="G231" s="480"/>
      <c r="H231" s="480"/>
      <c r="I231" s="480"/>
    </row>
    <row r="232" spans="3:11" s="483" customFormat="1" ht="30.75" thickBot="1" x14ac:dyDescent="0.3">
      <c r="C232" s="512" t="s">
        <v>43</v>
      </c>
      <c r="D232" s="512" t="s">
        <v>54</v>
      </c>
      <c r="E232" s="517" t="s">
        <v>56</v>
      </c>
      <c r="F232" s="516" t="s">
        <v>27</v>
      </c>
      <c r="G232" s="515" t="s">
        <v>208</v>
      </c>
      <c r="H232" s="517" t="s">
        <v>45</v>
      </c>
      <c r="I232" s="515" t="s">
        <v>209</v>
      </c>
      <c r="J232" s="515" t="s">
        <v>489</v>
      </c>
      <c r="K232" s="515" t="s">
        <v>490</v>
      </c>
    </row>
    <row r="233" spans="3:11" s="483" customFormat="1" x14ac:dyDescent="0.25">
      <c r="C233" s="762" t="s">
        <v>1862</v>
      </c>
      <c r="D233" s="766">
        <v>1</v>
      </c>
      <c r="E233" s="763">
        <v>40000</v>
      </c>
      <c r="F233" s="598">
        <f>D233*E233</f>
        <v>40000</v>
      </c>
      <c r="G233" s="752" t="s">
        <v>207</v>
      </c>
      <c r="H233" s="642" t="s">
        <v>1064</v>
      </c>
      <c r="I233" s="525" t="str">
        <f>VLOOKUP(H233,Presupuesto!$B$11:$C$586,2,0)</f>
        <v>PRODUCTOS DE ARTES GRAFICAS</v>
      </c>
      <c r="J233" s="550" t="s">
        <v>557</v>
      </c>
      <c r="K233" s="550" t="s">
        <v>475</v>
      </c>
    </row>
    <row r="234" spans="3:11" s="483" customFormat="1" x14ac:dyDescent="0.25">
      <c r="C234" s="518" t="s">
        <v>1734</v>
      </c>
      <c r="D234" s="527">
        <v>10</v>
      </c>
      <c r="E234" s="507">
        <v>70</v>
      </c>
      <c r="F234" s="488">
        <f t="shared" ref="F234" si="23">D234*E234</f>
        <v>700</v>
      </c>
      <c r="G234" s="529" t="s">
        <v>207</v>
      </c>
      <c r="H234" s="519" t="s">
        <v>371</v>
      </c>
      <c r="I234" s="513" t="str">
        <f>VLOOKUP(H234,Presupuesto!$B$11:$C$586,2,0)</f>
        <v>SERVICIOS DE TRANSPORTE (25100-00)</v>
      </c>
      <c r="J234" s="757" t="s">
        <v>557</v>
      </c>
      <c r="K234" s="492" t="s">
        <v>475</v>
      </c>
    </row>
    <row r="235" spans="3:11" s="483" customFormat="1" ht="15.75" thickBot="1" x14ac:dyDescent="0.3">
      <c r="C235" s="654" t="s">
        <v>170</v>
      </c>
      <c r="D235" s="765">
        <v>10</v>
      </c>
      <c r="E235" s="764">
        <v>110</v>
      </c>
      <c r="F235" s="595">
        <f t="shared" ref="F235" si="24">D235*E235</f>
        <v>1100</v>
      </c>
      <c r="G235" s="656" t="s">
        <v>207</v>
      </c>
      <c r="H235" s="756" t="s">
        <v>1116</v>
      </c>
      <c r="I235" s="658" t="str">
        <f>VLOOKUP(H235,Presupuesto!$B$11:$C$586,2,0)</f>
        <v>GASOLINA</v>
      </c>
      <c r="J235" s="741" t="s">
        <v>557</v>
      </c>
      <c r="K235" s="659" t="s">
        <v>475</v>
      </c>
    </row>
  </sheetData>
  <dataValidations count="6">
    <dataValidation type="list" allowBlank="1" showInputMessage="1" showErrorMessage="1" errorTitle="¡Ingreso Inválido!" error="Seleccione una opción de la lista." promptTitle="Tipo de Presupuesto" prompt="Seleccione una opción de la lista." sqref="G84:G89 G57:G60 G70:G74 G162:G164 G193:G196 G207:G209 G221:G222 G233:G235 G17:G35 G45:G47 G99:G109 G119:G128 G138:G150 G176:G183">
      <formula1>$R$2:$S$2</formula1>
    </dataValidation>
    <dataValidation type="list" allowBlank="1" showInputMessage="1" showErrorMessage="1" errorTitle="¡Ingreso Inválido!" error="Seleccione una opción de la lista" promptTitle="Mes Requerido" prompt="Seleccione el mes en el que requiere el recurso." sqref="K57:K60 K70:K74 K84:K89 K162:K164 K193:K196 K207:K209 K221:K222 K233:K235 K17:K35 K45:K47 K99:K109 K119:K128 K138:K150 K176:K183">
      <formula1>$U$2:$AF$2</formula1>
    </dataValidation>
    <dataValidation type="list" allowBlank="1" showInputMessage="1" showErrorMessage="1" errorTitle="¡Ingreso Inválido!" error="Seleccione una opción de la lista." promptTitle="Dimensión Estratégica" prompt="Seleccione una opción de la lista." sqref="J57:J60 J70:J74 J84:J89 J193:J196 J162:J164 J207:J209 J221:J222 J233:J235 J17:J35 J45:J47 J99:J109 J119:J128 J138:J150 J176:J183">
      <formula1>$A$2:$K$2</formula1>
    </dataValidation>
    <dataValidation type="list" allowBlank="1" showInputMessage="1" showErrorMessage="1" errorTitle="¡Ingreso Inválido!" error="Verifique el valor ingresado." promptTitle="Ingrese el Objeto de Gasto" prompt="Ingrese el Objeto de Gasto" sqref="H233:H235 H103:H109 H57:H60 H70:H74 H84:H89 H99:H101 H162:H164 H193:H196 H207:H209 H221:H222 H17:H35 H45:H47 H119:H128 H138:H150 H176:H183">
      <formula1>$A$1:$VD$1</formula1>
    </dataValidation>
    <dataValidation type="list" allowBlank="1" showInputMessage="1" showErrorMessage="1" errorTitle="¡Ingreso Invalido!" error="Seleccione una opción de la lista." promptTitle="Categoria/Zona de Viáticos" prompt="Seleccione una opción de la lista" sqref="C28:C33 C99:C100 C70:C71 C147:C148 C196 C164 C178:C183">
      <formula1>$AH$2:$BU$2</formula1>
    </dataValidation>
    <dataValidation type="list" allowBlank="1" showInputMessage="1" showErrorMessage="1" errorTitle="¡Ingreso Inválido!" error="Verifique el valor ingresado._x000a_" sqref="H102">
      <formula1>$A$1:$VD$1</formula1>
    </dataValidation>
  </dataValidations>
  <pageMargins left="0.7" right="0.7" top="0.75" bottom="0.75" header="0.3" footer="0.3"/>
  <pageSetup orientation="portrait" horizontalDpi="300" verticalDpi="300" r:id="rId1"/>
  <ignoredErrors>
    <ignoredError sqref="I102"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52"/>
  <sheetViews>
    <sheetView showGridLines="0" topLeftCell="A4" zoomScale="86" zoomScaleNormal="86" workbookViewId="0">
      <selection activeCell="F23" sqref="F23"/>
    </sheetView>
  </sheetViews>
  <sheetFormatPr baseColWidth="10" defaultColWidth="11.5703125" defaultRowHeight="15" x14ac:dyDescent="0.25"/>
  <cols>
    <col min="1" max="1" width="1.85546875" style="109" customWidth="1"/>
    <col min="2" max="2" width="17" style="109" customWidth="1"/>
    <col min="3" max="3" width="46.5703125" style="109" customWidth="1"/>
    <col min="4" max="4" width="26.85546875" style="109" bestFit="1" customWidth="1"/>
    <col min="5" max="5" width="13.85546875" style="109" customWidth="1"/>
    <col min="6" max="6" width="21.85546875" style="109" customWidth="1"/>
    <col min="7" max="7" width="16.5703125" style="96" customWidth="1"/>
    <col min="8" max="8" width="24.140625" style="109" bestFit="1" customWidth="1"/>
    <col min="9" max="9" width="36" style="109" bestFit="1" customWidth="1"/>
    <col min="10" max="10" width="28.140625" style="109" bestFit="1" customWidth="1"/>
    <col min="11" max="11" width="19.85546875" style="109" bestFit="1" customWidth="1"/>
    <col min="12" max="12" width="12.7109375" style="109" bestFit="1" customWidth="1"/>
    <col min="13" max="16384" width="11.5703125" style="109"/>
  </cols>
  <sheetData>
    <row r="1" spans="1:576" ht="26.25" hidden="1" x14ac:dyDescent="0.25">
      <c r="A1" s="201"/>
      <c r="B1" s="204"/>
      <c r="C1" s="195" t="s">
        <v>331</v>
      </c>
      <c r="D1" s="195" t="s">
        <v>741</v>
      </c>
      <c r="E1" s="195" t="s">
        <v>743</v>
      </c>
      <c r="F1" s="195" t="s">
        <v>745</v>
      </c>
      <c r="G1" s="195" t="s">
        <v>747</v>
      </c>
      <c r="H1" s="195" t="s">
        <v>749</v>
      </c>
      <c r="I1" s="195" t="s">
        <v>751</v>
      </c>
      <c r="J1" s="195" t="s">
        <v>332</v>
      </c>
      <c r="K1" s="195" t="s">
        <v>754</v>
      </c>
      <c r="L1" s="195" t="s">
        <v>333</v>
      </c>
      <c r="M1" s="195" t="s">
        <v>756</v>
      </c>
      <c r="N1" s="195" t="s">
        <v>758</v>
      </c>
      <c r="O1" s="195" t="s">
        <v>760</v>
      </c>
      <c r="P1" s="195" t="s">
        <v>334</v>
      </c>
      <c r="Q1" s="195" t="s">
        <v>761</v>
      </c>
      <c r="R1" s="195" t="s">
        <v>764</v>
      </c>
      <c r="S1" s="195" t="s">
        <v>335</v>
      </c>
      <c r="T1" s="195" t="s">
        <v>766</v>
      </c>
      <c r="U1" s="195" t="s">
        <v>336</v>
      </c>
      <c r="V1" s="195" t="s">
        <v>767</v>
      </c>
      <c r="W1" s="195" t="s">
        <v>768</v>
      </c>
      <c r="X1" s="195" t="s">
        <v>772</v>
      </c>
      <c r="Y1" s="195" t="s">
        <v>328</v>
      </c>
      <c r="Z1" s="195" t="s">
        <v>787</v>
      </c>
      <c r="AA1" s="204"/>
      <c r="AB1" s="195" t="s">
        <v>789</v>
      </c>
      <c r="AC1" s="195" t="s">
        <v>338</v>
      </c>
      <c r="AD1" s="195" t="s">
        <v>791</v>
      </c>
      <c r="AE1" s="195" t="s">
        <v>793</v>
      </c>
      <c r="AF1" s="195" t="s">
        <v>339</v>
      </c>
      <c r="AG1" s="195" t="s">
        <v>795</v>
      </c>
      <c r="AH1" s="195" t="s">
        <v>797</v>
      </c>
      <c r="AI1" s="195" t="s">
        <v>340</v>
      </c>
      <c r="AJ1" s="195" t="s">
        <v>798</v>
      </c>
      <c r="AK1" s="195" t="s">
        <v>800</v>
      </c>
      <c r="AL1" s="195" t="s">
        <v>801</v>
      </c>
      <c r="AM1" s="195" t="s">
        <v>802</v>
      </c>
      <c r="AN1" s="195" t="s">
        <v>804</v>
      </c>
      <c r="AO1" s="195" t="s">
        <v>806</v>
      </c>
      <c r="AP1" s="195" t="s">
        <v>807</v>
      </c>
      <c r="AQ1" s="195" t="s">
        <v>341</v>
      </c>
      <c r="AR1" s="195" t="s">
        <v>809</v>
      </c>
      <c r="AS1" s="195" t="s">
        <v>811</v>
      </c>
      <c r="AT1" s="195" t="s">
        <v>813</v>
      </c>
      <c r="AU1" s="195" t="s">
        <v>815</v>
      </c>
      <c r="AV1" s="195" t="s">
        <v>817</v>
      </c>
      <c r="AW1" s="195" t="s">
        <v>819</v>
      </c>
      <c r="AX1" s="195" t="s">
        <v>821</v>
      </c>
      <c r="AY1" s="195" t="s">
        <v>823</v>
      </c>
      <c r="AZ1" s="204"/>
      <c r="BA1" s="195" t="s">
        <v>343</v>
      </c>
      <c r="BB1" s="195" t="s">
        <v>845</v>
      </c>
      <c r="BC1" s="195" t="s">
        <v>344</v>
      </c>
      <c r="BD1" s="195" t="s">
        <v>847</v>
      </c>
      <c r="BE1" s="195" t="s">
        <v>849</v>
      </c>
      <c r="BF1" s="204"/>
      <c r="BG1" s="195" t="s">
        <v>346</v>
      </c>
      <c r="BH1" s="195" t="s">
        <v>851</v>
      </c>
      <c r="BI1" s="195" t="s">
        <v>347</v>
      </c>
      <c r="BJ1" s="195" t="s">
        <v>853</v>
      </c>
      <c r="BK1" s="195" t="s">
        <v>855</v>
      </c>
      <c r="BL1" s="195" t="s">
        <v>857</v>
      </c>
      <c r="BM1" s="204"/>
      <c r="BN1" s="195" t="s">
        <v>863</v>
      </c>
      <c r="BO1" s="195" t="s">
        <v>865</v>
      </c>
      <c r="BP1" s="195" t="s">
        <v>349</v>
      </c>
      <c r="BQ1" s="195" t="s">
        <v>859</v>
      </c>
      <c r="BR1" s="195" t="s">
        <v>861</v>
      </c>
      <c r="BS1" s="195" t="s">
        <v>350</v>
      </c>
      <c r="BT1" s="195" t="s">
        <v>867</v>
      </c>
      <c r="BU1" s="195" t="s">
        <v>351</v>
      </c>
      <c r="BV1" s="195" t="s">
        <v>868</v>
      </c>
      <c r="BW1" s="192"/>
      <c r="BX1" s="204"/>
      <c r="BY1" s="195" t="s">
        <v>352</v>
      </c>
      <c r="BZ1" s="195" t="s">
        <v>773</v>
      </c>
      <c r="CA1" s="195" t="s">
        <v>775</v>
      </c>
      <c r="CB1" s="195" t="s">
        <v>777</v>
      </c>
      <c r="CC1" s="195" t="s">
        <v>353</v>
      </c>
      <c r="CD1" s="195" t="s">
        <v>779</v>
      </c>
      <c r="CE1" s="195" t="s">
        <v>781</v>
      </c>
      <c r="CF1" s="195" t="s">
        <v>783</v>
      </c>
      <c r="CG1" s="195" t="s">
        <v>785</v>
      </c>
      <c r="CH1" s="192"/>
      <c r="CI1" s="204"/>
      <c r="CJ1" s="195" t="s">
        <v>354</v>
      </c>
      <c r="CK1" s="195" t="s">
        <v>825</v>
      </c>
      <c r="CL1" s="195" t="s">
        <v>827</v>
      </c>
      <c r="CM1" s="195" t="s">
        <v>829</v>
      </c>
      <c r="CN1" s="195" t="s">
        <v>831</v>
      </c>
      <c r="CO1" s="195" t="s">
        <v>833</v>
      </c>
      <c r="CP1" s="195" t="s">
        <v>835</v>
      </c>
      <c r="CQ1" s="195" t="s">
        <v>837</v>
      </c>
      <c r="CR1" s="195" t="s">
        <v>839</v>
      </c>
      <c r="CS1" s="195" t="s">
        <v>841</v>
      </c>
      <c r="CT1" s="195" t="s">
        <v>843</v>
      </c>
      <c r="CU1" s="192"/>
      <c r="CV1" s="204"/>
      <c r="CW1" s="195" t="s">
        <v>869</v>
      </c>
      <c r="CX1" s="195" t="s">
        <v>870</v>
      </c>
      <c r="CY1" s="195" t="s">
        <v>872</v>
      </c>
      <c r="CZ1" s="195" t="s">
        <v>357</v>
      </c>
      <c r="DA1" s="195" t="s">
        <v>874</v>
      </c>
      <c r="DB1" s="195" t="s">
        <v>876</v>
      </c>
      <c r="DC1" s="195" t="s">
        <v>878</v>
      </c>
      <c r="DD1" s="195" t="s">
        <v>880</v>
      </c>
      <c r="DE1" s="195" t="s">
        <v>882</v>
      </c>
      <c r="DF1" s="195" t="s">
        <v>884</v>
      </c>
      <c r="DG1" s="204"/>
      <c r="DH1" s="195" t="s">
        <v>359</v>
      </c>
      <c r="DI1" s="195" t="s">
        <v>886</v>
      </c>
      <c r="DJ1" s="195" t="s">
        <v>360</v>
      </c>
      <c r="DK1" s="195" t="s">
        <v>888</v>
      </c>
      <c r="DL1" s="195" t="s">
        <v>890</v>
      </c>
      <c r="DM1" s="195" t="s">
        <v>892</v>
      </c>
      <c r="DN1" s="195" t="s">
        <v>894</v>
      </c>
      <c r="DO1" s="195" t="s">
        <v>896</v>
      </c>
      <c r="DP1" s="195" t="s">
        <v>898</v>
      </c>
      <c r="DQ1" s="195" t="s">
        <v>900</v>
      </c>
      <c r="DR1" s="195" t="s">
        <v>361</v>
      </c>
      <c r="DS1" s="195" t="s">
        <v>902</v>
      </c>
      <c r="DT1" s="195" t="s">
        <v>904</v>
      </c>
      <c r="DU1" s="195" t="s">
        <v>906</v>
      </c>
      <c r="DV1" s="204"/>
      <c r="DW1" s="195" t="s">
        <v>908</v>
      </c>
      <c r="DX1" s="195" t="s">
        <v>363</v>
      </c>
      <c r="DY1" s="195" t="s">
        <v>910</v>
      </c>
      <c r="DZ1" s="195" t="s">
        <v>364</v>
      </c>
      <c r="EA1" s="195" t="s">
        <v>912</v>
      </c>
      <c r="EB1" s="195" t="s">
        <v>914</v>
      </c>
      <c r="EC1" s="195" t="s">
        <v>916</v>
      </c>
      <c r="ED1" s="195" t="s">
        <v>918</v>
      </c>
      <c r="EE1" s="195" t="s">
        <v>920</v>
      </c>
      <c r="EF1" s="195" t="s">
        <v>922</v>
      </c>
      <c r="EG1" s="195" t="s">
        <v>924</v>
      </c>
      <c r="EH1" s="195" t="s">
        <v>926</v>
      </c>
      <c r="EI1" s="195" t="s">
        <v>928</v>
      </c>
      <c r="EJ1" s="195" t="s">
        <v>930</v>
      </c>
      <c r="EK1" s="195" t="s">
        <v>932</v>
      </c>
      <c r="EL1" s="204"/>
      <c r="EM1" s="195" t="s">
        <v>934</v>
      </c>
      <c r="EN1" s="195" t="s">
        <v>366</v>
      </c>
      <c r="EO1" s="195" t="s">
        <v>936</v>
      </c>
      <c r="EP1" s="195" t="s">
        <v>938</v>
      </c>
      <c r="EQ1" s="195" t="s">
        <v>367</v>
      </c>
      <c r="ER1" s="195" t="s">
        <v>940</v>
      </c>
      <c r="ES1" s="195" t="s">
        <v>942</v>
      </c>
      <c r="ET1" s="195" t="s">
        <v>368</v>
      </c>
      <c r="EU1" s="195" t="s">
        <v>944</v>
      </c>
      <c r="EV1" s="195" t="s">
        <v>946</v>
      </c>
      <c r="EW1" s="195" t="s">
        <v>948</v>
      </c>
      <c r="EX1" s="195" t="s">
        <v>369</v>
      </c>
      <c r="EY1" s="195" t="s">
        <v>950</v>
      </c>
      <c r="EZ1" s="195" t="s">
        <v>952</v>
      </c>
      <c r="FA1" s="204"/>
      <c r="FB1" s="195" t="s">
        <v>371</v>
      </c>
      <c r="FC1" s="195" t="s">
        <v>954</v>
      </c>
      <c r="FD1" s="195" t="s">
        <v>956</v>
      </c>
      <c r="FE1" s="195" t="s">
        <v>958</v>
      </c>
      <c r="FF1" s="195" t="s">
        <v>960</v>
      </c>
      <c r="FG1" s="195" t="s">
        <v>372</v>
      </c>
      <c r="FH1" s="195" t="s">
        <v>962</v>
      </c>
      <c r="FI1" s="195" t="s">
        <v>964</v>
      </c>
      <c r="FJ1" s="195" t="s">
        <v>966</v>
      </c>
      <c r="FK1" s="195" t="s">
        <v>968</v>
      </c>
      <c r="FL1" s="195" t="s">
        <v>970</v>
      </c>
      <c r="FM1" s="195" t="s">
        <v>373</v>
      </c>
      <c r="FN1" s="195" t="s">
        <v>973</v>
      </c>
      <c r="FO1" s="195" t="s">
        <v>374</v>
      </c>
      <c r="FP1" s="195" t="s">
        <v>976</v>
      </c>
      <c r="FQ1" s="195" t="s">
        <v>977</v>
      </c>
      <c r="FR1" s="195" t="s">
        <v>979</v>
      </c>
      <c r="FS1" s="195" t="s">
        <v>375</v>
      </c>
      <c r="FT1" s="195" t="s">
        <v>982</v>
      </c>
      <c r="FU1" s="195" t="s">
        <v>983</v>
      </c>
      <c r="FV1" s="195" t="s">
        <v>985</v>
      </c>
      <c r="FW1" s="195" t="s">
        <v>376</v>
      </c>
      <c r="FX1" s="195" t="s">
        <v>988</v>
      </c>
      <c r="FY1" s="195" t="s">
        <v>990</v>
      </c>
      <c r="FZ1" s="195" t="s">
        <v>992</v>
      </c>
      <c r="GA1" s="204"/>
      <c r="GB1" s="195" t="s">
        <v>378</v>
      </c>
      <c r="GC1" s="195" t="s">
        <v>379</v>
      </c>
      <c r="GD1" s="204"/>
      <c r="GE1" s="195" t="s">
        <v>381</v>
      </c>
      <c r="GF1" s="195" t="s">
        <v>1015</v>
      </c>
      <c r="GG1" s="195" t="s">
        <v>1017</v>
      </c>
      <c r="GH1" s="195" t="s">
        <v>1019</v>
      </c>
      <c r="GI1" s="195" t="s">
        <v>1021</v>
      </c>
      <c r="GJ1" s="195" t="s">
        <v>1023</v>
      </c>
      <c r="GK1" s="204"/>
      <c r="GL1" s="195" t="s">
        <v>383</v>
      </c>
      <c r="GM1" s="195" t="s">
        <v>1025</v>
      </c>
      <c r="GN1" s="195" t="s">
        <v>1027</v>
      </c>
      <c r="GO1" s="195" t="s">
        <v>1029</v>
      </c>
      <c r="GP1" s="195" t="s">
        <v>1031</v>
      </c>
      <c r="GQ1" s="195" t="s">
        <v>1033</v>
      </c>
      <c r="GR1" s="195" t="s">
        <v>1035</v>
      </c>
      <c r="GS1" s="192"/>
      <c r="GT1" s="204"/>
      <c r="GU1" s="195" t="s">
        <v>384</v>
      </c>
      <c r="GV1" s="195" t="s">
        <v>994</v>
      </c>
      <c r="GW1" s="195" t="s">
        <v>996</v>
      </c>
      <c r="GX1" s="195" t="s">
        <v>998</v>
      </c>
      <c r="GY1" s="195" t="s">
        <v>1000</v>
      </c>
      <c r="GZ1" s="195" t="s">
        <v>1002</v>
      </c>
      <c r="HA1" s="195" t="s">
        <v>1004</v>
      </c>
      <c r="HB1" s="204"/>
      <c r="HC1" s="195" t="s">
        <v>385</v>
      </c>
      <c r="HD1" s="195" t="s">
        <v>1006</v>
      </c>
      <c r="HE1" s="195" t="s">
        <v>1008</v>
      </c>
      <c r="HF1" s="195" t="s">
        <v>1009</v>
      </c>
      <c r="HG1" s="195" t="s">
        <v>386</v>
      </c>
      <c r="HH1" s="195" t="s">
        <v>1012</v>
      </c>
      <c r="HI1" s="195" t="s">
        <v>1013</v>
      </c>
      <c r="HJ1" s="192"/>
      <c r="HK1" s="204"/>
      <c r="HL1" s="195" t="s">
        <v>389</v>
      </c>
      <c r="HM1" s="195" t="s">
        <v>1037</v>
      </c>
      <c r="HN1" s="195" t="s">
        <v>1039</v>
      </c>
      <c r="HO1" s="195" t="s">
        <v>1041</v>
      </c>
      <c r="HP1" s="195" t="s">
        <v>1043</v>
      </c>
      <c r="HQ1" s="195" t="s">
        <v>390</v>
      </c>
      <c r="HR1" s="195" t="s">
        <v>1046</v>
      </c>
      <c r="HS1" s="204"/>
      <c r="HT1" s="195" t="s">
        <v>1048</v>
      </c>
      <c r="HU1" s="195" t="s">
        <v>1050</v>
      </c>
      <c r="HV1" s="195" t="s">
        <v>392</v>
      </c>
      <c r="HW1" s="195" t="s">
        <v>1053</v>
      </c>
      <c r="HX1" s="195" t="s">
        <v>1055</v>
      </c>
      <c r="HY1" s="195" t="s">
        <v>1056</v>
      </c>
      <c r="HZ1" s="195" t="s">
        <v>1058</v>
      </c>
      <c r="IA1" s="204"/>
      <c r="IB1" s="195" t="s">
        <v>1060</v>
      </c>
      <c r="IC1" s="195" t="s">
        <v>1062</v>
      </c>
      <c r="ID1" s="195" t="s">
        <v>1064</v>
      </c>
      <c r="IE1" s="195" t="s">
        <v>394</v>
      </c>
      <c r="IF1" s="195" t="s">
        <v>1066</v>
      </c>
      <c r="IG1" s="195" t="s">
        <v>1068</v>
      </c>
      <c r="IH1" s="195" t="s">
        <v>395</v>
      </c>
      <c r="II1" s="195" t="s">
        <v>1070</v>
      </c>
      <c r="IJ1" s="195" t="s">
        <v>1072</v>
      </c>
      <c r="IK1" s="195" t="s">
        <v>396</v>
      </c>
      <c r="IL1" s="195" t="s">
        <v>1074</v>
      </c>
      <c r="IM1" s="195" t="s">
        <v>1076</v>
      </c>
      <c r="IN1" s="195" t="s">
        <v>1078</v>
      </c>
      <c r="IO1" s="195" t="s">
        <v>1080</v>
      </c>
      <c r="IP1" s="195" t="s">
        <v>397</v>
      </c>
      <c r="IQ1" s="195" t="s">
        <v>1082</v>
      </c>
      <c r="IR1" s="204"/>
      <c r="IS1" s="195" t="s">
        <v>1090</v>
      </c>
      <c r="IT1" s="195" t="s">
        <v>1092</v>
      </c>
      <c r="IU1" s="195" t="s">
        <v>399</v>
      </c>
      <c r="IV1" s="195" t="s">
        <v>1094</v>
      </c>
      <c r="IW1" s="195" t="s">
        <v>1096</v>
      </c>
      <c r="IX1" s="195" t="s">
        <v>1098</v>
      </c>
      <c r="IY1" s="204"/>
      <c r="IZ1" s="195" t="s">
        <v>1100</v>
      </c>
      <c r="JA1" s="195" t="s">
        <v>401</v>
      </c>
      <c r="JB1" s="195" t="s">
        <v>1103</v>
      </c>
      <c r="JC1" s="195" t="s">
        <v>1105</v>
      </c>
      <c r="JD1" s="195" t="s">
        <v>1107</v>
      </c>
      <c r="JE1" s="195" t="s">
        <v>1109</v>
      </c>
      <c r="JF1" s="195" t="s">
        <v>1111</v>
      </c>
      <c r="JG1" s="195" t="s">
        <v>1113</v>
      </c>
      <c r="JH1" s="195" t="s">
        <v>402</v>
      </c>
      <c r="JI1" s="195" t="s">
        <v>1116</v>
      </c>
      <c r="JJ1" s="195" t="s">
        <v>1118</v>
      </c>
      <c r="JK1" s="195" t="s">
        <v>1120</v>
      </c>
      <c r="JL1" s="195" t="s">
        <v>1122</v>
      </c>
      <c r="JM1" s="195" t="s">
        <v>1124</v>
      </c>
      <c r="JN1" s="195" t="s">
        <v>1126</v>
      </c>
      <c r="JO1" s="195" t="s">
        <v>1128</v>
      </c>
      <c r="JP1" s="195" t="s">
        <v>1130</v>
      </c>
      <c r="JQ1" s="195" t="s">
        <v>403</v>
      </c>
      <c r="JR1" s="195" t="s">
        <v>1133</v>
      </c>
      <c r="JS1" s="195" t="s">
        <v>1135</v>
      </c>
      <c r="JT1" s="195" t="s">
        <v>1137</v>
      </c>
      <c r="JU1" s="195" t="s">
        <v>1139</v>
      </c>
      <c r="JV1" s="195" t="s">
        <v>1140</v>
      </c>
      <c r="JW1" s="195" t="s">
        <v>1142</v>
      </c>
      <c r="JX1" s="195" t="s">
        <v>1144</v>
      </c>
      <c r="JY1" s="195" t="s">
        <v>1146</v>
      </c>
      <c r="JZ1" s="195" t="s">
        <v>1148</v>
      </c>
      <c r="KA1" s="195" t="s">
        <v>1150</v>
      </c>
      <c r="KB1" s="195" t="s">
        <v>1152</v>
      </c>
      <c r="KC1" s="195" t="s">
        <v>1154</v>
      </c>
      <c r="KD1" s="195" t="s">
        <v>1156</v>
      </c>
      <c r="KE1" s="195" t="s">
        <v>1158</v>
      </c>
      <c r="KF1" s="195" t="s">
        <v>1160</v>
      </c>
      <c r="KG1" s="195" t="s">
        <v>1162</v>
      </c>
      <c r="KH1" s="195" t="s">
        <v>1164</v>
      </c>
      <c r="KI1" s="195" t="s">
        <v>1166</v>
      </c>
      <c r="KJ1" s="195" t="s">
        <v>1168</v>
      </c>
      <c r="KK1" s="195" t="s">
        <v>1170</v>
      </c>
      <c r="KL1" s="195" t="s">
        <v>1172</v>
      </c>
      <c r="KM1" s="195" t="s">
        <v>1174</v>
      </c>
      <c r="KN1" s="195" t="s">
        <v>1176</v>
      </c>
      <c r="KO1" s="195" t="s">
        <v>1178</v>
      </c>
      <c r="KP1" s="195" t="s">
        <v>1180</v>
      </c>
      <c r="KQ1" s="195" t="s">
        <v>1182</v>
      </c>
      <c r="KR1" s="204"/>
      <c r="KS1" s="195" t="s">
        <v>1184</v>
      </c>
      <c r="KT1" s="195" t="s">
        <v>405</v>
      </c>
      <c r="KU1" s="195" t="s">
        <v>1187</v>
      </c>
      <c r="KV1" s="195" t="s">
        <v>1189</v>
      </c>
      <c r="KW1" s="195" t="s">
        <v>1191</v>
      </c>
      <c r="KX1" s="195" t="s">
        <v>1193</v>
      </c>
      <c r="KY1" s="195" t="s">
        <v>406</v>
      </c>
      <c r="KZ1" s="195" t="s">
        <v>1196</v>
      </c>
      <c r="LA1" s="195" t="s">
        <v>1198</v>
      </c>
      <c r="LB1" s="195" t="s">
        <v>1200</v>
      </c>
      <c r="LC1" s="195" t="s">
        <v>1202</v>
      </c>
      <c r="LD1" s="195" t="s">
        <v>1204</v>
      </c>
      <c r="LE1" s="195" t="s">
        <v>1206</v>
      </c>
      <c r="LF1" s="195" t="s">
        <v>1208</v>
      </c>
      <c r="LG1" s="192"/>
      <c r="LH1" s="204"/>
      <c r="LI1" s="195" t="s">
        <v>407</v>
      </c>
      <c r="LJ1" s="195" t="s">
        <v>1084</v>
      </c>
      <c r="LK1" s="195" t="s">
        <v>1086</v>
      </c>
      <c r="LL1" s="195" t="s">
        <v>1088</v>
      </c>
      <c r="LM1" s="192"/>
      <c r="LN1" s="204"/>
      <c r="LO1" s="195" t="s">
        <v>410</v>
      </c>
      <c r="LP1" s="195" t="s">
        <v>411</v>
      </c>
      <c r="LQ1" s="204"/>
      <c r="LR1" s="195" t="s">
        <v>413</v>
      </c>
      <c r="LS1" s="195" t="s">
        <v>1228</v>
      </c>
      <c r="LT1" s="195" t="s">
        <v>1230</v>
      </c>
      <c r="LU1" s="195" t="s">
        <v>1231</v>
      </c>
      <c r="LV1" s="195" t="s">
        <v>1233</v>
      </c>
      <c r="LW1" s="195" t="s">
        <v>1234</v>
      </c>
      <c r="LX1" s="195" t="s">
        <v>1236</v>
      </c>
      <c r="LY1" s="195" t="s">
        <v>1238</v>
      </c>
      <c r="LZ1" s="195" t="s">
        <v>1240</v>
      </c>
      <c r="MA1" s="195" t="s">
        <v>1242</v>
      </c>
      <c r="MB1" s="195" t="s">
        <v>414</v>
      </c>
      <c r="MC1" s="195" t="s">
        <v>1245</v>
      </c>
      <c r="MD1" s="195" t="s">
        <v>1246</v>
      </c>
      <c r="ME1" s="195" t="s">
        <v>1248</v>
      </c>
      <c r="MF1" s="195" t="s">
        <v>415</v>
      </c>
      <c r="MG1" s="195" t="s">
        <v>1251</v>
      </c>
      <c r="MH1" s="195" t="s">
        <v>1252</v>
      </c>
      <c r="MI1" s="195" t="s">
        <v>1254</v>
      </c>
      <c r="MJ1" s="195" t="s">
        <v>1256</v>
      </c>
      <c r="MK1" s="195" t="s">
        <v>416</v>
      </c>
      <c r="ML1" s="195" t="s">
        <v>1259</v>
      </c>
      <c r="MM1" s="195" t="s">
        <v>1261</v>
      </c>
      <c r="MN1" s="195" t="s">
        <v>1263</v>
      </c>
      <c r="MO1" s="195" t="s">
        <v>1265</v>
      </c>
      <c r="MP1" s="195" t="s">
        <v>417</v>
      </c>
      <c r="MQ1" s="195" t="s">
        <v>1268</v>
      </c>
      <c r="MR1" s="195" t="s">
        <v>1270</v>
      </c>
      <c r="MS1" s="195" t="s">
        <v>1272</v>
      </c>
      <c r="MT1" s="195" t="s">
        <v>1274</v>
      </c>
      <c r="MU1" s="195" t="s">
        <v>1276</v>
      </c>
      <c r="MV1" s="195" t="s">
        <v>1278</v>
      </c>
      <c r="MW1" s="195" t="s">
        <v>1280</v>
      </c>
      <c r="MX1" s="195" t="s">
        <v>1282</v>
      </c>
      <c r="MY1" s="195" t="s">
        <v>1284</v>
      </c>
      <c r="MZ1" s="195" t="s">
        <v>1286</v>
      </c>
      <c r="NA1" s="195" t="s">
        <v>1288</v>
      </c>
      <c r="NB1" s="195" t="s">
        <v>1289</v>
      </c>
      <c r="NC1" s="204"/>
      <c r="ND1" s="195" t="s">
        <v>419</v>
      </c>
      <c r="NE1" s="195" t="s">
        <v>1291</v>
      </c>
      <c r="NF1" s="195" t="s">
        <v>1293</v>
      </c>
      <c r="NG1" s="195" t="s">
        <v>1295</v>
      </c>
      <c r="NH1" s="195" t="s">
        <v>1297</v>
      </c>
      <c r="NI1" s="204"/>
      <c r="NJ1" s="195" t="s">
        <v>421</v>
      </c>
      <c r="NK1" s="195" t="s">
        <v>1298</v>
      </c>
      <c r="NL1" s="195" t="s">
        <v>422</v>
      </c>
      <c r="NM1" s="195" t="s">
        <v>1300</v>
      </c>
      <c r="NN1" s="195" t="s">
        <v>1302</v>
      </c>
      <c r="NO1" s="195" t="s">
        <v>423</v>
      </c>
      <c r="NP1" s="195" t="s">
        <v>1304</v>
      </c>
      <c r="NQ1" s="195" t="s">
        <v>1306</v>
      </c>
      <c r="NR1" s="192"/>
      <c r="NS1" s="204"/>
      <c r="NT1" s="195" t="s">
        <v>424</v>
      </c>
      <c r="NU1" s="195" t="s">
        <v>1210</v>
      </c>
      <c r="NV1" s="195" t="s">
        <v>1212</v>
      </c>
      <c r="NW1" s="195" t="s">
        <v>1214</v>
      </c>
      <c r="NX1" s="195" t="s">
        <v>1216</v>
      </c>
      <c r="NY1" s="195" t="s">
        <v>425</v>
      </c>
      <c r="NZ1" s="195" t="s">
        <v>1218</v>
      </c>
      <c r="OA1" s="195" t="s">
        <v>426</v>
      </c>
      <c r="OB1" s="195" t="s">
        <v>1220</v>
      </c>
      <c r="OC1" s="204"/>
      <c r="OD1" s="195" t="s">
        <v>1222</v>
      </c>
      <c r="OE1" s="195" t="s">
        <v>427</v>
      </c>
      <c r="OF1" s="192"/>
      <c r="OG1" s="204"/>
      <c r="OH1" s="195" t="s">
        <v>1224</v>
      </c>
      <c r="OI1" s="195" t="s">
        <v>1226</v>
      </c>
      <c r="OJ1" s="195" t="s">
        <v>428</v>
      </c>
      <c r="OK1" s="192"/>
      <c r="OL1" s="204"/>
      <c r="OM1" s="195" t="s">
        <v>431</v>
      </c>
      <c r="ON1" s="195" t="s">
        <v>1308</v>
      </c>
      <c r="OO1" s="195" t="s">
        <v>1310</v>
      </c>
      <c r="OP1" s="195" t="s">
        <v>432</v>
      </c>
      <c r="OQ1" s="195" t="s">
        <v>433</v>
      </c>
      <c r="OR1" s="195" t="s">
        <v>1408</v>
      </c>
      <c r="OS1" s="195" t="s">
        <v>1410</v>
      </c>
      <c r="OT1" s="195" t="s">
        <v>1412</v>
      </c>
      <c r="OU1" s="195" t="s">
        <v>1414</v>
      </c>
      <c r="OV1" s="195" t="s">
        <v>1416</v>
      </c>
      <c r="OW1" s="204"/>
      <c r="OX1" s="195" t="s">
        <v>435</v>
      </c>
      <c r="OY1" s="195" t="s">
        <v>1418</v>
      </c>
      <c r="OZ1" s="195" t="s">
        <v>1420</v>
      </c>
      <c r="PA1" s="195" t="s">
        <v>1422</v>
      </c>
      <c r="PB1" s="195" t="s">
        <v>1424</v>
      </c>
      <c r="PC1" s="195" t="s">
        <v>1426</v>
      </c>
      <c r="PD1" s="195" t="s">
        <v>1428</v>
      </c>
      <c r="PE1" s="204"/>
      <c r="PF1" s="195" t="s">
        <v>1430</v>
      </c>
      <c r="PG1" s="195" t="s">
        <v>437</v>
      </c>
      <c r="PH1" s="204"/>
      <c r="PI1" s="195" t="s">
        <v>439</v>
      </c>
      <c r="PJ1" s="195" t="s">
        <v>1460</v>
      </c>
      <c r="PK1" s="195" t="s">
        <v>1462</v>
      </c>
      <c r="PL1" s="204"/>
      <c r="PM1" s="195" t="s">
        <v>441</v>
      </c>
      <c r="PN1" s="195" t="s">
        <v>1464</v>
      </c>
      <c r="PO1" s="195" t="s">
        <v>1465</v>
      </c>
      <c r="PP1" s="195" t="s">
        <v>1466</v>
      </c>
      <c r="PQ1" s="195" t="s">
        <v>1467</v>
      </c>
      <c r="PR1" s="195" t="s">
        <v>1469</v>
      </c>
      <c r="PS1" s="195" t="s">
        <v>1470</v>
      </c>
      <c r="PT1" s="195" t="s">
        <v>1472</v>
      </c>
      <c r="PU1" s="195" t="s">
        <v>1473</v>
      </c>
      <c r="PV1" s="192"/>
      <c r="PW1" s="204"/>
      <c r="PX1" s="195" t="s">
        <v>442</v>
      </c>
      <c r="PY1" s="195" t="s">
        <v>1312</v>
      </c>
      <c r="PZ1" s="195" t="s">
        <v>1314</v>
      </c>
      <c r="QA1" s="195" t="s">
        <v>1316</v>
      </c>
      <c r="QB1" s="195" t="s">
        <v>1318</v>
      </c>
      <c r="QC1" s="195" t="s">
        <v>1320</v>
      </c>
      <c r="QD1" s="195" t="s">
        <v>1322</v>
      </c>
      <c r="QE1" s="195" t="s">
        <v>1324</v>
      </c>
      <c r="QF1" s="195" t="s">
        <v>1326</v>
      </c>
      <c r="QG1" s="195" t="s">
        <v>1328</v>
      </c>
      <c r="QH1" s="195" t="s">
        <v>1330</v>
      </c>
      <c r="QI1" s="195" t="s">
        <v>1332</v>
      </c>
      <c r="QJ1" s="195" t="s">
        <v>1334</v>
      </c>
      <c r="QK1" s="195" t="s">
        <v>1336</v>
      </c>
      <c r="QL1" s="195" t="s">
        <v>1338</v>
      </c>
      <c r="QM1" s="195" t="s">
        <v>1340</v>
      </c>
      <c r="QN1" s="195" t="s">
        <v>1342</v>
      </c>
      <c r="QO1" s="195" t="s">
        <v>1344</v>
      </c>
      <c r="QP1" s="195" t="s">
        <v>1346</v>
      </c>
      <c r="QQ1" s="195" t="s">
        <v>1348</v>
      </c>
      <c r="QR1" s="195" t="s">
        <v>1350</v>
      </c>
      <c r="QS1" s="195" t="s">
        <v>1352</v>
      </c>
      <c r="QT1" s="195" t="s">
        <v>1354</v>
      </c>
      <c r="QU1" s="195" t="s">
        <v>443</v>
      </c>
      <c r="QV1" s="195" t="s">
        <v>1357</v>
      </c>
      <c r="QW1" s="195" t="s">
        <v>1359</v>
      </c>
      <c r="QX1" s="195" t="s">
        <v>1360</v>
      </c>
      <c r="QY1" s="195" t="s">
        <v>1362</v>
      </c>
      <c r="QZ1" s="195" t="s">
        <v>1364</v>
      </c>
      <c r="RA1" s="195" t="s">
        <v>1366</v>
      </c>
      <c r="RB1" s="195" t="s">
        <v>1368</v>
      </c>
      <c r="RC1" s="195" t="s">
        <v>1370</v>
      </c>
      <c r="RD1" s="195" t="s">
        <v>1372</v>
      </c>
      <c r="RE1" s="195" t="s">
        <v>1374</v>
      </c>
      <c r="RF1" s="195" t="s">
        <v>1376</v>
      </c>
      <c r="RG1" s="195" t="s">
        <v>1378</v>
      </c>
      <c r="RH1" s="195" t="s">
        <v>1380</v>
      </c>
      <c r="RI1" s="195" t="s">
        <v>1382</v>
      </c>
      <c r="RJ1" s="195" t="s">
        <v>1384</v>
      </c>
      <c r="RK1" s="195" t="s">
        <v>1386</v>
      </c>
      <c r="RL1" s="195" t="s">
        <v>1388</v>
      </c>
      <c r="RM1" s="195" t="s">
        <v>1390</v>
      </c>
      <c r="RN1" s="195" t="s">
        <v>1392</v>
      </c>
      <c r="RO1" s="195" t="s">
        <v>1394</v>
      </c>
      <c r="RP1" s="195" t="s">
        <v>1396</v>
      </c>
      <c r="RQ1" s="195" t="s">
        <v>1398</v>
      </c>
      <c r="RR1" s="195" t="s">
        <v>1400</v>
      </c>
      <c r="RS1" s="195" t="s">
        <v>1402</v>
      </c>
      <c r="RT1" s="195" t="s">
        <v>1404</v>
      </c>
      <c r="RU1" s="195" t="s">
        <v>1406</v>
      </c>
      <c r="RV1" s="192"/>
      <c r="RW1" s="204"/>
      <c r="RX1" s="195" t="s">
        <v>444</v>
      </c>
      <c r="RY1" s="195" t="s">
        <v>1432</v>
      </c>
      <c r="RZ1" s="195" t="s">
        <v>1434</v>
      </c>
      <c r="SA1" s="195" t="s">
        <v>1436</v>
      </c>
      <c r="SB1" s="195" t="s">
        <v>1438</v>
      </c>
      <c r="SC1" s="195" t="s">
        <v>1440</v>
      </c>
      <c r="SD1" s="195" t="s">
        <v>1442</v>
      </c>
      <c r="SE1" s="195" t="s">
        <v>1444</v>
      </c>
      <c r="SF1" s="195" t="s">
        <v>1446</v>
      </c>
      <c r="SG1" s="195" t="s">
        <v>1448</v>
      </c>
      <c r="SH1" s="195" t="s">
        <v>1450</v>
      </c>
      <c r="SI1" s="195" t="s">
        <v>1452</v>
      </c>
      <c r="SJ1" s="195" t="s">
        <v>1454</v>
      </c>
      <c r="SK1" s="195" t="s">
        <v>1456</v>
      </c>
      <c r="SL1" s="195" t="s">
        <v>1458</v>
      </c>
      <c r="SM1" s="192"/>
      <c r="SN1" s="204"/>
      <c r="SO1" s="195" t="s">
        <v>447</v>
      </c>
      <c r="SP1" s="195" t="s">
        <v>1475</v>
      </c>
      <c r="SQ1" s="195" t="s">
        <v>1477</v>
      </c>
      <c r="SR1" s="195" t="s">
        <v>448</v>
      </c>
      <c r="SS1" s="195" t="s">
        <v>1479</v>
      </c>
      <c r="ST1" s="195" t="s">
        <v>1481</v>
      </c>
      <c r="SU1" s="195" t="s">
        <v>1483</v>
      </c>
      <c r="SV1" s="195" t="s">
        <v>1485</v>
      </c>
      <c r="SW1" s="204"/>
      <c r="SX1" s="195" t="s">
        <v>450</v>
      </c>
      <c r="SY1" s="195" t="s">
        <v>1487</v>
      </c>
      <c r="SZ1" s="195" t="s">
        <v>1489</v>
      </c>
      <c r="TA1" s="195" t="s">
        <v>1491</v>
      </c>
      <c r="TB1" s="195" t="s">
        <v>1493</v>
      </c>
      <c r="TC1" s="195" t="s">
        <v>1495</v>
      </c>
      <c r="TD1" s="195" t="s">
        <v>1497</v>
      </c>
      <c r="TE1" s="195" t="s">
        <v>1499</v>
      </c>
      <c r="TF1" s="195" t="s">
        <v>1501</v>
      </c>
      <c r="TG1" s="195" t="s">
        <v>1503</v>
      </c>
      <c r="TH1" s="195" t="s">
        <v>1505</v>
      </c>
      <c r="TI1" s="195" t="s">
        <v>1507</v>
      </c>
      <c r="TJ1" s="195" t="s">
        <v>1509</v>
      </c>
      <c r="TK1" s="195" t="s">
        <v>1511</v>
      </c>
      <c r="TL1" s="195" t="s">
        <v>1513</v>
      </c>
      <c r="TM1" s="195" t="s">
        <v>1515</v>
      </c>
      <c r="TN1" s="192"/>
      <c r="TO1" s="204"/>
      <c r="TP1" s="195" t="s">
        <v>453</v>
      </c>
      <c r="TQ1" s="195" t="s">
        <v>1517</v>
      </c>
      <c r="TR1" s="195" t="s">
        <v>1519</v>
      </c>
      <c r="TS1" s="195" t="s">
        <v>1521</v>
      </c>
      <c r="TT1" s="195" t="s">
        <v>1523</v>
      </c>
      <c r="TU1" s="195" t="s">
        <v>1525</v>
      </c>
      <c r="TV1" s="195" t="s">
        <v>454</v>
      </c>
      <c r="TW1" s="195" t="s">
        <v>1527</v>
      </c>
      <c r="TX1" s="195" t="s">
        <v>1529</v>
      </c>
      <c r="TY1" s="195" t="s">
        <v>1531</v>
      </c>
      <c r="TZ1" s="195" t="s">
        <v>1533</v>
      </c>
      <c r="UA1" s="195" t="s">
        <v>1535</v>
      </c>
      <c r="UB1" s="195" t="s">
        <v>1537</v>
      </c>
      <c r="UC1" s="204"/>
      <c r="UD1" s="195" t="s">
        <v>456</v>
      </c>
      <c r="UE1" s="192"/>
      <c r="UF1" s="204"/>
      <c r="UG1" s="195" t="s">
        <v>457</v>
      </c>
      <c r="UH1" s="195" t="s">
        <v>1539</v>
      </c>
      <c r="UI1" s="195" t="s">
        <v>1541</v>
      </c>
      <c r="UJ1" s="195" t="s">
        <v>1542</v>
      </c>
      <c r="UK1" s="195" t="s">
        <v>1544</v>
      </c>
      <c r="UL1" s="195" t="s">
        <v>1546</v>
      </c>
      <c r="UM1" s="195" t="s">
        <v>1548</v>
      </c>
      <c r="UN1" s="195" t="s">
        <v>1550</v>
      </c>
      <c r="UO1" s="195" t="s">
        <v>1552</v>
      </c>
      <c r="UP1" s="195" t="s">
        <v>1554</v>
      </c>
      <c r="UQ1" s="195" t="s">
        <v>1556</v>
      </c>
      <c r="UR1" s="195" t="s">
        <v>1558</v>
      </c>
      <c r="US1" s="195" t="s">
        <v>1560</v>
      </c>
      <c r="UT1" s="195" t="s">
        <v>1562</v>
      </c>
      <c r="UU1" s="195" t="s">
        <v>1564</v>
      </c>
      <c r="UV1" s="195" t="s">
        <v>1566</v>
      </c>
      <c r="UW1" s="195" t="s">
        <v>1568</v>
      </c>
      <c r="UX1" s="192"/>
      <c r="UY1" s="195" t="s">
        <v>1572</v>
      </c>
      <c r="UZ1" s="195" t="s">
        <v>1574</v>
      </c>
      <c r="VA1" s="195" t="s">
        <v>1576</v>
      </c>
      <c r="VB1" s="195" t="s">
        <v>1578</v>
      </c>
      <c r="VC1" s="195" t="s">
        <v>1580</v>
      </c>
      <c r="VD1" s="198"/>
    </row>
    <row r="2" spans="1:576" s="139" customFormat="1" hidden="1" x14ac:dyDescent="0.25">
      <c r="A2" s="139" t="s">
        <v>201</v>
      </c>
      <c r="B2" s="139" t="s">
        <v>190</v>
      </c>
      <c r="C2" s="139" t="s">
        <v>553</v>
      </c>
      <c r="D2" s="139" t="s">
        <v>202</v>
      </c>
      <c r="E2" s="139" t="s">
        <v>174</v>
      </c>
      <c r="F2" s="139" t="s">
        <v>554</v>
      </c>
      <c r="G2" s="175" t="s">
        <v>203</v>
      </c>
      <c r="H2" s="139" t="s">
        <v>555</v>
      </c>
      <c r="I2" s="139" t="s">
        <v>556</v>
      </c>
      <c r="J2" s="139" t="s">
        <v>204</v>
      </c>
      <c r="K2" s="139" t="s">
        <v>557</v>
      </c>
      <c r="R2" s="139" t="s">
        <v>206</v>
      </c>
      <c r="S2" s="139" t="s">
        <v>207</v>
      </c>
      <c r="U2" s="139" t="s">
        <v>473</v>
      </c>
      <c r="V2" s="139" t="s">
        <v>491</v>
      </c>
      <c r="W2" s="139" t="s">
        <v>474</v>
      </c>
      <c r="X2" s="139" t="s">
        <v>475</v>
      </c>
      <c r="Y2" s="139" t="s">
        <v>476</v>
      </c>
      <c r="Z2" s="139" t="s">
        <v>477</v>
      </c>
      <c r="AA2" s="139" t="s">
        <v>478</v>
      </c>
      <c r="AB2" s="139" t="s">
        <v>479</v>
      </c>
      <c r="AC2" s="139" t="s">
        <v>480</v>
      </c>
      <c r="AD2" s="139" t="s">
        <v>481</v>
      </c>
      <c r="AE2" s="139" t="s">
        <v>482</v>
      </c>
      <c r="AF2" s="139" t="s">
        <v>483</v>
      </c>
      <c r="AH2" s="139" t="s">
        <v>501</v>
      </c>
      <c r="AI2" s="139" t="s">
        <v>502</v>
      </c>
      <c r="AJ2" s="139" t="s">
        <v>503</v>
      </c>
      <c r="AK2" s="139" t="s">
        <v>504</v>
      </c>
      <c r="AL2" s="139" t="s">
        <v>505</v>
      </c>
      <c r="AM2" s="139" t="s">
        <v>508</v>
      </c>
      <c r="AN2" s="139" t="s">
        <v>506</v>
      </c>
      <c r="AO2" s="139" t="s">
        <v>507</v>
      </c>
      <c r="AP2" s="139" t="s">
        <v>509</v>
      </c>
      <c r="AQ2" s="139" t="s">
        <v>510</v>
      </c>
      <c r="AR2" s="139" t="s">
        <v>511</v>
      </c>
      <c r="AS2" s="139" t="s">
        <v>512</v>
      </c>
      <c r="AT2" s="139" t="s">
        <v>513</v>
      </c>
      <c r="AU2" s="139" t="s">
        <v>514</v>
      </c>
      <c r="AV2" s="139" t="s">
        <v>515</v>
      </c>
      <c r="AW2" s="139" t="s">
        <v>516</v>
      </c>
      <c r="AX2" s="139" t="s">
        <v>517</v>
      </c>
      <c r="AY2" s="139" t="s">
        <v>518</v>
      </c>
      <c r="AZ2" s="139" t="s">
        <v>519</v>
      </c>
      <c r="BA2" s="139" t="s">
        <v>520</v>
      </c>
      <c r="BB2" s="139" t="s">
        <v>521</v>
      </c>
      <c r="BC2" s="139" t="s">
        <v>522</v>
      </c>
      <c r="BD2" s="139" t="s">
        <v>523</v>
      </c>
      <c r="BE2" s="139" t="s">
        <v>524</v>
      </c>
      <c r="BF2" s="139" t="s">
        <v>525</v>
      </c>
      <c r="BG2" s="139" t="s">
        <v>526</v>
      </c>
      <c r="BH2" s="139" t="s">
        <v>527</v>
      </c>
      <c r="BI2" s="139" t="s">
        <v>528</v>
      </c>
      <c r="BJ2" s="139" t="s">
        <v>529</v>
      </c>
      <c r="BK2" s="139" t="s">
        <v>530</v>
      </c>
      <c r="BL2" s="139" t="s">
        <v>531</v>
      </c>
      <c r="BM2" s="139" t="s">
        <v>532</v>
      </c>
      <c r="BN2" s="139" t="s">
        <v>533</v>
      </c>
      <c r="BO2" s="139" t="s">
        <v>534</v>
      </c>
      <c r="BP2" s="139" t="s">
        <v>535</v>
      </c>
      <c r="BQ2" s="139" t="s">
        <v>536</v>
      </c>
      <c r="BR2" s="139" t="s">
        <v>537</v>
      </c>
      <c r="BS2" s="139" t="s">
        <v>538</v>
      </c>
      <c r="BT2" s="139" t="s">
        <v>539</v>
      </c>
      <c r="BU2" s="139" t="s">
        <v>540</v>
      </c>
    </row>
    <row r="3" spans="1:576" hidden="1" x14ac:dyDescent="0.25">
      <c r="AH3" s="109">
        <v>2500</v>
      </c>
      <c r="AI3" s="109">
        <v>1900</v>
      </c>
      <c r="AJ3" s="109">
        <v>1650</v>
      </c>
      <c r="AK3" s="109">
        <v>1580</v>
      </c>
      <c r="AL3" s="109">
        <v>2250</v>
      </c>
      <c r="AM3" s="109">
        <v>1650</v>
      </c>
      <c r="AN3" s="109">
        <v>1400</v>
      </c>
      <c r="AO3" s="109">
        <v>1340</v>
      </c>
      <c r="AP3" s="109">
        <v>2000</v>
      </c>
      <c r="AQ3" s="109">
        <v>1400</v>
      </c>
      <c r="AR3" s="109">
        <v>1150</v>
      </c>
      <c r="AS3" s="109">
        <v>1100</v>
      </c>
      <c r="AT3" s="109">
        <v>1750</v>
      </c>
      <c r="AU3" s="109">
        <v>1150</v>
      </c>
      <c r="AV3" s="109">
        <v>900</v>
      </c>
      <c r="AW3" s="109">
        <v>860</v>
      </c>
      <c r="AX3" s="109">
        <v>1200</v>
      </c>
      <c r="AY3" s="109">
        <v>900</v>
      </c>
      <c r="AZ3" s="109">
        <v>650</v>
      </c>
      <c r="BA3" s="109">
        <v>620</v>
      </c>
      <c r="BB3" s="109">
        <v>5355</v>
      </c>
      <c r="BC3" s="109">
        <v>4935</v>
      </c>
      <c r="BD3" s="109">
        <v>6300</v>
      </c>
      <c r="BE3" s="109">
        <v>5880</v>
      </c>
      <c r="BF3" s="109">
        <v>4725</v>
      </c>
      <c r="BG3" s="109">
        <v>4305</v>
      </c>
      <c r="BH3" s="109">
        <v>5670</v>
      </c>
      <c r="BI3" s="109">
        <v>5250</v>
      </c>
      <c r="BJ3" s="109">
        <v>4095</v>
      </c>
      <c r="BK3" s="109">
        <v>3780</v>
      </c>
      <c r="BL3" s="109">
        <v>5040</v>
      </c>
      <c r="BM3" s="109">
        <v>4620</v>
      </c>
      <c r="BN3" s="109">
        <v>3465</v>
      </c>
      <c r="BO3" s="109">
        <v>3150</v>
      </c>
      <c r="BP3" s="109">
        <v>4410</v>
      </c>
      <c r="BQ3" s="109">
        <v>4095</v>
      </c>
      <c r="BR3" s="109">
        <v>3045</v>
      </c>
      <c r="BS3" s="109">
        <v>2835</v>
      </c>
      <c r="BT3" s="109">
        <v>3885</v>
      </c>
      <c r="BU3" s="109">
        <v>3570</v>
      </c>
    </row>
    <row r="4" spans="1:576" ht="15.75" thickBot="1" x14ac:dyDescent="0.3"/>
    <row r="5" spans="1:576" ht="27" thickBot="1" x14ac:dyDescent="0.3">
      <c r="C5" s="110" t="s">
        <v>466</v>
      </c>
      <c r="D5" s="216">
        <f>SUMIF(C:C,$C$10,D:D)</f>
        <v>0</v>
      </c>
    </row>
    <row r="6" spans="1:576" x14ac:dyDescent="0.25">
      <c r="C6" s="126"/>
      <c r="D6" s="126"/>
      <c r="E6" s="126"/>
      <c r="F6" s="126"/>
      <c r="G6" s="97"/>
      <c r="H6" s="126"/>
      <c r="I6" s="126"/>
    </row>
    <row r="7" spans="1:576" x14ac:dyDescent="0.25">
      <c r="C7" s="126"/>
      <c r="D7" s="126"/>
      <c r="E7" s="126"/>
      <c r="F7" s="126"/>
      <c r="G7" s="97"/>
      <c r="H7" s="126"/>
      <c r="I7" s="126"/>
    </row>
    <row r="8" spans="1:576" x14ac:dyDescent="0.25">
      <c r="C8" s="126"/>
      <c r="D8" s="126"/>
      <c r="E8" s="126"/>
      <c r="F8" s="126"/>
      <c r="G8" s="97"/>
      <c r="H8" s="126"/>
      <c r="I8" s="126"/>
    </row>
    <row r="9" spans="1:576" ht="15.75" thickBot="1" x14ac:dyDescent="0.3">
      <c r="C9" s="126"/>
      <c r="D9" s="126"/>
      <c r="E9" s="126"/>
      <c r="F9" s="126"/>
      <c r="G9" s="97"/>
      <c r="H9" s="126"/>
      <c r="I9" s="126"/>
      <c r="K9" s="190"/>
    </row>
    <row r="10" spans="1:576" ht="15.75" thickBot="1" x14ac:dyDescent="0.3">
      <c r="C10" s="172" t="s">
        <v>52</v>
      </c>
      <c r="D10" s="127">
        <f>SUM(F17:F51)</f>
        <v>0</v>
      </c>
      <c r="F10" s="72"/>
      <c r="G10" s="98"/>
      <c r="H10" s="72"/>
      <c r="I10" s="72"/>
    </row>
    <row r="11" spans="1:576" x14ac:dyDescent="0.25">
      <c r="B11" s="117"/>
      <c r="C11" s="72"/>
      <c r="D11" s="31"/>
      <c r="E11" s="117"/>
      <c r="F11" s="117"/>
      <c r="G11" s="117"/>
      <c r="H11" s="95"/>
      <c r="I11" s="95"/>
      <c r="J11" s="95"/>
      <c r="K11" s="129"/>
    </row>
    <row r="12" spans="1:576" x14ac:dyDescent="0.25">
      <c r="B12" s="117"/>
      <c r="C12" s="72"/>
      <c r="D12" s="31"/>
      <c r="E12" s="117"/>
      <c r="F12" s="117"/>
      <c r="G12" s="117"/>
      <c r="H12" s="95"/>
      <c r="I12" s="95"/>
      <c r="J12" s="95"/>
      <c r="K12" s="129"/>
    </row>
    <row r="13" spans="1:576" ht="15.75" x14ac:dyDescent="0.25">
      <c r="B13" s="117"/>
      <c r="C13" s="223" t="s">
        <v>470</v>
      </c>
      <c r="D13" s="224"/>
      <c r="E13" s="117"/>
      <c r="F13" s="117"/>
      <c r="G13" s="117"/>
      <c r="H13" s="95"/>
      <c r="I13" s="95"/>
      <c r="J13" s="95"/>
      <c r="K13" s="129"/>
    </row>
    <row r="14" spans="1:576" ht="18.75" x14ac:dyDescent="0.25">
      <c r="B14" s="117"/>
      <c r="C14" s="243"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7"/>
      <c r="F14" s="117"/>
      <c r="G14" s="117"/>
      <c r="H14" s="95"/>
      <c r="I14" s="95"/>
      <c r="J14" s="95"/>
      <c r="K14" s="129"/>
    </row>
    <row r="15" spans="1:576" ht="15.75" thickBot="1" x14ac:dyDescent="0.3">
      <c r="F15" s="117"/>
      <c r="G15" s="95"/>
      <c r="H15" s="95"/>
      <c r="I15" s="95"/>
    </row>
    <row r="16" spans="1:576" ht="30.75" thickBot="1" x14ac:dyDescent="0.3">
      <c r="C16" s="146" t="s">
        <v>43</v>
      </c>
      <c r="D16" s="151" t="s">
        <v>54</v>
      </c>
      <c r="E16" s="153" t="s">
        <v>56</v>
      </c>
      <c r="F16" s="152" t="s">
        <v>27</v>
      </c>
      <c r="G16" s="150" t="s">
        <v>208</v>
      </c>
      <c r="H16" s="153" t="s">
        <v>45</v>
      </c>
      <c r="I16" s="150" t="s">
        <v>209</v>
      </c>
      <c r="J16" s="150" t="s">
        <v>489</v>
      </c>
      <c r="K16" s="150" t="s">
        <v>490</v>
      </c>
      <c r="L16" s="150" t="s">
        <v>546</v>
      </c>
    </row>
    <row r="17" spans="3:12" x14ac:dyDescent="0.25">
      <c r="C17" s="158" t="s">
        <v>177</v>
      </c>
      <c r="D17" s="173"/>
      <c r="E17" s="132"/>
      <c r="F17" s="119">
        <f t="shared" ref="F17:F51" si="0">D17*E17</f>
        <v>0</v>
      </c>
      <c r="G17" s="176" t="s">
        <v>206</v>
      </c>
      <c r="H17" s="159"/>
      <c r="I17" s="147" t="e">
        <f>VLOOKUP(H17,Presupuesto!$B$11:$C$586,2,0)</f>
        <v>#N/A</v>
      </c>
      <c r="J17" s="250" t="s">
        <v>203</v>
      </c>
      <c r="K17" s="120" t="s">
        <v>473</v>
      </c>
      <c r="L17" s="120"/>
    </row>
    <row r="18" spans="3:12" x14ac:dyDescent="0.25">
      <c r="C18" s="158" t="s">
        <v>83</v>
      </c>
      <c r="D18" s="173"/>
      <c r="E18" s="140"/>
      <c r="F18" s="119">
        <f t="shared" si="0"/>
        <v>0</v>
      </c>
      <c r="G18" s="176"/>
      <c r="H18" s="159"/>
      <c r="I18" s="147" t="e">
        <f>VLOOKUP(H18,Presupuesto!$B$11:$C$586,2,0)</f>
        <v>#N/A</v>
      </c>
      <c r="J18" s="120" t="str">
        <f>$J$17</f>
        <v>Graduados</v>
      </c>
      <c r="K18" s="120" t="s">
        <v>491</v>
      </c>
      <c r="L18" s="120"/>
    </row>
    <row r="19" spans="3:12" x14ac:dyDescent="0.25">
      <c r="C19" s="158" t="s">
        <v>84</v>
      </c>
      <c r="D19" s="173"/>
      <c r="E19" s="140"/>
      <c r="F19" s="119">
        <f t="shared" si="0"/>
        <v>0</v>
      </c>
      <c r="G19" s="176"/>
      <c r="H19" s="159"/>
      <c r="I19" s="147" t="e">
        <f>VLOOKUP(H19,Presupuesto!$B$11:$C$586,2,0)</f>
        <v>#N/A</v>
      </c>
      <c r="J19" s="120" t="str">
        <f t="shared" ref="J19:J50" si="1">$J$17</f>
        <v>Graduados</v>
      </c>
      <c r="K19" s="120" t="s">
        <v>491</v>
      </c>
      <c r="L19" s="120"/>
    </row>
    <row r="20" spans="3:12" x14ac:dyDescent="0.25">
      <c r="C20" s="158" t="s">
        <v>187</v>
      </c>
      <c r="D20" s="173"/>
      <c r="E20" s="140"/>
      <c r="F20" s="119">
        <f t="shared" si="0"/>
        <v>0</v>
      </c>
      <c r="G20" s="176"/>
      <c r="H20" s="159"/>
      <c r="I20" s="147" t="e">
        <f>VLOOKUP(H20,Presupuesto!$B$11:$C$586,2,0)</f>
        <v>#N/A</v>
      </c>
      <c r="J20" s="120" t="str">
        <f t="shared" si="1"/>
        <v>Graduados</v>
      </c>
      <c r="K20" s="120" t="s">
        <v>491</v>
      </c>
      <c r="L20" s="120"/>
    </row>
    <row r="21" spans="3:12" x14ac:dyDescent="0.25">
      <c r="C21" s="158" t="s">
        <v>176</v>
      </c>
      <c r="D21" s="173"/>
      <c r="E21" s="140"/>
      <c r="F21" s="119">
        <f t="shared" si="0"/>
        <v>0</v>
      </c>
      <c r="G21" s="176"/>
      <c r="H21" s="159"/>
      <c r="I21" s="147" t="e">
        <f>VLOOKUP(H21,Presupuesto!$B$11:$C$586,2,0)</f>
        <v>#N/A</v>
      </c>
      <c r="J21" s="120" t="str">
        <f t="shared" si="1"/>
        <v>Graduados</v>
      </c>
      <c r="K21" s="120" t="s">
        <v>491</v>
      </c>
      <c r="L21" s="120"/>
    </row>
    <row r="22" spans="3:12" x14ac:dyDescent="0.25">
      <c r="C22" s="158" t="s">
        <v>189</v>
      </c>
      <c r="D22" s="173"/>
      <c r="E22" s="140"/>
      <c r="F22" s="119">
        <f t="shared" si="0"/>
        <v>0</v>
      </c>
      <c r="G22" s="176"/>
      <c r="H22" s="159"/>
      <c r="I22" s="147" t="e">
        <f>VLOOKUP(H22,Presupuesto!$B$11:$C$586,2,0)</f>
        <v>#N/A</v>
      </c>
      <c r="J22" s="120" t="str">
        <f t="shared" si="1"/>
        <v>Graduados</v>
      </c>
      <c r="K22" s="120" t="s">
        <v>480</v>
      </c>
      <c r="L22" s="120"/>
    </row>
    <row r="23" spans="3:12" x14ac:dyDescent="0.25">
      <c r="C23" s="158" t="s">
        <v>189</v>
      </c>
      <c r="D23" s="173"/>
      <c r="E23" s="140"/>
      <c r="F23" s="119">
        <f t="shared" si="0"/>
        <v>0</v>
      </c>
      <c r="G23" s="176"/>
      <c r="H23" s="159"/>
      <c r="I23" s="147" t="e">
        <f>VLOOKUP(H23,Presupuesto!$B$11:$C$586,2,0)</f>
        <v>#N/A</v>
      </c>
      <c r="J23" s="120" t="str">
        <f t="shared" si="1"/>
        <v>Graduados</v>
      </c>
      <c r="K23" s="120" t="s">
        <v>491</v>
      </c>
      <c r="L23" s="120"/>
    </row>
    <row r="24" spans="3:12" x14ac:dyDescent="0.25">
      <c r="C24" s="158"/>
      <c r="D24" s="173"/>
      <c r="E24" s="140"/>
      <c r="F24" s="119">
        <f t="shared" si="0"/>
        <v>0</v>
      </c>
      <c r="G24" s="176"/>
      <c r="H24" s="159"/>
      <c r="I24" s="147" t="e">
        <f>VLOOKUP(H24,Presupuesto!$B$11:$C$586,2,0)</f>
        <v>#N/A</v>
      </c>
      <c r="J24" s="120" t="str">
        <f t="shared" si="1"/>
        <v>Graduados</v>
      </c>
      <c r="K24" s="120" t="s">
        <v>491</v>
      </c>
      <c r="L24" s="120"/>
    </row>
    <row r="25" spans="3:12" x14ac:dyDescent="0.25">
      <c r="C25" s="158"/>
      <c r="D25" s="173"/>
      <c r="E25" s="140"/>
      <c r="F25" s="119">
        <f t="shared" si="0"/>
        <v>0</v>
      </c>
      <c r="G25" s="176"/>
      <c r="H25" s="159"/>
      <c r="I25" s="147" t="e">
        <f>VLOOKUP(H25,Presupuesto!$B$11:$C$586,2,0)</f>
        <v>#N/A</v>
      </c>
      <c r="J25" s="120" t="str">
        <f t="shared" si="1"/>
        <v>Graduados</v>
      </c>
      <c r="K25" s="120" t="s">
        <v>491</v>
      </c>
      <c r="L25" s="120"/>
    </row>
    <row r="26" spans="3:12" x14ac:dyDescent="0.25">
      <c r="C26" s="158"/>
      <c r="D26" s="173"/>
      <c r="E26" s="140"/>
      <c r="F26" s="119">
        <f t="shared" si="0"/>
        <v>0</v>
      </c>
      <c r="G26" s="176"/>
      <c r="H26" s="159"/>
      <c r="I26" s="147" t="e">
        <f>VLOOKUP(H26,Presupuesto!$B$11:$C$586,2,0)</f>
        <v>#N/A</v>
      </c>
      <c r="J26" s="120" t="str">
        <f t="shared" si="1"/>
        <v>Graduados</v>
      </c>
      <c r="K26" s="120" t="s">
        <v>491</v>
      </c>
      <c r="L26" s="120"/>
    </row>
    <row r="27" spans="3:12" x14ac:dyDescent="0.25">
      <c r="C27" s="158"/>
      <c r="D27" s="173"/>
      <c r="E27" s="140"/>
      <c r="F27" s="119">
        <f t="shared" si="0"/>
        <v>0</v>
      </c>
      <c r="G27" s="176"/>
      <c r="H27" s="159"/>
      <c r="I27" s="147" t="e">
        <f>VLOOKUP(H27,Presupuesto!$B$11:$C$586,2,0)</f>
        <v>#N/A</v>
      </c>
      <c r="J27" s="120" t="str">
        <f t="shared" si="1"/>
        <v>Graduados</v>
      </c>
      <c r="K27" s="120" t="s">
        <v>491</v>
      </c>
      <c r="L27" s="120"/>
    </row>
    <row r="28" spans="3:12" x14ac:dyDescent="0.25">
      <c r="C28" s="158"/>
      <c r="D28" s="173"/>
      <c r="E28" s="140"/>
      <c r="F28" s="119">
        <f t="shared" si="0"/>
        <v>0</v>
      </c>
      <c r="G28" s="176"/>
      <c r="H28" s="159"/>
      <c r="I28" s="147" t="e">
        <f>VLOOKUP(H28,Presupuesto!$B$11:$C$586,2,0)</f>
        <v>#N/A</v>
      </c>
      <c r="J28" s="120" t="str">
        <f t="shared" si="1"/>
        <v>Graduados</v>
      </c>
      <c r="K28" s="120" t="s">
        <v>491</v>
      </c>
      <c r="L28" s="120"/>
    </row>
    <row r="29" spans="3:12" x14ac:dyDescent="0.25">
      <c r="C29" s="158"/>
      <c r="D29" s="173"/>
      <c r="E29" s="140"/>
      <c r="F29" s="119">
        <f t="shared" si="0"/>
        <v>0</v>
      </c>
      <c r="G29" s="176"/>
      <c r="H29" s="159"/>
      <c r="I29" s="147" t="e">
        <f>VLOOKUP(H29,Presupuesto!$B$11:$C$586,2,0)</f>
        <v>#N/A</v>
      </c>
      <c r="J29" s="120" t="str">
        <f t="shared" si="1"/>
        <v>Graduados</v>
      </c>
      <c r="K29" s="120" t="s">
        <v>491</v>
      </c>
      <c r="L29" s="120"/>
    </row>
    <row r="30" spans="3:12" x14ac:dyDescent="0.25">
      <c r="C30" s="158"/>
      <c r="D30" s="173"/>
      <c r="E30" s="140"/>
      <c r="F30" s="119">
        <f t="shared" si="0"/>
        <v>0</v>
      </c>
      <c r="G30" s="176"/>
      <c r="H30" s="159"/>
      <c r="I30" s="147" t="e">
        <f>VLOOKUP(H30,Presupuesto!$B$11:$C$586,2,0)</f>
        <v>#N/A</v>
      </c>
      <c r="J30" s="120" t="str">
        <f t="shared" si="1"/>
        <v>Graduados</v>
      </c>
      <c r="K30" s="120" t="s">
        <v>491</v>
      </c>
      <c r="L30" s="120"/>
    </row>
    <row r="31" spans="3:12" x14ac:dyDescent="0.25">
      <c r="C31" s="158"/>
      <c r="D31" s="173"/>
      <c r="E31" s="140"/>
      <c r="F31" s="119">
        <f t="shared" si="0"/>
        <v>0</v>
      </c>
      <c r="G31" s="176"/>
      <c r="H31" s="159"/>
      <c r="I31" s="147" t="e">
        <f>VLOOKUP(H31,Presupuesto!$B$11:$C$586,2,0)</f>
        <v>#N/A</v>
      </c>
      <c r="J31" s="120" t="str">
        <f t="shared" si="1"/>
        <v>Graduados</v>
      </c>
      <c r="K31" s="120" t="s">
        <v>491</v>
      </c>
      <c r="L31" s="120"/>
    </row>
    <row r="32" spans="3:12" x14ac:dyDescent="0.25">
      <c r="C32" s="158"/>
      <c r="D32" s="173"/>
      <c r="E32" s="140"/>
      <c r="F32" s="119">
        <f t="shared" si="0"/>
        <v>0</v>
      </c>
      <c r="G32" s="176"/>
      <c r="H32" s="159"/>
      <c r="I32" s="147" t="e">
        <f>VLOOKUP(H32,Presupuesto!$B$11:$C$586,2,0)</f>
        <v>#N/A</v>
      </c>
      <c r="J32" s="120" t="str">
        <f t="shared" si="1"/>
        <v>Graduados</v>
      </c>
      <c r="K32" s="120" t="s">
        <v>491</v>
      </c>
      <c r="L32" s="120"/>
    </row>
    <row r="33" spans="3:12" x14ac:dyDescent="0.25">
      <c r="C33" s="158"/>
      <c r="D33" s="173"/>
      <c r="E33" s="140"/>
      <c r="F33" s="119">
        <f t="shared" si="0"/>
        <v>0</v>
      </c>
      <c r="G33" s="176"/>
      <c r="H33" s="159"/>
      <c r="I33" s="147" t="e">
        <f>VLOOKUP(H33,Presupuesto!$B$11:$C$586,2,0)</f>
        <v>#N/A</v>
      </c>
      <c r="J33" s="120" t="str">
        <f t="shared" si="1"/>
        <v>Graduados</v>
      </c>
      <c r="K33" s="120" t="s">
        <v>491</v>
      </c>
      <c r="L33" s="120"/>
    </row>
    <row r="34" spans="3:12" x14ac:dyDescent="0.25">
      <c r="C34" s="158"/>
      <c r="D34" s="173"/>
      <c r="E34" s="140"/>
      <c r="F34" s="119">
        <f t="shared" si="0"/>
        <v>0</v>
      </c>
      <c r="G34" s="176"/>
      <c r="H34" s="159"/>
      <c r="I34" s="147" t="e">
        <f>VLOOKUP(H34,Presupuesto!$B$11:$C$586,2,0)</f>
        <v>#N/A</v>
      </c>
      <c r="J34" s="120" t="str">
        <f t="shared" si="1"/>
        <v>Graduados</v>
      </c>
      <c r="K34" s="120" t="s">
        <v>491</v>
      </c>
      <c r="L34" s="120"/>
    </row>
    <row r="35" spans="3:12" x14ac:dyDescent="0.25">
      <c r="C35" s="158"/>
      <c r="D35" s="173"/>
      <c r="E35" s="140"/>
      <c r="F35" s="119">
        <f t="shared" si="0"/>
        <v>0</v>
      </c>
      <c r="G35" s="176"/>
      <c r="H35" s="159"/>
      <c r="I35" s="147" t="e">
        <f>VLOOKUP(H35,Presupuesto!$B$11:$C$586,2,0)</f>
        <v>#N/A</v>
      </c>
      <c r="J35" s="120" t="str">
        <f t="shared" si="1"/>
        <v>Graduados</v>
      </c>
      <c r="K35" s="120" t="s">
        <v>491</v>
      </c>
      <c r="L35" s="120"/>
    </row>
    <row r="36" spans="3:12" x14ac:dyDescent="0.25">
      <c r="C36" s="158"/>
      <c r="D36" s="173"/>
      <c r="E36" s="140"/>
      <c r="F36" s="119">
        <f t="shared" si="0"/>
        <v>0</v>
      </c>
      <c r="G36" s="176"/>
      <c r="H36" s="159"/>
      <c r="I36" s="147" t="e">
        <f>VLOOKUP(H36,Presupuesto!$B$11:$C$586,2,0)</f>
        <v>#N/A</v>
      </c>
      <c r="J36" s="120" t="str">
        <f t="shared" si="1"/>
        <v>Graduados</v>
      </c>
      <c r="K36" s="120" t="s">
        <v>491</v>
      </c>
      <c r="L36" s="120"/>
    </row>
    <row r="37" spans="3:12" x14ac:dyDescent="0.25">
      <c r="C37" s="158"/>
      <c r="D37" s="173"/>
      <c r="E37" s="140"/>
      <c r="F37" s="119">
        <f t="shared" si="0"/>
        <v>0</v>
      </c>
      <c r="G37" s="176"/>
      <c r="H37" s="159"/>
      <c r="I37" s="147" t="e">
        <f>VLOOKUP(H37,Presupuesto!$B$11:$C$586,2,0)</f>
        <v>#N/A</v>
      </c>
      <c r="J37" s="120" t="str">
        <f t="shared" si="1"/>
        <v>Graduados</v>
      </c>
      <c r="K37" s="120" t="s">
        <v>491</v>
      </c>
      <c r="L37" s="120"/>
    </row>
    <row r="38" spans="3:12" x14ac:dyDescent="0.25">
      <c r="C38" s="158"/>
      <c r="D38" s="173"/>
      <c r="E38" s="140"/>
      <c r="F38" s="119">
        <f t="shared" si="0"/>
        <v>0</v>
      </c>
      <c r="G38" s="176"/>
      <c r="H38" s="159"/>
      <c r="I38" s="147" t="e">
        <f>VLOOKUP(H38,Presupuesto!$B$11:$C$586,2,0)</f>
        <v>#N/A</v>
      </c>
      <c r="J38" s="120" t="str">
        <f t="shared" si="1"/>
        <v>Graduados</v>
      </c>
      <c r="K38" s="120" t="s">
        <v>491</v>
      </c>
      <c r="L38" s="120"/>
    </row>
    <row r="39" spans="3:12" x14ac:dyDescent="0.25">
      <c r="C39" s="160"/>
      <c r="D39" s="173"/>
      <c r="E39" s="135"/>
      <c r="F39" s="119">
        <f t="shared" si="0"/>
        <v>0</v>
      </c>
      <c r="G39" s="176"/>
      <c r="H39" s="161"/>
      <c r="I39" s="147" t="e">
        <f>VLOOKUP(H39,Presupuesto!$B$11:$C$586,2,0)</f>
        <v>#N/A</v>
      </c>
      <c r="J39" s="120" t="str">
        <f t="shared" si="1"/>
        <v>Graduados</v>
      </c>
      <c r="K39" s="120" t="s">
        <v>491</v>
      </c>
      <c r="L39" s="120"/>
    </row>
    <row r="40" spans="3:12" x14ac:dyDescent="0.25">
      <c r="C40" s="160"/>
      <c r="D40" s="173"/>
      <c r="E40" s="135"/>
      <c r="F40" s="119">
        <f t="shared" si="0"/>
        <v>0</v>
      </c>
      <c r="G40" s="176"/>
      <c r="H40" s="161"/>
      <c r="I40" s="147" t="e">
        <f>VLOOKUP(H40,Presupuesto!$B$11:$C$586,2,0)</f>
        <v>#N/A</v>
      </c>
      <c r="J40" s="120" t="str">
        <f t="shared" si="1"/>
        <v>Graduados</v>
      </c>
      <c r="K40" s="120" t="s">
        <v>491</v>
      </c>
      <c r="L40" s="120"/>
    </row>
    <row r="41" spans="3:12" x14ac:dyDescent="0.25">
      <c r="C41" s="160"/>
      <c r="D41" s="173"/>
      <c r="E41" s="135"/>
      <c r="F41" s="119">
        <f t="shared" si="0"/>
        <v>0</v>
      </c>
      <c r="G41" s="176"/>
      <c r="H41" s="161"/>
      <c r="I41" s="147" t="e">
        <f>VLOOKUP(H41,Presupuesto!$B$11:$C$586,2,0)</f>
        <v>#N/A</v>
      </c>
      <c r="J41" s="120" t="str">
        <f t="shared" si="1"/>
        <v>Graduados</v>
      </c>
      <c r="K41" s="120" t="s">
        <v>491</v>
      </c>
      <c r="L41" s="120"/>
    </row>
    <row r="42" spans="3:12" x14ac:dyDescent="0.25">
      <c r="C42" s="160"/>
      <c r="D42" s="173"/>
      <c r="E42" s="135"/>
      <c r="F42" s="119">
        <f t="shared" si="0"/>
        <v>0</v>
      </c>
      <c r="G42" s="176"/>
      <c r="H42" s="161"/>
      <c r="I42" s="147" t="e">
        <f>VLOOKUP(H42,Presupuesto!$B$11:$C$586,2,0)</f>
        <v>#N/A</v>
      </c>
      <c r="J42" s="120" t="str">
        <f t="shared" si="1"/>
        <v>Graduados</v>
      </c>
      <c r="K42" s="120" t="s">
        <v>491</v>
      </c>
      <c r="L42" s="120"/>
    </row>
    <row r="43" spans="3:12" x14ac:dyDescent="0.25">
      <c r="C43" s="160"/>
      <c r="D43" s="173"/>
      <c r="E43" s="135"/>
      <c r="F43" s="119">
        <f t="shared" si="0"/>
        <v>0</v>
      </c>
      <c r="G43" s="176"/>
      <c r="H43" s="161"/>
      <c r="I43" s="147" t="e">
        <f>VLOOKUP(H43,Presupuesto!$B$11:$C$586,2,0)</f>
        <v>#N/A</v>
      </c>
      <c r="J43" s="120" t="str">
        <f t="shared" si="1"/>
        <v>Graduados</v>
      </c>
      <c r="K43" s="120" t="s">
        <v>491</v>
      </c>
      <c r="L43" s="120"/>
    </row>
    <row r="44" spans="3:12" x14ac:dyDescent="0.25">
      <c r="C44" s="160"/>
      <c r="D44" s="173"/>
      <c r="E44" s="135"/>
      <c r="F44" s="119">
        <f t="shared" si="0"/>
        <v>0</v>
      </c>
      <c r="G44" s="176"/>
      <c r="H44" s="161"/>
      <c r="I44" s="147" t="e">
        <f>VLOOKUP(H44,Presupuesto!$B$11:$C$586,2,0)</f>
        <v>#N/A</v>
      </c>
      <c r="J44" s="120" t="str">
        <f t="shared" si="1"/>
        <v>Graduados</v>
      </c>
      <c r="K44" s="120" t="s">
        <v>491</v>
      </c>
      <c r="L44" s="120"/>
    </row>
    <row r="45" spans="3:12" x14ac:dyDescent="0.25">
      <c r="C45" s="160"/>
      <c r="D45" s="173"/>
      <c r="E45" s="135"/>
      <c r="F45" s="119">
        <f t="shared" si="0"/>
        <v>0</v>
      </c>
      <c r="G45" s="176"/>
      <c r="H45" s="161"/>
      <c r="I45" s="147" t="e">
        <f>VLOOKUP(H45,Presupuesto!$B$11:$C$586,2,0)</f>
        <v>#N/A</v>
      </c>
      <c r="J45" s="120" t="str">
        <f t="shared" si="1"/>
        <v>Graduados</v>
      </c>
      <c r="K45" s="120" t="s">
        <v>491</v>
      </c>
      <c r="L45" s="120"/>
    </row>
    <row r="46" spans="3:12" x14ac:dyDescent="0.25">
      <c r="C46" s="160"/>
      <c r="D46" s="173"/>
      <c r="E46" s="135"/>
      <c r="F46" s="119">
        <f t="shared" si="0"/>
        <v>0</v>
      </c>
      <c r="G46" s="176"/>
      <c r="H46" s="161"/>
      <c r="I46" s="147" t="e">
        <f>VLOOKUP(H46,Presupuesto!$B$11:$C$586,2,0)</f>
        <v>#N/A</v>
      </c>
      <c r="J46" s="120" t="str">
        <f t="shared" si="1"/>
        <v>Graduados</v>
      </c>
      <c r="K46" s="120" t="s">
        <v>491</v>
      </c>
      <c r="L46" s="120"/>
    </row>
    <row r="47" spans="3:12" x14ac:dyDescent="0.25">
      <c r="C47" s="162"/>
      <c r="D47" s="173"/>
      <c r="E47" s="135"/>
      <c r="F47" s="119">
        <f t="shared" si="0"/>
        <v>0</v>
      </c>
      <c r="G47" s="176"/>
      <c r="H47" s="163"/>
      <c r="I47" s="147" t="e">
        <f>VLOOKUP(H47,Presupuesto!$B$11:$C$586,2,0)</f>
        <v>#N/A</v>
      </c>
      <c r="J47" s="120" t="str">
        <f t="shared" si="1"/>
        <v>Graduados</v>
      </c>
      <c r="K47" s="120" t="s">
        <v>482</v>
      </c>
      <c r="L47" s="120"/>
    </row>
    <row r="48" spans="3:12" x14ac:dyDescent="0.25">
      <c r="C48" s="162"/>
      <c r="D48" s="173"/>
      <c r="E48" s="135"/>
      <c r="F48" s="119">
        <f t="shared" si="0"/>
        <v>0</v>
      </c>
      <c r="G48" s="176"/>
      <c r="H48" s="163"/>
      <c r="I48" s="147" t="e">
        <f>VLOOKUP(H48,Presupuesto!$B$11:$C$586,2,0)</f>
        <v>#N/A</v>
      </c>
      <c r="J48" s="120" t="str">
        <f t="shared" si="1"/>
        <v>Graduados</v>
      </c>
      <c r="K48" s="120" t="s">
        <v>491</v>
      </c>
      <c r="L48" s="120"/>
    </row>
    <row r="49" spans="3:12" x14ac:dyDescent="0.25">
      <c r="C49" s="162"/>
      <c r="D49" s="173"/>
      <c r="E49" s="135"/>
      <c r="F49" s="119">
        <f t="shared" si="0"/>
        <v>0</v>
      </c>
      <c r="G49" s="176"/>
      <c r="H49" s="163"/>
      <c r="I49" s="147" t="e">
        <f>VLOOKUP(H49,Presupuesto!$B$11:$C$586,2,0)</f>
        <v>#N/A</v>
      </c>
      <c r="J49" s="120" t="str">
        <f t="shared" si="1"/>
        <v>Graduados</v>
      </c>
      <c r="K49" s="120" t="s">
        <v>491</v>
      </c>
      <c r="L49" s="120"/>
    </row>
    <row r="50" spans="3:12" x14ac:dyDescent="0.25">
      <c r="C50" s="162"/>
      <c r="D50" s="173"/>
      <c r="E50" s="135"/>
      <c r="F50" s="119">
        <f t="shared" si="0"/>
        <v>0</v>
      </c>
      <c r="G50" s="176"/>
      <c r="H50" s="163"/>
      <c r="I50" s="147" t="e">
        <f>VLOOKUP(H50,Presupuesto!$B$11:$C$586,2,0)</f>
        <v>#N/A</v>
      </c>
      <c r="J50" s="120" t="str">
        <f t="shared" si="1"/>
        <v>Graduados</v>
      </c>
      <c r="K50" s="120" t="s">
        <v>491</v>
      </c>
      <c r="L50" s="120"/>
    </row>
    <row r="51" spans="3:12" ht="15.75" thickBot="1" x14ac:dyDescent="0.3">
      <c r="C51" s="164"/>
      <c r="D51" s="254"/>
      <c r="E51" s="123"/>
      <c r="F51" s="124">
        <f t="shared" si="0"/>
        <v>0</v>
      </c>
      <c r="G51" s="177"/>
      <c r="H51" s="165"/>
      <c r="I51" s="149" t="e">
        <f>VLOOKUP(H51,Presupuesto!$B$11:$C$586,2,0)</f>
        <v>#N/A</v>
      </c>
      <c r="J51" s="125" t="str">
        <f>$J$20</f>
        <v>Graduados</v>
      </c>
      <c r="K51" s="141" t="s">
        <v>473</v>
      </c>
      <c r="L51" s="141"/>
    </row>
    <row r="52" spans="3:12" x14ac:dyDescent="0.25">
      <c r="F52" s="114"/>
      <c r="G52" s="113"/>
      <c r="H52" s="114"/>
      <c r="I52" s="114"/>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Estudiantes</vt:lpstr>
      <vt:lpstr>Gestion Administrativa</vt:lpstr>
      <vt:lpstr>Gestion Academica</vt:lpstr>
      <vt:lpstr>Graduados</vt:lpstr>
      <vt:lpstr>Gestión del Conocimiento</vt:lpstr>
      <vt:lpstr>NIVEL DE ES Y  SISTEMA NACIONAL</vt:lpstr>
      <vt:lpstr>Gobernabilidad</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SEDI</cp:lastModifiedBy>
  <cp:lastPrinted>2013-10-09T19:33:14Z</cp:lastPrinted>
  <dcterms:created xsi:type="dcterms:W3CDTF">2010-05-02T01:28:32Z</dcterms:created>
  <dcterms:modified xsi:type="dcterms:W3CDTF">2013-10-22T17:20:13Z</dcterms:modified>
</cp:coreProperties>
</file>