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110" yWindow="570" windowWidth="10365" windowHeight="6810"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state="hidden" r:id="rId21"/>
    <sheet name="Gobernabilidad" sheetId="34" r:id="rId22"/>
    <sheet name="Lo Esencial" sheetId="45" r:id="rId23"/>
    <sheet name="Hoja1" sheetId="46" state="hidden" r:id="rId24"/>
  </sheets>
  <externalReferences>
    <externalReference r:id="rId25"/>
  </externalReferences>
  <definedNames>
    <definedName name="_xlnm._FilterDatabase" localSheetId="3" hidden="1">'1. TALLERES SEMINARIOS'!$C$9:$C$417</definedName>
    <definedName name="_xlnm._FilterDatabase" localSheetId="6" hidden="1">'4. EQUIPO TECNOLÓGICOS'!$C$8:$C$177</definedName>
    <definedName name="_xlnm._FilterDatabase" localSheetId="7" hidden="1">'5. ACTIVIDADES ESPECIALES'!$C$8:$C$761</definedName>
    <definedName name="_xlnm._FilterDatabase" localSheetId="0" hidden="1">'CME VACIO'!$B$7:$AJ$18</definedName>
    <definedName name="_xlnm._FilterDatabase" localSheetId="2" hidden="1">Presupuesto!$E$7:$E$584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H10" i="22" l="1"/>
  <c r="J10" i="22"/>
  <c r="P10" i="22"/>
  <c r="P6" i="23"/>
  <c r="P13" i="22" l="1"/>
  <c r="P11" i="22"/>
  <c r="J761" i="12" l="1"/>
  <c r="I761" i="12"/>
  <c r="F761" i="12"/>
  <c r="J760" i="12"/>
  <c r="I760" i="12"/>
  <c r="F760" i="12"/>
  <c r="J759" i="12"/>
  <c r="I759" i="12"/>
  <c r="F759" i="12"/>
  <c r="J758" i="12"/>
  <c r="I758" i="12"/>
  <c r="F758" i="12"/>
  <c r="J757" i="12"/>
  <c r="I757" i="12"/>
  <c r="F757" i="12"/>
  <c r="J756" i="12"/>
  <c r="I756" i="12"/>
  <c r="F756" i="12"/>
  <c r="J755" i="12"/>
  <c r="I755" i="12"/>
  <c r="F755"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I728" i="12"/>
  <c r="F728" i="12"/>
  <c r="I727" i="12"/>
  <c r="E727" i="12"/>
  <c r="F727" i="12" s="1"/>
  <c r="C724" i="12"/>
  <c r="P13" i="28"/>
  <c r="F74" i="7"/>
  <c r="D720" i="12" l="1"/>
  <c r="P10" i="29" s="1"/>
  <c r="E583" i="38"/>
  <c r="E582" i="38"/>
  <c r="E581" i="38"/>
  <c r="E580" i="38"/>
  <c r="E579" i="38"/>
  <c r="E577" i="38"/>
  <c r="E576" i="38"/>
  <c r="E575" i="38"/>
  <c r="E574" i="38"/>
  <c r="E573" i="38"/>
  <c r="E572" i="38"/>
  <c r="E571" i="38"/>
  <c r="E570" i="38"/>
  <c r="E569" i="38"/>
  <c r="E568" i="38"/>
  <c r="E567" i="38"/>
  <c r="E566" i="38"/>
  <c r="E565" i="38"/>
  <c r="E564" i="38"/>
  <c r="E563" i="38"/>
  <c r="E562" i="38"/>
  <c r="E561" i="38"/>
  <c r="E558" i="38"/>
  <c r="E557" i="38" s="1"/>
  <c r="E556" i="38"/>
  <c r="E555" i="38"/>
  <c r="E554" i="38"/>
  <c r="E553" i="38"/>
  <c r="E552" i="38"/>
  <c r="E551" i="38"/>
  <c r="E550" i="38"/>
  <c r="E549" i="38"/>
  <c r="E548" i="38"/>
  <c r="E547" i="38"/>
  <c r="E546" i="38"/>
  <c r="E545" i="38"/>
  <c r="E544" i="38"/>
  <c r="E541" i="38"/>
  <c r="E540" i="38"/>
  <c r="E539" i="38"/>
  <c r="E538" i="38"/>
  <c r="E537" i="38"/>
  <c r="E536" i="38"/>
  <c r="E535" i="38"/>
  <c r="E534" i="38"/>
  <c r="E533" i="38"/>
  <c r="E532" i="38"/>
  <c r="E531" i="38"/>
  <c r="E530" i="38"/>
  <c r="E529" i="38"/>
  <c r="E528" i="38"/>
  <c r="E527" i="38"/>
  <c r="E526" i="38"/>
  <c r="E524" i="38"/>
  <c r="E523" i="38"/>
  <c r="E522" i="38"/>
  <c r="E521" i="38"/>
  <c r="E520" i="38"/>
  <c r="E519" i="38"/>
  <c r="E518" i="38"/>
  <c r="E517" i="38"/>
  <c r="E514" i="38"/>
  <c r="E513" i="38"/>
  <c r="E512" i="38"/>
  <c r="E511" i="38"/>
  <c r="E510" i="38"/>
  <c r="E509" i="38"/>
  <c r="E508" i="38"/>
  <c r="E507" i="38"/>
  <c r="E506" i="38"/>
  <c r="E505" i="38"/>
  <c r="E504" i="38"/>
  <c r="E503" i="38"/>
  <c r="E502" i="38"/>
  <c r="E501" i="38"/>
  <c r="E500" i="38"/>
  <c r="E497" i="38"/>
  <c r="E496" i="38"/>
  <c r="E495" i="38"/>
  <c r="E494" i="38"/>
  <c r="E493" i="38"/>
  <c r="E492" i="38"/>
  <c r="E491" i="38"/>
  <c r="E490" i="38"/>
  <c r="E489" i="38"/>
  <c r="E488" i="38"/>
  <c r="E487" i="38"/>
  <c r="E486" i="38"/>
  <c r="E485" i="38"/>
  <c r="E484" i="38"/>
  <c r="E483" i="38"/>
  <c r="E482" i="38"/>
  <c r="E481" i="38"/>
  <c r="E480" i="38"/>
  <c r="E479" i="38"/>
  <c r="E478" i="38"/>
  <c r="E477" i="38"/>
  <c r="E476" i="38"/>
  <c r="E475" i="38"/>
  <c r="E474" i="38"/>
  <c r="E473" i="38"/>
  <c r="E472" i="38"/>
  <c r="E471" i="38"/>
  <c r="E470" i="38"/>
  <c r="E469" i="38"/>
  <c r="E468" i="38"/>
  <c r="E467" i="38"/>
  <c r="E466" i="38"/>
  <c r="E465" i="38"/>
  <c r="E464" i="38"/>
  <c r="E463" i="38"/>
  <c r="E462" i="38"/>
  <c r="E461" i="38"/>
  <c r="E460" i="38"/>
  <c r="E459" i="38"/>
  <c r="E458" i="38"/>
  <c r="E457" i="38"/>
  <c r="E456" i="38"/>
  <c r="E455" i="38"/>
  <c r="E454" i="38"/>
  <c r="E453" i="38"/>
  <c r="E452" i="38"/>
  <c r="E451" i="38"/>
  <c r="E450" i="38"/>
  <c r="E449" i="38"/>
  <c r="E448" i="38"/>
  <c r="E445" i="38"/>
  <c r="E444" i="38"/>
  <c r="E443" i="38"/>
  <c r="E442" i="38"/>
  <c r="E441" i="38"/>
  <c r="E440" i="38"/>
  <c r="E439" i="38"/>
  <c r="E438" i="38"/>
  <c r="E437" i="38"/>
  <c r="E435" i="38"/>
  <c r="E434" i="38"/>
  <c r="E433" i="38"/>
  <c r="E431" i="38"/>
  <c r="E430" i="38"/>
  <c r="E428" i="38"/>
  <c r="E427" i="38"/>
  <c r="E426" i="38"/>
  <c r="E425" i="38"/>
  <c r="E424" i="38"/>
  <c r="E423" i="38"/>
  <c r="E422" i="38"/>
  <c r="E420" i="38"/>
  <c r="E419" i="38"/>
  <c r="E418" i="38"/>
  <c r="E417" i="38"/>
  <c r="E416" i="38"/>
  <c r="E415" i="38"/>
  <c r="E414" i="38"/>
  <c r="E413" i="38"/>
  <c r="E412" i="38"/>
  <c r="E411" i="38"/>
  <c r="E408" i="38"/>
  <c r="E407" i="38"/>
  <c r="E406" i="38"/>
  <c r="E403" i="38"/>
  <c r="E402" i="38"/>
  <c r="E400" i="38"/>
  <c r="E399" i="38"/>
  <c r="E398" i="38"/>
  <c r="E397" i="38"/>
  <c r="E396" i="38"/>
  <c r="E395" i="38"/>
  <c r="E394" i="38"/>
  <c r="E393" i="38"/>
  <c r="E392" i="38"/>
  <c r="E389" i="38"/>
  <c r="E388" i="38"/>
  <c r="E387" i="38"/>
  <c r="E386" i="38"/>
  <c r="E385" i="38"/>
  <c r="E384" i="38"/>
  <c r="E382" i="38"/>
  <c r="E380" i="38"/>
  <c r="E379" i="38"/>
  <c r="E378" i="38"/>
  <c r="E377" i="38"/>
  <c r="E376" i="38"/>
  <c r="E374" i="38"/>
  <c r="E373" i="38"/>
  <c r="E372" i="38"/>
  <c r="E371" i="38"/>
  <c r="E370" i="38"/>
  <c r="E369" i="38"/>
  <c r="E368" i="38"/>
  <c r="E367" i="38"/>
  <c r="E366" i="38"/>
  <c r="E365" i="38"/>
  <c r="E364" i="38"/>
  <c r="E363" i="38"/>
  <c r="E362" i="38"/>
  <c r="E361" i="38"/>
  <c r="E360" i="38"/>
  <c r="E359" i="38"/>
  <c r="E357" i="38"/>
  <c r="E356" i="38"/>
  <c r="E355" i="38"/>
  <c r="E354" i="38"/>
  <c r="E353" i="38"/>
  <c r="E352" i="38"/>
  <c r="E351" i="38"/>
  <c r="E350" i="38"/>
  <c r="E348" i="38"/>
  <c r="E347" i="38"/>
  <c r="E346" i="38"/>
  <c r="E345" i="38"/>
  <c r="E344" i="38"/>
  <c r="E343" i="38"/>
  <c r="E341" i="38"/>
  <c r="E339" i="38"/>
  <c r="E338" i="38"/>
  <c r="E336" i="38"/>
  <c r="E335" i="38"/>
  <c r="E332" i="38"/>
  <c r="E331" i="38"/>
  <c r="E330" i="38"/>
  <c r="E329" i="38"/>
  <c r="E326" i="38"/>
  <c r="E325" i="38"/>
  <c r="E324" i="38"/>
  <c r="E323" i="38"/>
  <c r="E322" i="38"/>
  <c r="E321" i="38"/>
  <c r="E320" i="38"/>
  <c r="E319" i="38"/>
  <c r="E318" i="38"/>
  <c r="E316" i="38"/>
  <c r="E314" i="38"/>
  <c r="E313" i="38"/>
  <c r="E311" i="38"/>
  <c r="E310" i="38"/>
  <c r="E309" i="38"/>
  <c r="E308" i="38"/>
  <c r="E307" i="38"/>
  <c r="E306" i="38"/>
  <c r="E305" i="38"/>
  <c r="E304" i="38"/>
  <c r="E303" i="38"/>
  <c r="E302" i="38"/>
  <c r="E301" i="38"/>
  <c r="E300" i="38"/>
  <c r="E299" i="38"/>
  <c r="E298" i="38"/>
  <c r="E297" i="38"/>
  <c r="E296" i="38"/>
  <c r="E295" i="38"/>
  <c r="E294" i="38"/>
  <c r="E293" i="38"/>
  <c r="E292" i="38"/>
  <c r="E291" i="38"/>
  <c r="E290" i="38"/>
  <c r="E289" i="38"/>
  <c r="E288" i="38"/>
  <c r="E287" i="38"/>
  <c r="E286" i="38"/>
  <c r="E285" i="38"/>
  <c r="E284" i="38"/>
  <c r="E283" i="38"/>
  <c r="E282" i="38"/>
  <c r="E281" i="38"/>
  <c r="E280" i="38"/>
  <c r="E279" i="38"/>
  <c r="E276" i="38"/>
  <c r="E275" i="38"/>
  <c r="E274" i="38"/>
  <c r="E273" i="38"/>
  <c r="E272" i="38"/>
  <c r="E271" i="38"/>
  <c r="E270" i="38"/>
  <c r="E269" i="38"/>
  <c r="E268" i="38"/>
  <c r="E266" i="38"/>
  <c r="E265" i="38"/>
  <c r="E264" i="38"/>
  <c r="E263" i="38"/>
  <c r="E262" i="38"/>
  <c r="E261" i="38"/>
  <c r="E259" i="38"/>
  <c r="E258" i="38"/>
  <c r="E257" i="38"/>
  <c r="E256" i="38"/>
  <c r="E255" i="38"/>
  <c r="E254" i="38"/>
  <c r="E253" i="38"/>
  <c r="E252" i="38"/>
  <c r="E251" i="38"/>
  <c r="E250" i="38"/>
  <c r="E249" i="38"/>
  <c r="E247" i="38"/>
  <c r="E245" i="38"/>
  <c r="E242" i="38"/>
  <c r="E241" i="38"/>
  <c r="E240" i="38"/>
  <c r="E239" i="38"/>
  <c r="E238" i="38"/>
  <c r="E237" i="38"/>
  <c r="E236" i="38"/>
  <c r="E234" i="38"/>
  <c r="E233" i="38"/>
  <c r="E232" i="38"/>
  <c r="E231" i="38"/>
  <c r="E230" i="38"/>
  <c r="E225" i="38"/>
  <c r="E224" i="38"/>
  <c r="E223" i="38"/>
  <c r="E222" i="38"/>
  <c r="E221" i="38"/>
  <c r="E219" i="38"/>
  <c r="E217" i="38"/>
  <c r="E216" i="38"/>
  <c r="E215" i="38"/>
  <c r="E214" i="38"/>
  <c r="E213" i="38"/>
  <c r="E212" i="38"/>
  <c r="E211" i="38"/>
  <c r="E208" i="38"/>
  <c r="E207" i="38"/>
  <c r="E206" i="38"/>
  <c r="E205" i="38"/>
  <c r="E204" i="38"/>
  <c r="E203" i="38"/>
  <c r="E202" i="38"/>
  <c r="E200" i="38"/>
  <c r="E199" i="38"/>
  <c r="E198" i="38"/>
  <c r="E197" i="38"/>
  <c r="E196" i="38"/>
  <c r="E195" i="38"/>
  <c r="E193" i="38"/>
  <c r="E192" i="38"/>
  <c r="E190" i="38"/>
  <c r="E189" i="38"/>
  <c r="E188" i="38"/>
  <c r="E187" i="38"/>
  <c r="E186" i="38"/>
  <c r="E185" i="38"/>
  <c r="E184" i="38"/>
  <c r="E183" i="38"/>
  <c r="E182" i="38"/>
  <c r="E181" i="38"/>
  <c r="E180" i="38"/>
  <c r="E179" i="38"/>
  <c r="E178" i="38"/>
  <c r="E177" i="38"/>
  <c r="E176" i="38"/>
  <c r="E175" i="38"/>
  <c r="E174" i="38"/>
  <c r="E173" i="38"/>
  <c r="E171" i="38"/>
  <c r="E170" i="38"/>
  <c r="E169" i="38"/>
  <c r="E168" i="38"/>
  <c r="E167" i="38"/>
  <c r="E166" i="38"/>
  <c r="E164" i="38"/>
  <c r="E163" i="38"/>
  <c r="E162" i="38"/>
  <c r="E161" i="38"/>
  <c r="E160" i="38"/>
  <c r="E158" i="38"/>
  <c r="E157" i="38"/>
  <c r="E156" i="38"/>
  <c r="E155" i="38"/>
  <c r="E154" i="38"/>
  <c r="E153" i="38"/>
  <c r="E152" i="38"/>
  <c r="E151" i="38"/>
  <c r="E149" i="38"/>
  <c r="E148" i="38"/>
  <c r="E147" i="38"/>
  <c r="E146" i="38"/>
  <c r="E145" i="38"/>
  <c r="E144" i="38"/>
  <c r="E143" i="38"/>
  <c r="E142" i="38"/>
  <c r="E141" i="38"/>
  <c r="E140" i="38"/>
  <c r="E139" i="38"/>
  <c r="E138" i="38"/>
  <c r="E137" i="38"/>
  <c r="E136" i="38"/>
  <c r="E135" i="38"/>
  <c r="E133" i="38"/>
  <c r="E132" i="38"/>
  <c r="E131" i="38"/>
  <c r="E130" i="38"/>
  <c r="E129" i="38"/>
  <c r="E128" i="38"/>
  <c r="E127" i="38"/>
  <c r="E126" i="38"/>
  <c r="E125" i="38"/>
  <c r="E124" i="38"/>
  <c r="E123" i="38"/>
  <c r="E122" i="38"/>
  <c r="E121" i="38"/>
  <c r="E120" i="38"/>
  <c r="E118" i="38"/>
  <c r="E117" i="38"/>
  <c r="E116" i="38"/>
  <c r="E115" i="38"/>
  <c r="E114" i="38"/>
  <c r="E113" i="38"/>
  <c r="E112" i="38"/>
  <c r="E111" i="38"/>
  <c r="E110" i="38"/>
  <c r="E109" i="38"/>
  <c r="E106" i="38"/>
  <c r="E105" i="38"/>
  <c r="E104" i="38"/>
  <c r="E103" i="38"/>
  <c r="E102" i="38"/>
  <c r="E101" i="38"/>
  <c r="E100" i="38"/>
  <c r="E99" i="38"/>
  <c r="E98" i="38"/>
  <c r="E96" i="38"/>
  <c r="E93" i="38"/>
  <c r="E92" i="38"/>
  <c r="E91" i="38"/>
  <c r="E90" i="38"/>
  <c r="E89" i="38"/>
  <c r="E88" i="38"/>
  <c r="E87" i="38"/>
  <c r="E86" i="38"/>
  <c r="E85" i="38"/>
  <c r="E82" i="38"/>
  <c r="E81" i="38"/>
  <c r="E80" i="38"/>
  <c r="E79" i="38"/>
  <c r="E78" i="38"/>
  <c r="E77" i="38"/>
  <c r="E76" i="38"/>
  <c r="E75" i="38"/>
  <c r="E74" i="38"/>
  <c r="E72" i="38"/>
  <c r="E71" i="38"/>
  <c r="E70" i="38"/>
  <c r="E69" i="38"/>
  <c r="E68" i="38"/>
  <c r="E67" i="38"/>
  <c r="E65" i="38"/>
  <c r="E64" i="38"/>
  <c r="E63" i="38"/>
  <c r="E62" i="38"/>
  <c r="E61" i="38"/>
  <c r="E59" i="38"/>
  <c r="E58" i="38"/>
  <c r="E57" i="38"/>
  <c r="E56" i="38"/>
  <c r="E55" i="38"/>
  <c r="E54" i="38"/>
  <c r="E53" i="38"/>
  <c r="E52" i="38"/>
  <c r="E51" i="38"/>
  <c r="E50" i="38"/>
  <c r="E49" i="38"/>
  <c r="E48" i="38"/>
  <c r="E47" i="38"/>
  <c r="E46" i="38"/>
  <c r="E45" i="38"/>
  <c r="E44" i="38"/>
  <c r="E43" i="38"/>
  <c r="E42" i="38"/>
  <c r="E41" i="38"/>
  <c r="E40" i="38"/>
  <c r="E39" i="38"/>
  <c r="E38" i="38"/>
  <c r="E37" i="38"/>
  <c r="E36" i="38"/>
  <c r="E34" i="38"/>
  <c r="E33" i="38"/>
  <c r="E32" i="38"/>
  <c r="E31" i="38"/>
  <c r="E30" i="38"/>
  <c r="E29" i="38"/>
  <c r="E28" i="38"/>
  <c r="E27" i="38"/>
  <c r="E25" i="38"/>
  <c r="E23" i="38"/>
  <c r="E22" i="38"/>
  <c r="E21" i="38"/>
  <c r="E20" i="38"/>
  <c r="E19" i="38"/>
  <c r="E17" i="38"/>
  <c r="E16" i="38"/>
  <c r="E15" i="38"/>
  <c r="E14" i="38"/>
  <c r="E13" i="38"/>
  <c r="E12" i="38"/>
  <c r="H10" i="29" l="1"/>
  <c r="L10" i="29"/>
  <c r="E60" i="38"/>
  <c r="E543" i="38"/>
  <c r="E542" i="38" s="1"/>
  <c r="E410" i="38"/>
  <c r="E35" i="38"/>
  <c r="E334" i="38"/>
  <c r="E66" i="38"/>
  <c r="E210" i="38"/>
  <c r="E260" i="38"/>
  <c r="E391" i="38"/>
  <c r="E421" i="38"/>
  <c r="E436" i="38"/>
  <c r="E447" i="38"/>
  <c r="E446" i="38" s="1"/>
  <c r="E578" i="38"/>
  <c r="E84" i="38"/>
  <c r="E83" i="38" s="1"/>
  <c r="E134" i="38"/>
  <c r="E194" i="38"/>
  <c r="E499" i="38"/>
  <c r="E498" i="38" s="1"/>
  <c r="E560" i="38"/>
  <c r="E559" i="38" s="1"/>
  <c r="E73" i="38"/>
  <c r="E108" i="38"/>
  <c r="E119" i="38"/>
  <c r="E191" i="38"/>
  <c r="E328" i="38"/>
  <c r="E327" i="38" s="1"/>
  <c r="E375" i="38"/>
  <c r="E401" i="38"/>
  <c r="E390" i="38" s="1"/>
  <c r="E405" i="38"/>
  <c r="E404" i="38" s="1"/>
  <c r="E432" i="38"/>
  <c r="E516" i="38"/>
  <c r="E525" i="38"/>
  <c r="E201" i="38"/>
  <c r="E235" i="38"/>
  <c r="E429" i="38"/>
  <c r="N13" i="28"/>
  <c r="L13" i="28"/>
  <c r="J13" i="28"/>
  <c r="H13" i="28"/>
  <c r="E515" i="38" l="1"/>
  <c r="E409" i="38"/>
  <c r="G10" i="38"/>
  <c r="I10" i="38"/>
  <c r="W11" i="38"/>
  <c r="X11" i="38"/>
  <c r="Z11" i="38"/>
  <c r="AA11" i="38"/>
  <c r="AB11" i="38"/>
  <c r="AD11" i="38"/>
  <c r="AE11" i="38"/>
  <c r="AF11" i="38"/>
  <c r="AH11" i="38"/>
  <c r="AI11" i="38"/>
  <c r="AJ11" i="38"/>
  <c r="D12" i="38"/>
  <c r="V12" i="38"/>
  <c r="W12" i="38"/>
  <c r="X12" i="38"/>
  <c r="Z12" i="38"/>
  <c r="AA12" i="38"/>
  <c r="AB12" i="38"/>
  <c r="AD12" i="38"/>
  <c r="AE12" i="38"/>
  <c r="AF12" i="38"/>
  <c r="AH12" i="38"/>
  <c r="AI12" i="38"/>
  <c r="AJ12" i="38"/>
  <c r="D13" i="38"/>
  <c r="F13" i="38" s="1"/>
  <c r="V13" i="38"/>
  <c r="W13" i="38"/>
  <c r="X13" i="38"/>
  <c r="Z13" i="38"/>
  <c r="AA13" i="38"/>
  <c r="AB13" i="38"/>
  <c r="AD13" i="38"/>
  <c r="AE13" i="38"/>
  <c r="AF13" i="38"/>
  <c r="AH13" i="38"/>
  <c r="AI13" i="38"/>
  <c r="AJ13" i="38"/>
  <c r="D14" i="38"/>
  <c r="V14" i="38"/>
  <c r="W14" i="38"/>
  <c r="X14" i="38"/>
  <c r="Z14" i="38"/>
  <c r="AA14" i="38"/>
  <c r="AB14" i="38"/>
  <c r="AD14" i="38"/>
  <c r="AE14" i="38"/>
  <c r="AF14" i="38"/>
  <c r="AH14" i="38"/>
  <c r="AI14" i="38"/>
  <c r="AJ14" i="38"/>
  <c r="D15" i="38"/>
  <c r="F15" i="38" s="1"/>
  <c r="V15" i="38"/>
  <c r="W15" i="38"/>
  <c r="X15" i="38"/>
  <c r="Z15" i="38"/>
  <c r="AA15" i="38"/>
  <c r="AB15" i="38"/>
  <c r="AD15" i="38"/>
  <c r="AE15" i="38"/>
  <c r="AF15" i="38"/>
  <c r="AH15" i="38"/>
  <c r="AI15" i="38"/>
  <c r="AJ15" i="38"/>
  <c r="D16" i="38"/>
  <c r="F16" i="38" s="1"/>
  <c r="V16" i="38"/>
  <c r="W16" i="38"/>
  <c r="X16" i="38"/>
  <c r="Z16" i="38"/>
  <c r="AA16" i="38"/>
  <c r="AB16" i="38"/>
  <c r="AD16" i="38"/>
  <c r="AE16" i="38"/>
  <c r="AF16" i="38"/>
  <c r="AH16" i="38"/>
  <c r="AI16" i="38"/>
  <c r="AJ16" i="38"/>
  <c r="D17" i="38"/>
  <c r="F17" i="38" s="1"/>
  <c r="H17" i="38" s="1"/>
  <c r="V17" i="38"/>
  <c r="W17" i="38"/>
  <c r="X17" i="38"/>
  <c r="Z17" i="38"/>
  <c r="AA17" i="38"/>
  <c r="AB17" i="38"/>
  <c r="AD17" i="38"/>
  <c r="AE17" i="38"/>
  <c r="AF17" i="38"/>
  <c r="AH17" i="38"/>
  <c r="AI17" i="38"/>
  <c r="AJ17" i="38"/>
  <c r="D18" i="38"/>
  <c r="V18" i="38"/>
  <c r="W18" i="38"/>
  <c r="X18" i="38"/>
  <c r="Z18" i="38"/>
  <c r="AA18" i="38"/>
  <c r="AB18" i="38"/>
  <c r="AD18" i="38"/>
  <c r="AE18" i="38"/>
  <c r="AF18" i="38"/>
  <c r="AH18" i="38"/>
  <c r="AI18" i="38"/>
  <c r="AJ18" i="38"/>
  <c r="D19" i="38"/>
  <c r="F19" i="38" s="1"/>
  <c r="V19" i="38"/>
  <c r="W19" i="38"/>
  <c r="X19" i="38"/>
  <c r="Z19" i="38"/>
  <c r="AA19" i="38"/>
  <c r="AB19" i="38"/>
  <c r="AD19" i="38"/>
  <c r="AE19" i="38"/>
  <c r="AF19" i="38"/>
  <c r="AH19" i="38"/>
  <c r="AI19" i="38"/>
  <c r="AJ19" i="38"/>
  <c r="D20" i="38"/>
  <c r="V20" i="38"/>
  <c r="W20" i="38"/>
  <c r="X20" i="38"/>
  <c r="Z20" i="38"/>
  <c r="AA20" i="38"/>
  <c r="AB20" i="38"/>
  <c r="AD20" i="38"/>
  <c r="AE20" i="38"/>
  <c r="AF20" i="38"/>
  <c r="AH20" i="38"/>
  <c r="AI20" i="38"/>
  <c r="AJ20" i="38"/>
  <c r="D21" i="38"/>
  <c r="F21" i="38" s="1"/>
  <c r="V21" i="38"/>
  <c r="W21" i="38"/>
  <c r="X21" i="38"/>
  <c r="Z21" i="38"/>
  <c r="AA21" i="38"/>
  <c r="AB21" i="38"/>
  <c r="AD21" i="38"/>
  <c r="AE21" i="38"/>
  <c r="AF21" i="38"/>
  <c r="AH21" i="38"/>
  <c r="AI21" i="38"/>
  <c r="AJ21" i="38"/>
  <c r="D22" i="38"/>
  <c r="F22" i="38" s="1"/>
  <c r="V22" i="38"/>
  <c r="W22" i="38"/>
  <c r="X22" i="38"/>
  <c r="Z22" i="38"/>
  <c r="AA22" i="38"/>
  <c r="AB22" i="38"/>
  <c r="AD22" i="38"/>
  <c r="AE22" i="38"/>
  <c r="AF22" i="38"/>
  <c r="AH22" i="38"/>
  <c r="AI22" i="38"/>
  <c r="AJ22" i="38"/>
  <c r="D23" i="38"/>
  <c r="F23" i="38" s="1"/>
  <c r="V23" i="38"/>
  <c r="W23" i="38"/>
  <c r="X23" i="38"/>
  <c r="Z23" i="38"/>
  <c r="AA23" i="38"/>
  <c r="AB23" i="38"/>
  <c r="AD23" i="38"/>
  <c r="AE23" i="38"/>
  <c r="AF23" i="38"/>
  <c r="AH23" i="38"/>
  <c r="AI23" i="38"/>
  <c r="AJ23" i="38"/>
  <c r="D24" i="38"/>
  <c r="W24" i="38"/>
  <c r="X24" i="38"/>
  <c r="Z24" i="38"/>
  <c r="AA24" i="38"/>
  <c r="AD24" i="38"/>
  <c r="AE24" i="38"/>
  <c r="AF24" i="38"/>
  <c r="AH24" i="38"/>
  <c r="AI24" i="38"/>
  <c r="AJ24" i="38"/>
  <c r="D25" i="38"/>
  <c r="F25" i="38" s="1"/>
  <c r="V25" i="38"/>
  <c r="W25" i="38"/>
  <c r="X25" i="38"/>
  <c r="Z25" i="38"/>
  <c r="AA25" i="38"/>
  <c r="AB25" i="38"/>
  <c r="AD25" i="38"/>
  <c r="AE25" i="38"/>
  <c r="AF25" i="38"/>
  <c r="AH25" i="38"/>
  <c r="AI25" i="38"/>
  <c r="AJ25" i="38"/>
  <c r="D26" i="38"/>
  <c r="V26" i="38"/>
  <c r="W26" i="38"/>
  <c r="X26" i="38"/>
  <c r="Z26" i="38"/>
  <c r="AA26" i="38"/>
  <c r="AB26" i="38"/>
  <c r="AD26" i="38"/>
  <c r="AE26" i="38"/>
  <c r="AF26" i="38"/>
  <c r="AH26" i="38"/>
  <c r="AI26" i="38"/>
  <c r="D27" i="38"/>
  <c r="F27" i="38" s="1"/>
  <c r="H27" i="38" s="1"/>
  <c r="V27" i="38"/>
  <c r="W27" i="38"/>
  <c r="X27" i="38"/>
  <c r="Z27" i="38"/>
  <c r="AA27" i="38"/>
  <c r="AB27" i="38"/>
  <c r="AD27" i="38"/>
  <c r="AE27" i="38"/>
  <c r="AF27" i="38"/>
  <c r="AH27" i="38"/>
  <c r="AI27" i="38"/>
  <c r="AJ27" i="38"/>
  <c r="D28" i="38"/>
  <c r="V28" i="38"/>
  <c r="W28" i="38"/>
  <c r="X28" i="38"/>
  <c r="Z28" i="38"/>
  <c r="AA28" i="38"/>
  <c r="AB28" i="38"/>
  <c r="AD28" i="38"/>
  <c r="AE28" i="38"/>
  <c r="AF28" i="38"/>
  <c r="AH28" i="38"/>
  <c r="AI28" i="38"/>
  <c r="AJ28" i="38"/>
  <c r="D29" i="38"/>
  <c r="F29" i="38" s="1"/>
  <c r="H29" i="38" s="1"/>
  <c r="V29" i="38"/>
  <c r="W29" i="38"/>
  <c r="X29" i="38"/>
  <c r="Z29" i="38"/>
  <c r="AA29" i="38"/>
  <c r="AB29" i="38"/>
  <c r="AD29" i="38"/>
  <c r="AE29" i="38"/>
  <c r="AF29" i="38"/>
  <c r="AH29" i="38"/>
  <c r="AI29" i="38"/>
  <c r="AJ29" i="38"/>
  <c r="D30" i="38"/>
  <c r="F30" i="38" s="1"/>
  <c r="V30" i="38"/>
  <c r="W30" i="38"/>
  <c r="X30" i="38"/>
  <c r="Z30" i="38"/>
  <c r="AA30" i="38"/>
  <c r="AB30" i="38"/>
  <c r="AD30" i="38"/>
  <c r="AE30" i="38"/>
  <c r="AF30" i="38"/>
  <c r="AH30" i="38"/>
  <c r="AI30" i="38"/>
  <c r="AJ30" i="38"/>
  <c r="D31" i="38"/>
  <c r="F31" i="38" s="1"/>
  <c r="V31" i="38"/>
  <c r="W31" i="38"/>
  <c r="X31" i="38"/>
  <c r="Z31" i="38"/>
  <c r="AA31" i="38"/>
  <c r="AB31" i="38"/>
  <c r="AD31" i="38"/>
  <c r="AE31" i="38"/>
  <c r="AF31" i="38"/>
  <c r="AH31" i="38"/>
  <c r="AI31" i="38"/>
  <c r="AJ31" i="38"/>
  <c r="D32" i="38"/>
  <c r="V32" i="38"/>
  <c r="W32" i="38"/>
  <c r="X32" i="38"/>
  <c r="Z32" i="38"/>
  <c r="AA32" i="38"/>
  <c r="AB32" i="38"/>
  <c r="AD32" i="38"/>
  <c r="AE32" i="38"/>
  <c r="AF32" i="38"/>
  <c r="AH32" i="38"/>
  <c r="AI32" i="38"/>
  <c r="AJ32" i="38"/>
  <c r="D33" i="38"/>
  <c r="F33" i="38" s="1"/>
  <c r="H33" i="38" s="1"/>
  <c r="V33" i="38"/>
  <c r="W33" i="38"/>
  <c r="X33" i="38"/>
  <c r="Z33" i="38"/>
  <c r="AA33" i="38"/>
  <c r="AB33" i="38"/>
  <c r="AD33" i="38"/>
  <c r="AE33" i="38"/>
  <c r="AF33" i="38"/>
  <c r="AH33" i="38"/>
  <c r="AI33" i="38"/>
  <c r="AJ33" i="38"/>
  <c r="D34" i="38"/>
  <c r="F34" i="38" s="1"/>
  <c r="V34" i="38"/>
  <c r="W34" i="38"/>
  <c r="X34" i="38"/>
  <c r="Z34" i="38"/>
  <c r="AA34" i="38"/>
  <c r="AB34" i="38"/>
  <c r="AD34" i="38"/>
  <c r="AE34" i="38"/>
  <c r="AF34" i="38"/>
  <c r="AH34" i="38"/>
  <c r="AI34" i="38"/>
  <c r="AJ34" i="38"/>
  <c r="G35" i="38"/>
  <c r="I35" i="38"/>
  <c r="D36" i="38"/>
  <c r="V36" i="38"/>
  <c r="W36" i="38"/>
  <c r="X36" i="38"/>
  <c r="Z36" i="38"/>
  <c r="AA36" i="38"/>
  <c r="AB36" i="38"/>
  <c r="AD36" i="38"/>
  <c r="AE36" i="38"/>
  <c r="AF36" i="38"/>
  <c r="AH36" i="38"/>
  <c r="AI36" i="38"/>
  <c r="AJ36" i="38"/>
  <c r="D37" i="38"/>
  <c r="V37" i="38"/>
  <c r="W37" i="38"/>
  <c r="X37" i="38"/>
  <c r="Z37" i="38"/>
  <c r="AA37" i="38"/>
  <c r="AB37" i="38"/>
  <c r="AD37" i="38"/>
  <c r="AE37" i="38"/>
  <c r="AF37" i="38"/>
  <c r="AH37" i="38"/>
  <c r="AI37" i="38"/>
  <c r="AJ37" i="38"/>
  <c r="D38" i="38"/>
  <c r="V38" i="38"/>
  <c r="W38" i="38"/>
  <c r="X38" i="38"/>
  <c r="Z38" i="38"/>
  <c r="AA38" i="38"/>
  <c r="AB38" i="38"/>
  <c r="AD38" i="38"/>
  <c r="AE38" i="38"/>
  <c r="AF38" i="38"/>
  <c r="AH38" i="38"/>
  <c r="AI38" i="38"/>
  <c r="AJ38" i="38"/>
  <c r="D39" i="38"/>
  <c r="V39" i="38"/>
  <c r="W39" i="38"/>
  <c r="X39" i="38"/>
  <c r="Z39" i="38"/>
  <c r="AA39" i="38"/>
  <c r="AB39" i="38"/>
  <c r="AD39" i="38"/>
  <c r="AE39" i="38"/>
  <c r="AF39" i="38"/>
  <c r="AH39" i="38"/>
  <c r="AI39" i="38"/>
  <c r="AJ39" i="38"/>
  <c r="D40" i="38"/>
  <c r="V40" i="38"/>
  <c r="W40" i="38"/>
  <c r="X40" i="38"/>
  <c r="Z40" i="38"/>
  <c r="AA40" i="38"/>
  <c r="AB40" i="38"/>
  <c r="AD40" i="38"/>
  <c r="AE40" i="38"/>
  <c r="AF40" i="38"/>
  <c r="AH40" i="38"/>
  <c r="AI40" i="38"/>
  <c r="AJ40" i="38"/>
  <c r="D41" i="38"/>
  <c r="V41" i="38"/>
  <c r="W41" i="38"/>
  <c r="X41" i="38"/>
  <c r="Z41" i="38"/>
  <c r="AA41" i="38"/>
  <c r="AB41" i="38"/>
  <c r="AD41" i="38"/>
  <c r="AE41" i="38"/>
  <c r="AF41" i="38"/>
  <c r="AH41" i="38"/>
  <c r="AI41" i="38"/>
  <c r="AJ41" i="38"/>
  <c r="D42" i="38"/>
  <c r="V42" i="38"/>
  <c r="W42" i="38"/>
  <c r="X42" i="38"/>
  <c r="Z42" i="38"/>
  <c r="AA42" i="38"/>
  <c r="AB42" i="38"/>
  <c r="AD42" i="38"/>
  <c r="AE42" i="38"/>
  <c r="AF42" i="38"/>
  <c r="AH42" i="38"/>
  <c r="AI42" i="38"/>
  <c r="AJ42" i="38"/>
  <c r="D43" i="38"/>
  <c r="V43" i="38"/>
  <c r="W43" i="38"/>
  <c r="X43" i="38"/>
  <c r="Z43" i="38"/>
  <c r="AA43" i="38"/>
  <c r="AB43" i="38"/>
  <c r="AD43" i="38"/>
  <c r="AE43" i="38"/>
  <c r="AF43" i="38"/>
  <c r="AH43" i="38"/>
  <c r="AI43" i="38"/>
  <c r="AJ43" i="38"/>
  <c r="D44" i="38"/>
  <c r="V44" i="38"/>
  <c r="W44" i="38"/>
  <c r="X44" i="38"/>
  <c r="Z44" i="38"/>
  <c r="AA44" i="38"/>
  <c r="AB44" i="38"/>
  <c r="AD44" i="38"/>
  <c r="AE44" i="38"/>
  <c r="AF44" i="38"/>
  <c r="AH44" i="38"/>
  <c r="AI44" i="38"/>
  <c r="AJ44" i="38"/>
  <c r="D45" i="38"/>
  <c r="V45" i="38"/>
  <c r="W45" i="38"/>
  <c r="X45" i="38"/>
  <c r="Z45" i="38"/>
  <c r="AA45" i="38"/>
  <c r="AB45" i="38"/>
  <c r="AD45" i="38"/>
  <c r="AE45" i="38"/>
  <c r="AF45" i="38"/>
  <c r="AH45" i="38"/>
  <c r="AI45" i="38"/>
  <c r="AJ45" i="38"/>
  <c r="D46" i="38"/>
  <c r="V46" i="38"/>
  <c r="W46" i="38"/>
  <c r="X46" i="38"/>
  <c r="Z46" i="38"/>
  <c r="AA46" i="38"/>
  <c r="AB46" i="38"/>
  <c r="AD46" i="38"/>
  <c r="AE46" i="38"/>
  <c r="AF46" i="38"/>
  <c r="AH46" i="38"/>
  <c r="AI46" i="38"/>
  <c r="AJ46" i="38"/>
  <c r="D47" i="38"/>
  <c r="V47" i="38"/>
  <c r="W47" i="38"/>
  <c r="X47" i="38"/>
  <c r="Z47" i="38"/>
  <c r="AA47" i="38"/>
  <c r="AB47" i="38"/>
  <c r="AD47" i="38"/>
  <c r="AE47" i="38"/>
  <c r="AF47" i="38"/>
  <c r="AH47" i="38"/>
  <c r="AI47" i="38"/>
  <c r="AJ47" i="38"/>
  <c r="D48" i="38"/>
  <c r="F48" i="38" s="1"/>
  <c r="H48" i="38" s="1"/>
  <c r="V48" i="38"/>
  <c r="W48" i="38"/>
  <c r="X48" i="38"/>
  <c r="Z48" i="38"/>
  <c r="AA48" i="38"/>
  <c r="AB48" i="38"/>
  <c r="AD48" i="38"/>
  <c r="AE48" i="38"/>
  <c r="AF48" i="38"/>
  <c r="AH48" i="38"/>
  <c r="AI48" i="38"/>
  <c r="AJ48" i="38"/>
  <c r="D49" i="38"/>
  <c r="V49" i="38"/>
  <c r="W49" i="38"/>
  <c r="X49" i="38"/>
  <c r="Z49" i="38"/>
  <c r="AA49" i="38"/>
  <c r="AB49" i="38"/>
  <c r="AD49" i="38"/>
  <c r="AE49" i="38"/>
  <c r="AF49" i="38"/>
  <c r="AH49" i="38"/>
  <c r="AI49" i="38"/>
  <c r="AJ49" i="38"/>
  <c r="D50" i="38"/>
  <c r="F50" i="38" s="1"/>
  <c r="H50" i="38" s="1"/>
  <c r="V50" i="38"/>
  <c r="W50" i="38"/>
  <c r="X50" i="38"/>
  <c r="Z50" i="38"/>
  <c r="AA50" i="38"/>
  <c r="AB50" i="38"/>
  <c r="AD50" i="38"/>
  <c r="AE50" i="38"/>
  <c r="AF50" i="38"/>
  <c r="AH50" i="38"/>
  <c r="AI50" i="38"/>
  <c r="AJ50" i="38"/>
  <c r="D51" i="38"/>
  <c r="F51" i="38" s="1"/>
  <c r="V51" i="38"/>
  <c r="W51" i="38"/>
  <c r="X51" i="38"/>
  <c r="Z51" i="38"/>
  <c r="AA51" i="38"/>
  <c r="AB51" i="38"/>
  <c r="AD51" i="38"/>
  <c r="AE51" i="38"/>
  <c r="AF51" i="38"/>
  <c r="AH51" i="38"/>
  <c r="AI51" i="38"/>
  <c r="AJ51" i="38"/>
  <c r="D52" i="38"/>
  <c r="V52" i="38"/>
  <c r="W52" i="38"/>
  <c r="X52" i="38"/>
  <c r="Z52" i="38"/>
  <c r="AA52" i="38"/>
  <c r="AB52" i="38"/>
  <c r="AD52" i="38"/>
  <c r="AE52" i="38"/>
  <c r="AF52" i="38"/>
  <c r="AH52" i="38"/>
  <c r="AI52" i="38"/>
  <c r="AJ52" i="38"/>
  <c r="D53" i="38"/>
  <c r="F53" i="38" s="1"/>
  <c r="V53" i="38"/>
  <c r="W53" i="38"/>
  <c r="X53" i="38"/>
  <c r="Z53" i="38"/>
  <c r="AA53" i="38"/>
  <c r="AB53" i="38"/>
  <c r="AD53" i="38"/>
  <c r="AE53" i="38"/>
  <c r="AF53" i="38"/>
  <c r="AH53" i="38"/>
  <c r="AI53" i="38"/>
  <c r="AJ53" i="38"/>
  <c r="D54" i="38"/>
  <c r="F54" i="38" s="1"/>
  <c r="H54" i="38" s="1"/>
  <c r="V54" i="38"/>
  <c r="W54" i="38"/>
  <c r="X54" i="38"/>
  <c r="Z54" i="38"/>
  <c r="AA54" i="38"/>
  <c r="AB54" i="38"/>
  <c r="AD54" i="38"/>
  <c r="AE54" i="38"/>
  <c r="AF54" i="38"/>
  <c r="AH54" i="38"/>
  <c r="AI54" i="38"/>
  <c r="AJ54" i="38"/>
  <c r="D55" i="38"/>
  <c r="V55" i="38"/>
  <c r="W55" i="38"/>
  <c r="X55" i="38"/>
  <c r="Z55" i="38"/>
  <c r="AA55" i="38"/>
  <c r="AB55" i="38"/>
  <c r="AD55" i="38"/>
  <c r="AE55" i="38"/>
  <c r="AF55" i="38"/>
  <c r="AH55" i="38"/>
  <c r="AI55" i="38"/>
  <c r="AJ55" i="38"/>
  <c r="D56" i="38"/>
  <c r="V56" i="38"/>
  <c r="W56" i="38"/>
  <c r="X56" i="38"/>
  <c r="Z56" i="38"/>
  <c r="AA56" i="38"/>
  <c r="AB56" i="38"/>
  <c r="AD56" i="38"/>
  <c r="AE56" i="38"/>
  <c r="AF56" i="38"/>
  <c r="AH56" i="38"/>
  <c r="AI56" i="38"/>
  <c r="AJ56" i="38"/>
  <c r="D57" i="38"/>
  <c r="V57" i="38"/>
  <c r="W57" i="38"/>
  <c r="X57" i="38"/>
  <c r="Z57" i="38"/>
  <c r="AA57" i="38"/>
  <c r="AB57" i="38"/>
  <c r="AD57" i="38"/>
  <c r="AE57" i="38"/>
  <c r="AF57" i="38"/>
  <c r="AH57" i="38"/>
  <c r="AI57" i="38"/>
  <c r="AJ57" i="38"/>
  <c r="D58" i="38"/>
  <c r="V58" i="38"/>
  <c r="W58" i="38"/>
  <c r="X58" i="38"/>
  <c r="Z58" i="38"/>
  <c r="AA58" i="38"/>
  <c r="AB58" i="38"/>
  <c r="AD58" i="38"/>
  <c r="AE58" i="38"/>
  <c r="AF58" i="38"/>
  <c r="AH58" i="38"/>
  <c r="AI58" i="38"/>
  <c r="AJ58" i="38"/>
  <c r="D59" i="38"/>
  <c r="V59" i="38"/>
  <c r="W59" i="38"/>
  <c r="X59" i="38"/>
  <c r="Z59" i="38"/>
  <c r="AA59" i="38"/>
  <c r="AB59" i="38"/>
  <c r="AD59" i="38"/>
  <c r="AE59" i="38"/>
  <c r="AF59" i="38"/>
  <c r="AH59" i="38"/>
  <c r="AI59" i="38"/>
  <c r="AJ59" i="38"/>
  <c r="G60" i="38"/>
  <c r="I60" i="38"/>
  <c r="D61" i="38"/>
  <c r="V61" i="38"/>
  <c r="W61" i="38"/>
  <c r="X61" i="38"/>
  <c r="Z61" i="38"/>
  <c r="AA61" i="38"/>
  <c r="AB61" i="38"/>
  <c r="AD61" i="38"/>
  <c r="AE61" i="38"/>
  <c r="AF61" i="38"/>
  <c r="AH61" i="38"/>
  <c r="AI61" i="38"/>
  <c r="AJ61" i="38"/>
  <c r="D62" i="38"/>
  <c r="V62" i="38"/>
  <c r="W62" i="38"/>
  <c r="X62" i="38"/>
  <c r="Z62" i="38"/>
  <c r="AA62" i="38"/>
  <c r="AB62" i="38"/>
  <c r="AD62" i="38"/>
  <c r="AE62" i="38"/>
  <c r="AF62" i="38"/>
  <c r="AH62" i="38"/>
  <c r="AI62" i="38"/>
  <c r="AJ62" i="38"/>
  <c r="D63" i="38"/>
  <c r="F63" i="38" s="1"/>
  <c r="H63" i="38" s="1"/>
  <c r="V63" i="38"/>
  <c r="W63" i="38"/>
  <c r="X63" i="38"/>
  <c r="Z63" i="38"/>
  <c r="AA63" i="38"/>
  <c r="AB63" i="38"/>
  <c r="AD63" i="38"/>
  <c r="AE63" i="38"/>
  <c r="AF63" i="38"/>
  <c r="AH63" i="38"/>
  <c r="AI63" i="38"/>
  <c r="AJ63" i="38"/>
  <c r="D64" i="38"/>
  <c r="V64" i="38"/>
  <c r="W64" i="38"/>
  <c r="X64" i="38"/>
  <c r="Z64" i="38"/>
  <c r="AA64" i="38"/>
  <c r="AB64" i="38"/>
  <c r="AD64" i="38"/>
  <c r="AE64" i="38"/>
  <c r="AF64" i="38"/>
  <c r="AH64" i="38"/>
  <c r="AI64" i="38"/>
  <c r="AJ64" i="38"/>
  <c r="D65" i="38"/>
  <c r="V65" i="38"/>
  <c r="W65" i="38"/>
  <c r="X65" i="38"/>
  <c r="Z65" i="38"/>
  <c r="AA65" i="38"/>
  <c r="AB65" i="38"/>
  <c r="AD65" i="38"/>
  <c r="AE65" i="38"/>
  <c r="AF65" i="38"/>
  <c r="AH65" i="38"/>
  <c r="AI65" i="38"/>
  <c r="AJ65" i="38"/>
  <c r="G66" i="38"/>
  <c r="I66" i="38"/>
  <c r="D67" i="38"/>
  <c r="V67" i="38"/>
  <c r="W67" i="38"/>
  <c r="X67" i="38"/>
  <c r="Z67" i="38"/>
  <c r="AA67" i="38"/>
  <c r="AB67" i="38"/>
  <c r="AD67" i="38"/>
  <c r="AE67" i="38"/>
  <c r="AF67" i="38"/>
  <c r="AH67" i="38"/>
  <c r="AI67" i="38"/>
  <c r="AJ67" i="38"/>
  <c r="D68" i="38"/>
  <c r="V68" i="38"/>
  <c r="W68" i="38"/>
  <c r="X68" i="38"/>
  <c r="Z68" i="38"/>
  <c r="AA68" i="38"/>
  <c r="AB68" i="38"/>
  <c r="AD68" i="38"/>
  <c r="AE68" i="38"/>
  <c r="AF68" i="38"/>
  <c r="AH68" i="38"/>
  <c r="AI68" i="38"/>
  <c r="AJ68" i="38"/>
  <c r="D69" i="38"/>
  <c r="V69" i="38"/>
  <c r="W69" i="38"/>
  <c r="X69" i="38"/>
  <c r="Z69" i="38"/>
  <c r="AA69" i="38"/>
  <c r="AB69" i="38"/>
  <c r="AD69" i="38"/>
  <c r="AE69" i="38"/>
  <c r="AF69" i="38"/>
  <c r="AH69" i="38"/>
  <c r="AI69" i="38"/>
  <c r="AJ69" i="38"/>
  <c r="D70" i="38"/>
  <c r="V70" i="38"/>
  <c r="W70" i="38"/>
  <c r="X70" i="38"/>
  <c r="Z70" i="38"/>
  <c r="AA70" i="38"/>
  <c r="AB70" i="38"/>
  <c r="AD70" i="38"/>
  <c r="AE70" i="38"/>
  <c r="AF70" i="38"/>
  <c r="AH70" i="38"/>
  <c r="AI70" i="38"/>
  <c r="AJ70" i="38"/>
  <c r="D71" i="38"/>
  <c r="V71" i="38"/>
  <c r="W71" i="38"/>
  <c r="X71" i="38"/>
  <c r="Z71" i="38"/>
  <c r="AA71" i="38"/>
  <c r="AB71" i="38"/>
  <c r="AD71" i="38"/>
  <c r="AE71" i="38"/>
  <c r="AF71" i="38"/>
  <c r="AH71" i="38"/>
  <c r="AI71" i="38"/>
  <c r="AJ71" i="38"/>
  <c r="D72" i="38"/>
  <c r="V72" i="38"/>
  <c r="W72" i="38"/>
  <c r="X72" i="38"/>
  <c r="Z72" i="38"/>
  <c r="AA72" i="38"/>
  <c r="AB72" i="38"/>
  <c r="AD72" i="38"/>
  <c r="AE72" i="38"/>
  <c r="AF72" i="38"/>
  <c r="AH72" i="38"/>
  <c r="AI72" i="38"/>
  <c r="AJ72" i="38"/>
  <c r="G73" i="38"/>
  <c r="I73" i="38"/>
  <c r="D74" i="38"/>
  <c r="V74" i="38"/>
  <c r="W74" i="38"/>
  <c r="X74" i="38"/>
  <c r="Z74" i="38"/>
  <c r="AA74" i="38"/>
  <c r="AB74" i="38"/>
  <c r="AD74" i="38"/>
  <c r="AE74" i="38"/>
  <c r="AF74" i="38"/>
  <c r="AH74" i="38"/>
  <c r="AI74" i="38"/>
  <c r="AJ74" i="38"/>
  <c r="D75" i="38"/>
  <c r="V75" i="38"/>
  <c r="W75" i="38"/>
  <c r="X75" i="38"/>
  <c r="Z75" i="38"/>
  <c r="AA75" i="38"/>
  <c r="AB75" i="38"/>
  <c r="AD75" i="38"/>
  <c r="AE75" i="38"/>
  <c r="AF75" i="38"/>
  <c r="AH75" i="38"/>
  <c r="AI75" i="38"/>
  <c r="AJ75" i="38"/>
  <c r="D76" i="38"/>
  <c r="V76" i="38"/>
  <c r="W76" i="38"/>
  <c r="X76" i="38"/>
  <c r="Z76" i="38"/>
  <c r="AA76" i="38"/>
  <c r="AB76" i="38"/>
  <c r="AD76" i="38"/>
  <c r="AE76" i="38"/>
  <c r="AF76" i="38"/>
  <c r="AH76" i="38"/>
  <c r="AI76" i="38"/>
  <c r="AJ76" i="38"/>
  <c r="D77" i="38"/>
  <c r="V77" i="38"/>
  <c r="W77" i="38"/>
  <c r="X77" i="38"/>
  <c r="Z77" i="38"/>
  <c r="AA77" i="38"/>
  <c r="AB77" i="38"/>
  <c r="AD77" i="38"/>
  <c r="AE77" i="38"/>
  <c r="AF77" i="38"/>
  <c r="AH77" i="38"/>
  <c r="AI77" i="38"/>
  <c r="AJ77" i="38"/>
  <c r="D78" i="38"/>
  <c r="V78" i="38"/>
  <c r="W78" i="38"/>
  <c r="X78" i="38"/>
  <c r="Z78" i="38"/>
  <c r="AA78" i="38"/>
  <c r="AB78" i="38"/>
  <c r="AD78" i="38"/>
  <c r="AE78" i="38"/>
  <c r="AF78" i="38"/>
  <c r="AH78" i="38"/>
  <c r="AI78" i="38"/>
  <c r="AJ78" i="38"/>
  <c r="D79" i="38"/>
  <c r="F79" i="38" s="1"/>
  <c r="V79" i="38"/>
  <c r="W79" i="38"/>
  <c r="X79" i="38"/>
  <c r="Z79" i="38"/>
  <c r="AA79" i="38"/>
  <c r="AB79" i="38"/>
  <c r="AD79" i="38"/>
  <c r="AE79" i="38"/>
  <c r="AF79" i="38"/>
  <c r="AH79" i="38"/>
  <c r="AI79" i="38"/>
  <c r="AJ79" i="38"/>
  <c r="D80" i="38"/>
  <c r="V80" i="38"/>
  <c r="W80" i="38"/>
  <c r="X80" i="38"/>
  <c r="Z80" i="38"/>
  <c r="AA80" i="38"/>
  <c r="AB80" i="38"/>
  <c r="AD80" i="38"/>
  <c r="AE80" i="38"/>
  <c r="AF80" i="38"/>
  <c r="AH80" i="38"/>
  <c r="AI80" i="38"/>
  <c r="AJ80" i="38"/>
  <c r="D81" i="38"/>
  <c r="F81" i="38" s="1"/>
  <c r="V81" i="38"/>
  <c r="W81" i="38"/>
  <c r="X81" i="38"/>
  <c r="Z81" i="38"/>
  <c r="AA81" i="38"/>
  <c r="AB81" i="38"/>
  <c r="AD81" i="38"/>
  <c r="AE81" i="38"/>
  <c r="AF81" i="38"/>
  <c r="AH81" i="38"/>
  <c r="AI81" i="38"/>
  <c r="AJ81" i="38"/>
  <c r="D82" i="38"/>
  <c r="V82" i="38"/>
  <c r="W82" i="38"/>
  <c r="X82" i="38"/>
  <c r="Z82" i="38"/>
  <c r="AA82" i="38"/>
  <c r="AB82" i="38"/>
  <c r="AD82" i="38"/>
  <c r="AE82" i="38"/>
  <c r="AF82" i="38"/>
  <c r="AH82" i="38"/>
  <c r="AI82" i="38"/>
  <c r="AJ82" i="38"/>
  <c r="G84" i="38"/>
  <c r="G83" i="38" s="1"/>
  <c r="I84" i="38"/>
  <c r="I83" i="38" s="1"/>
  <c r="D85" i="38"/>
  <c r="V85" i="38"/>
  <c r="W85" i="38"/>
  <c r="X85" i="38"/>
  <c r="Z85" i="38"/>
  <c r="AA85" i="38"/>
  <c r="AB85" i="38"/>
  <c r="AD85" i="38"/>
  <c r="AE85" i="38"/>
  <c r="AF85" i="38"/>
  <c r="AH85" i="38"/>
  <c r="AI85" i="38"/>
  <c r="AJ85" i="38"/>
  <c r="D86" i="38"/>
  <c r="V86" i="38"/>
  <c r="W86" i="38"/>
  <c r="X86" i="38"/>
  <c r="Z86" i="38"/>
  <c r="AA86" i="38"/>
  <c r="AB86" i="38"/>
  <c r="AD86" i="38"/>
  <c r="AE86" i="38"/>
  <c r="AF86" i="38"/>
  <c r="AH86" i="38"/>
  <c r="AI86" i="38"/>
  <c r="AJ86" i="38"/>
  <c r="D87" i="38"/>
  <c r="V87" i="38"/>
  <c r="W87" i="38"/>
  <c r="X87" i="38"/>
  <c r="Z87" i="38"/>
  <c r="AA87" i="38"/>
  <c r="AB87" i="38"/>
  <c r="AD87" i="38"/>
  <c r="AE87" i="38"/>
  <c r="AF87" i="38"/>
  <c r="AH87" i="38"/>
  <c r="AI87" i="38"/>
  <c r="AJ87" i="38"/>
  <c r="D88" i="38"/>
  <c r="V88" i="38"/>
  <c r="W88" i="38"/>
  <c r="X88" i="38"/>
  <c r="Z88" i="38"/>
  <c r="AA88" i="38"/>
  <c r="AB88" i="38"/>
  <c r="AD88" i="38"/>
  <c r="AE88" i="38"/>
  <c r="AF88" i="38"/>
  <c r="AH88" i="38"/>
  <c r="AI88" i="38"/>
  <c r="AJ88" i="38"/>
  <c r="D89" i="38"/>
  <c r="V89" i="38"/>
  <c r="W89" i="38"/>
  <c r="X89" i="38"/>
  <c r="Z89" i="38"/>
  <c r="AA89" i="38"/>
  <c r="AB89" i="38"/>
  <c r="AD89" i="38"/>
  <c r="AE89" i="38"/>
  <c r="AF89" i="38"/>
  <c r="AH89" i="38"/>
  <c r="AI89" i="38"/>
  <c r="AJ89" i="38"/>
  <c r="D90" i="38"/>
  <c r="V90" i="38"/>
  <c r="W90" i="38"/>
  <c r="X90" i="38"/>
  <c r="Z90" i="38"/>
  <c r="AA90" i="38"/>
  <c r="AB90" i="38"/>
  <c r="AD90" i="38"/>
  <c r="AE90" i="38"/>
  <c r="AF90" i="38"/>
  <c r="AH90" i="38"/>
  <c r="AI90" i="38"/>
  <c r="AJ90" i="38"/>
  <c r="D91" i="38"/>
  <c r="V91" i="38"/>
  <c r="W91" i="38"/>
  <c r="X91" i="38"/>
  <c r="Z91" i="38"/>
  <c r="AA91" i="38"/>
  <c r="AB91" i="38"/>
  <c r="AD91" i="38"/>
  <c r="AE91" i="38"/>
  <c r="AF91" i="38"/>
  <c r="AH91" i="38"/>
  <c r="AI91" i="38"/>
  <c r="AJ91" i="38"/>
  <c r="D92" i="38"/>
  <c r="V92" i="38"/>
  <c r="W92" i="38"/>
  <c r="X92" i="38"/>
  <c r="Z92" i="38"/>
  <c r="AA92" i="38"/>
  <c r="AB92" i="38"/>
  <c r="AD92" i="38"/>
  <c r="AE92" i="38"/>
  <c r="AF92" i="38"/>
  <c r="AH92" i="38"/>
  <c r="AI92" i="38"/>
  <c r="AJ92" i="38"/>
  <c r="D93" i="38"/>
  <c r="V93" i="38"/>
  <c r="W93" i="38"/>
  <c r="X93" i="38"/>
  <c r="Z93" i="38"/>
  <c r="AA93" i="38"/>
  <c r="AB93" i="38"/>
  <c r="AD93" i="38"/>
  <c r="AE93" i="38"/>
  <c r="AF93" i="38"/>
  <c r="AH93" i="38"/>
  <c r="AI93" i="38"/>
  <c r="AJ93" i="38"/>
  <c r="G95" i="38"/>
  <c r="G94" i="38" s="1"/>
  <c r="I95" i="38"/>
  <c r="I94" i="38" s="1"/>
  <c r="D96" i="38"/>
  <c r="V96" i="38"/>
  <c r="W96" i="38"/>
  <c r="X96" i="38"/>
  <c r="Z96" i="38"/>
  <c r="AA96" i="38"/>
  <c r="AB96" i="38"/>
  <c r="AD96" i="38"/>
  <c r="AE96" i="38"/>
  <c r="AF96" i="38"/>
  <c r="AH96" i="38"/>
  <c r="AI96" i="38"/>
  <c r="AJ96" i="38"/>
  <c r="D97" i="38"/>
  <c r="V97" i="38"/>
  <c r="X97" i="38"/>
  <c r="AD97" i="38"/>
  <c r="AE97" i="38"/>
  <c r="AF97" i="38"/>
  <c r="AH97" i="38"/>
  <c r="AI97" i="38"/>
  <c r="AJ97" i="38"/>
  <c r="D98" i="38"/>
  <c r="F98" i="38" s="1"/>
  <c r="J98" i="38" s="1"/>
  <c r="V98" i="38"/>
  <c r="W98" i="38"/>
  <c r="X98" i="38"/>
  <c r="Z98" i="38"/>
  <c r="AA98" i="38"/>
  <c r="AB98" i="38"/>
  <c r="AD98" i="38"/>
  <c r="AE98" i="38"/>
  <c r="AF98" i="38"/>
  <c r="AH98" i="38"/>
  <c r="AI98" i="38"/>
  <c r="AJ98" i="38"/>
  <c r="D99" i="38"/>
  <c r="F99" i="38" s="1"/>
  <c r="H99" i="38" s="1"/>
  <c r="V99" i="38"/>
  <c r="W99" i="38"/>
  <c r="X99" i="38"/>
  <c r="Z99" i="38"/>
  <c r="AA99" i="38"/>
  <c r="AB99" i="38"/>
  <c r="AD99" i="38"/>
  <c r="AE99" i="38"/>
  <c r="AF99" i="38"/>
  <c r="AH99" i="38"/>
  <c r="AI99" i="38"/>
  <c r="AJ99" i="38"/>
  <c r="D100" i="38"/>
  <c r="F100" i="38" s="1"/>
  <c r="J100" i="38" s="1"/>
  <c r="V100" i="38"/>
  <c r="W100" i="38"/>
  <c r="X100" i="38"/>
  <c r="Z100" i="38"/>
  <c r="AA100" i="38"/>
  <c r="AB100" i="38"/>
  <c r="AD100" i="38"/>
  <c r="AE100" i="38"/>
  <c r="AF100" i="38"/>
  <c r="AH100" i="38"/>
  <c r="AI100" i="38"/>
  <c r="AJ100" i="38"/>
  <c r="D101" i="38"/>
  <c r="F101" i="38" s="1"/>
  <c r="H101" i="38" s="1"/>
  <c r="V101" i="38"/>
  <c r="W101" i="38"/>
  <c r="X101" i="38"/>
  <c r="Z101" i="38"/>
  <c r="AA101" i="38"/>
  <c r="AB101" i="38"/>
  <c r="AD101" i="38"/>
  <c r="AE101" i="38"/>
  <c r="AF101" i="38"/>
  <c r="AH101" i="38"/>
  <c r="AI101" i="38"/>
  <c r="AJ101" i="38"/>
  <c r="D102" i="38"/>
  <c r="F102" i="38" s="1"/>
  <c r="H102" i="38" s="1"/>
  <c r="V102" i="38"/>
  <c r="W102" i="38"/>
  <c r="X102" i="38"/>
  <c r="Z102" i="38"/>
  <c r="AA102" i="38"/>
  <c r="AB102" i="38"/>
  <c r="AD102" i="38"/>
  <c r="AE102" i="38"/>
  <c r="AF102" i="38"/>
  <c r="AH102" i="38"/>
  <c r="AI102" i="38"/>
  <c r="AJ102" i="38"/>
  <c r="D103" i="38"/>
  <c r="F103" i="38" s="1"/>
  <c r="V103" i="38"/>
  <c r="W103" i="38"/>
  <c r="X103" i="38"/>
  <c r="Z103" i="38"/>
  <c r="AA103" i="38"/>
  <c r="AB103" i="38"/>
  <c r="AD103" i="38"/>
  <c r="AE103" i="38"/>
  <c r="AF103" i="38"/>
  <c r="AH103" i="38"/>
  <c r="AI103" i="38"/>
  <c r="AJ103" i="38"/>
  <c r="D104" i="38"/>
  <c r="F104" i="38" s="1"/>
  <c r="H104" i="38" s="1"/>
  <c r="V104" i="38"/>
  <c r="W104" i="38"/>
  <c r="X104" i="38"/>
  <c r="Z104" i="38"/>
  <c r="AA104" i="38"/>
  <c r="AB104" i="38"/>
  <c r="AD104" i="38"/>
  <c r="AE104" i="38"/>
  <c r="AF104" i="38"/>
  <c r="AH104" i="38"/>
  <c r="AI104" i="38"/>
  <c r="AJ104" i="38"/>
  <c r="D105" i="38"/>
  <c r="F105" i="38" s="1"/>
  <c r="V105" i="38"/>
  <c r="W105" i="38"/>
  <c r="X105" i="38"/>
  <c r="Z105" i="38"/>
  <c r="AA105" i="38"/>
  <c r="AB105" i="38"/>
  <c r="AD105" i="38"/>
  <c r="AE105" i="38"/>
  <c r="AF105" i="38"/>
  <c r="AH105" i="38"/>
  <c r="AI105" i="38"/>
  <c r="AJ105" i="38"/>
  <c r="D106" i="38"/>
  <c r="F106" i="38" s="1"/>
  <c r="H106" i="38" s="1"/>
  <c r="V106" i="38"/>
  <c r="W106" i="38"/>
  <c r="W95" i="38" s="1"/>
  <c r="W94" i="38" s="1"/>
  <c r="X106" i="38"/>
  <c r="X95" i="38" s="1"/>
  <c r="X94" i="38" s="1"/>
  <c r="Z106" i="38"/>
  <c r="AA106" i="38"/>
  <c r="AA95" i="38" s="1"/>
  <c r="AA94" i="38" s="1"/>
  <c r="AB106" i="38"/>
  <c r="AB95" i="38" s="1"/>
  <c r="AB94" i="38" s="1"/>
  <c r="AD106" i="38"/>
  <c r="AE106" i="38"/>
  <c r="AE95" i="38" s="1"/>
  <c r="AE94" i="38" s="1"/>
  <c r="AF106" i="38"/>
  <c r="AF95" i="38" s="1"/>
  <c r="AF94" i="38" s="1"/>
  <c r="AH106" i="38"/>
  <c r="AI106" i="38"/>
  <c r="AI95" i="38" s="1"/>
  <c r="AI94" i="38" s="1"/>
  <c r="AJ106" i="38"/>
  <c r="AJ95" i="38" s="1"/>
  <c r="AJ94" i="38" s="1"/>
  <c r="G108" i="38"/>
  <c r="I108" i="38"/>
  <c r="D109" i="38"/>
  <c r="V109" i="38"/>
  <c r="W109" i="38"/>
  <c r="X109" i="38"/>
  <c r="Z109" i="38"/>
  <c r="AA109" i="38"/>
  <c r="AB109" i="38"/>
  <c r="AD109" i="38"/>
  <c r="AE109" i="38"/>
  <c r="AF109" i="38"/>
  <c r="AH109" i="38"/>
  <c r="AI109" i="38"/>
  <c r="AJ109" i="38"/>
  <c r="D110" i="38"/>
  <c r="V110" i="38"/>
  <c r="W110" i="38"/>
  <c r="X110" i="38"/>
  <c r="Z110" i="38"/>
  <c r="AA110" i="38"/>
  <c r="AB110" i="38"/>
  <c r="AD110" i="38"/>
  <c r="AE110" i="38"/>
  <c r="AF110" i="38"/>
  <c r="AH110" i="38"/>
  <c r="AI110" i="38"/>
  <c r="AJ110" i="38"/>
  <c r="D111" i="38"/>
  <c r="V111" i="38"/>
  <c r="W111" i="38"/>
  <c r="X111" i="38"/>
  <c r="Z111" i="38"/>
  <c r="AA111" i="38"/>
  <c r="AB111" i="38"/>
  <c r="AD111" i="38"/>
  <c r="AE111" i="38"/>
  <c r="AF111" i="38"/>
  <c r="AH111" i="38"/>
  <c r="AI111" i="38"/>
  <c r="AJ111" i="38"/>
  <c r="D112" i="38"/>
  <c r="V112" i="38"/>
  <c r="W112" i="38"/>
  <c r="X112" i="38"/>
  <c r="Z112" i="38"/>
  <c r="AA112" i="38"/>
  <c r="AB112" i="38"/>
  <c r="AD112" i="38"/>
  <c r="AE112" i="38"/>
  <c r="AF112" i="38"/>
  <c r="AH112" i="38"/>
  <c r="AI112" i="38"/>
  <c r="AJ112" i="38"/>
  <c r="D113" i="38"/>
  <c r="V113" i="38"/>
  <c r="W113" i="38"/>
  <c r="X113" i="38"/>
  <c r="Z113" i="38"/>
  <c r="AA113" i="38"/>
  <c r="AB113" i="38"/>
  <c r="AD113" i="38"/>
  <c r="AE113" i="38"/>
  <c r="AF113" i="38"/>
  <c r="AH113" i="38"/>
  <c r="AI113" i="38"/>
  <c r="AJ113" i="38"/>
  <c r="D114" i="38"/>
  <c r="F114" i="38" s="1"/>
  <c r="H114" i="38" s="1"/>
  <c r="V114" i="38"/>
  <c r="W114" i="38"/>
  <c r="X114" i="38"/>
  <c r="Z114" i="38"/>
  <c r="AA114" i="38"/>
  <c r="AB114" i="38"/>
  <c r="AD114" i="38"/>
  <c r="AE114" i="38"/>
  <c r="AF114" i="38"/>
  <c r="AH114" i="38"/>
  <c r="AI114" i="38"/>
  <c r="AJ114" i="38"/>
  <c r="D115" i="38"/>
  <c r="V115" i="38"/>
  <c r="W115" i="38"/>
  <c r="X115" i="38"/>
  <c r="Z115" i="38"/>
  <c r="AA115" i="38"/>
  <c r="AB115" i="38"/>
  <c r="AD115" i="38"/>
  <c r="AE115" i="38"/>
  <c r="AF115" i="38"/>
  <c r="AH115" i="38"/>
  <c r="AI115" i="38"/>
  <c r="AJ115" i="38"/>
  <c r="D116" i="38"/>
  <c r="F116" i="38" s="1"/>
  <c r="V116" i="38"/>
  <c r="W116" i="38"/>
  <c r="X116" i="38"/>
  <c r="Z116" i="38"/>
  <c r="AA116" i="38"/>
  <c r="AB116" i="38"/>
  <c r="AD116" i="38"/>
  <c r="AE116" i="38"/>
  <c r="AF116" i="38"/>
  <c r="AH116" i="38"/>
  <c r="AI116" i="38"/>
  <c r="AJ116" i="38"/>
  <c r="D117" i="38"/>
  <c r="V117" i="38"/>
  <c r="W117" i="38"/>
  <c r="X117" i="38"/>
  <c r="Z117" i="38"/>
  <c r="AA117" i="38"/>
  <c r="AB117" i="38"/>
  <c r="AD117" i="38"/>
  <c r="AE117" i="38"/>
  <c r="AF117" i="38"/>
  <c r="AH117" i="38"/>
  <c r="AI117" i="38"/>
  <c r="AJ117" i="38"/>
  <c r="D118" i="38"/>
  <c r="F118" i="38" s="1"/>
  <c r="V118" i="38"/>
  <c r="W118" i="38"/>
  <c r="X118" i="38"/>
  <c r="Z118" i="38"/>
  <c r="AA118" i="38"/>
  <c r="AB118" i="38"/>
  <c r="AD118" i="38"/>
  <c r="AE118" i="38"/>
  <c r="AF118" i="38"/>
  <c r="AH118" i="38"/>
  <c r="AI118" i="38"/>
  <c r="AJ118" i="38"/>
  <c r="G119" i="38"/>
  <c r="I119" i="38"/>
  <c r="D120" i="38"/>
  <c r="V120" i="38"/>
  <c r="W120" i="38"/>
  <c r="X120" i="38"/>
  <c r="Z120" i="38"/>
  <c r="AA120" i="38"/>
  <c r="AB120" i="38"/>
  <c r="AD120" i="38"/>
  <c r="AE120" i="38"/>
  <c r="AF120" i="38"/>
  <c r="AH120" i="38"/>
  <c r="AI120" i="38"/>
  <c r="AJ120" i="38"/>
  <c r="D121" i="38"/>
  <c r="V121" i="38"/>
  <c r="W121" i="38"/>
  <c r="X121" i="38"/>
  <c r="Z121" i="38"/>
  <c r="AA121" i="38"/>
  <c r="AB121" i="38"/>
  <c r="AD121" i="38"/>
  <c r="AE121" i="38"/>
  <c r="AF121" i="38"/>
  <c r="AH121" i="38"/>
  <c r="AI121" i="38"/>
  <c r="AJ121" i="38"/>
  <c r="D122" i="38"/>
  <c r="F122" i="38" s="1"/>
  <c r="H122" i="38" s="1"/>
  <c r="V122" i="38"/>
  <c r="W122" i="38"/>
  <c r="X122" i="38"/>
  <c r="Z122" i="38"/>
  <c r="AA122" i="38"/>
  <c r="AB122" i="38"/>
  <c r="AD122" i="38"/>
  <c r="AE122" i="38"/>
  <c r="AF122" i="38"/>
  <c r="AH122" i="38"/>
  <c r="AI122" i="38"/>
  <c r="AJ122" i="38"/>
  <c r="D123" i="38"/>
  <c r="V123" i="38"/>
  <c r="W123" i="38"/>
  <c r="X123" i="38"/>
  <c r="Z123" i="38"/>
  <c r="AA123" i="38"/>
  <c r="AB123" i="38"/>
  <c r="AD123" i="38"/>
  <c r="AE123" i="38"/>
  <c r="AF123" i="38"/>
  <c r="AH123" i="38"/>
  <c r="AI123" i="38"/>
  <c r="AJ123" i="38"/>
  <c r="D124" i="38"/>
  <c r="F124" i="38" s="1"/>
  <c r="H124" i="38" s="1"/>
  <c r="V124" i="38"/>
  <c r="W124" i="38"/>
  <c r="X124" i="38"/>
  <c r="Z124" i="38"/>
  <c r="AA124" i="38"/>
  <c r="AB124" i="38"/>
  <c r="AD124" i="38"/>
  <c r="AE124" i="38"/>
  <c r="AF124" i="38"/>
  <c r="AH124" i="38"/>
  <c r="AI124" i="38"/>
  <c r="AJ124" i="38"/>
  <c r="D125" i="38"/>
  <c r="V125" i="38"/>
  <c r="W125" i="38"/>
  <c r="X125" i="38"/>
  <c r="Z125" i="38"/>
  <c r="AA125" i="38"/>
  <c r="AB125" i="38"/>
  <c r="AD125" i="38"/>
  <c r="AE125" i="38"/>
  <c r="AF125" i="38"/>
  <c r="AH125" i="38"/>
  <c r="AI125" i="38"/>
  <c r="AJ125" i="38"/>
  <c r="D126" i="38"/>
  <c r="V126" i="38"/>
  <c r="W126" i="38"/>
  <c r="X126" i="38"/>
  <c r="Z126" i="38"/>
  <c r="AA126" i="38"/>
  <c r="AB126" i="38"/>
  <c r="AD126" i="38"/>
  <c r="AE126" i="38"/>
  <c r="AF126" i="38"/>
  <c r="AH126" i="38"/>
  <c r="AI126" i="38"/>
  <c r="AJ126" i="38"/>
  <c r="D127" i="38"/>
  <c r="F127" i="38" s="1"/>
  <c r="V127" i="38"/>
  <c r="W127" i="38"/>
  <c r="X127" i="38"/>
  <c r="Z127" i="38"/>
  <c r="AA127" i="38"/>
  <c r="AB127" i="38"/>
  <c r="AD127" i="38"/>
  <c r="AE127" i="38"/>
  <c r="AF127" i="38"/>
  <c r="AH127" i="38"/>
  <c r="AI127" i="38"/>
  <c r="AJ127" i="38"/>
  <c r="D128" i="38"/>
  <c r="F128" i="38" s="1"/>
  <c r="H128" i="38" s="1"/>
  <c r="V128" i="38"/>
  <c r="W128" i="38"/>
  <c r="X128" i="38"/>
  <c r="Z128" i="38"/>
  <c r="AA128" i="38"/>
  <c r="AB128" i="38"/>
  <c r="AD128" i="38"/>
  <c r="AE128" i="38"/>
  <c r="AF128" i="38"/>
  <c r="AH128" i="38"/>
  <c r="AI128" i="38"/>
  <c r="AJ128" i="38"/>
  <c r="D129" i="38"/>
  <c r="V129" i="38"/>
  <c r="W129" i="38"/>
  <c r="X129" i="38"/>
  <c r="Z129" i="38"/>
  <c r="AA129" i="38"/>
  <c r="AB129" i="38"/>
  <c r="AD129" i="38"/>
  <c r="AE129" i="38"/>
  <c r="AF129" i="38"/>
  <c r="AH129" i="38"/>
  <c r="AI129" i="38"/>
  <c r="AJ129" i="38"/>
  <c r="D130" i="38"/>
  <c r="V130" i="38"/>
  <c r="W130" i="38"/>
  <c r="X130" i="38"/>
  <c r="Z130" i="38"/>
  <c r="AA130" i="38"/>
  <c r="AB130" i="38"/>
  <c r="AD130" i="38"/>
  <c r="AE130" i="38"/>
  <c r="AF130" i="38"/>
  <c r="AH130" i="38"/>
  <c r="AI130" i="38"/>
  <c r="AJ130" i="38"/>
  <c r="D131" i="38"/>
  <c r="V131" i="38"/>
  <c r="W131" i="38"/>
  <c r="X131" i="38"/>
  <c r="Z131" i="38"/>
  <c r="AA131" i="38"/>
  <c r="AB131" i="38"/>
  <c r="AD131" i="38"/>
  <c r="AE131" i="38"/>
  <c r="AF131" i="38"/>
  <c r="AH131" i="38"/>
  <c r="AI131" i="38"/>
  <c r="AJ131" i="38"/>
  <c r="D132" i="38"/>
  <c r="V132" i="38"/>
  <c r="W132" i="38"/>
  <c r="X132" i="38"/>
  <c r="Z132" i="38"/>
  <c r="AA132" i="38"/>
  <c r="AB132" i="38"/>
  <c r="AD132" i="38"/>
  <c r="AE132" i="38"/>
  <c r="AF132" i="38"/>
  <c r="AH132" i="38"/>
  <c r="AI132" i="38"/>
  <c r="AJ132" i="38"/>
  <c r="D133" i="38"/>
  <c r="V133" i="38"/>
  <c r="W133" i="38"/>
  <c r="X133" i="38"/>
  <c r="Z133" i="38"/>
  <c r="AA133" i="38"/>
  <c r="AB133" i="38"/>
  <c r="AD133" i="38"/>
  <c r="AE133" i="38"/>
  <c r="AF133" i="38"/>
  <c r="AH133" i="38"/>
  <c r="AI133" i="38"/>
  <c r="AJ133" i="38"/>
  <c r="G134" i="38"/>
  <c r="I134" i="38"/>
  <c r="D135" i="38"/>
  <c r="V135" i="38"/>
  <c r="W135" i="38"/>
  <c r="X135" i="38"/>
  <c r="Z135" i="38"/>
  <c r="AA135" i="38"/>
  <c r="AB135" i="38"/>
  <c r="AD135" i="38"/>
  <c r="AE135" i="38"/>
  <c r="AF135" i="38"/>
  <c r="AH135" i="38"/>
  <c r="AI135" i="38"/>
  <c r="AJ135" i="38"/>
  <c r="D136" i="38"/>
  <c r="V136" i="38"/>
  <c r="W136" i="38"/>
  <c r="X136" i="38"/>
  <c r="Z136" i="38"/>
  <c r="AA136" i="38"/>
  <c r="AB136" i="38"/>
  <c r="AD136" i="38"/>
  <c r="AE136" i="38"/>
  <c r="AF136" i="38"/>
  <c r="AH136" i="38"/>
  <c r="AI136" i="38"/>
  <c r="AJ136" i="38"/>
  <c r="D137" i="38"/>
  <c r="V137" i="38"/>
  <c r="W137" i="38"/>
  <c r="X137" i="38"/>
  <c r="Z137" i="38"/>
  <c r="AA137" i="38"/>
  <c r="AB137" i="38"/>
  <c r="AD137" i="38"/>
  <c r="AE137" i="38"/>
  <c r="AF137" i="38"/>
  <c r="AH137" i="38"/>
  <c r="AI137" i="38"/>
  <c r="AJ137" i="38"/>
  <c r="D138" i="38"/>
  <c r="F138" i="38" s="1"/>
  <c r="H138" i="38" s="1"/>
  <c r="V138" i="38"/>
  <c r="W138" i="38"/>
  <c r="X138" i="38"/>
  <c r="Z138" i="38"/>
  <c r="AA138" i="38"/>
  <c r="AB138" i="38"/>
  <c r="AD138" i="38"/>
  <c r="AE138" i="38"/>
  <c r="AF138" i="38"/>
  <c r="AH138" i="38"/>
  <c r="AI138" i="38"/>
  <c r="AJ138" i="38"/>
  <c r="D139" i="38"/>
  <c r="V139" i="38"/>
  <c r="W139" i="38"/>
  <c r="X139" i="38"/>
  <c r="Z139" i="38"/>
  <c r="AA139" i="38"/>
  <c r="AB139" i="38"/>
  <c r="AD139" i="38"/>
  <c r="AE139" i="38"/>
  <c r="AF139" i="38"/>
  <c r="AH139" i="38"/>
  <c r="AI139" i="38"/>
  <c r="AJ139" i="38"/>
  <c r="D140" i="38"/>
  <c r="F140" i="38" s="1"/>
  <c r="H140" i="38" s="1"/>
  <c r="V140" i="38"/>
  <c r="W140" i="38"/>
  <c r="X140" i="38"/>
  <c r="Z140" i="38"/>
  <c r="AA140" i="38"/>
  <c r="AB140" i="38"/>
  <c r="AD140" i="38"/>
  <c r="AE140" i="38"/>
  <c r="AF140" i="38"/>
  <c r="AH140" i="38"/>
  <c r="AI140" i="38"/>
  <c r="AJ140" i="38"/>
  <c r="D141" i="38"/>
  <c r="F141" i="38" s="1"/>
  <c r="V141" i="38"/>
  <c r="W141" i="38"/>
  <c r="X141" i="38"/>
  <c r="Z141" i="38"/>
  <c r="AA141" i="38"/>
  <c r="AB141" i="38"/>
  <c r="AD141" i="38"/>
  <c r="AE141" i="38"/>
  <c r="AF141" i="38"/>
  <c r="AH141" i="38"/>
  <c r="AI141" i="38"/>
  <c r="AJ141" i="38"/>
  <c r="D142" i="38"/>
  <c r="F142" i="38" s="1"/>
  <c r="H142" i="38" s="1"/>
  <c r="V142" i="38"/>
  <c r="W142" i="38"/>
  <c r="X142" i="38"/>
  <c r="Z142" i="38"/>
  <c r="AA142" i="38"/>
  <c r="AB142" i="38"/>
  <c r="AD142" i="38"/>
  <c r="AE142" i="38"/>
  <c r="AF142" i="38"/>
  <c r="AH142" i="38"/>
  <c r="AI142" i="38"/>
  <c r="AJ142" i="38"/>
  <c r="D143" i="38"/>
  <c r="V143" i="38"/>
  <c r="W143" i="38"/>
  <c r="X143" i="38"/>
  <c r="Z143" i="38"/>
  <c r="AA143" i="38"/>
  <c r="AB143" i="38"/>
  <c r="AD143" i="38"/>
  <c r="AE143" i="38"/>
  <c r="AF143" i="38"/>
  <c r="AH143" i="38"/>
  <c r="AI143" i="38"/>
  <c r="AJ143" i="38"/>
  <c r="D144" i="38"/>
  <c r="V144" i="38"/>
  <c r="W144" i="38"/>
  <c r="X144" i="38"/>
  <c r="Z144" i="38"/>
  <c r="AA144" i="38"/>
  <c r="AB144" i="38"/>
  <c r="AD144" i="38"/>
  <c r="AE144" i="38"/>
  <c r="AF144" i="38"/>
  <c r="AH144" i="38"/>
  <c r="AI144" i="38"/>
  <c r="AJ144" i="38"/>
  <c r="D145" i="38"/>
  <c r="V145" i="38"/>
  <c r="W145" i="38"/>
  <c r="X145" i="38"/>
  <c r="Z145" i="38"/>
  <c r="AA145" i="38"/>
  <c r="AB145" i="38"/>
  <c r="AD145" i="38"/>
  <c r="AE145" i="38"/>
  <c r="AF145" i="38"/>
  <c r="AH145" i="38"/>
  <c r="AI145" i="38"/>
  <c r="AJ145" i="38"/>
  <c r="D146" i="38"/>
  <c r="F146" i="38" s="1"/>
  <c r="H146" i="38" s="1"/>
  <c r="V146" i="38"/>
  <c r="W146" i="38"/>
  <c r="X146" i="38"/>
  <c r="Z146" i="38"/>
  <c r="AA146" i="38"/>
  <c r="AB146" i="38"/>
  <c r="AD146" i="38"/>
  <c r="AE146" i="38"/>
  <c r="AF146" i="38"/>
  <c r="AH146" i="38"/>
  <c r="AI146" i="38"/>
  <c r="AJ146" i="38"/>
  <c r="D147" i="38"/>
  <c r="V147" i="38"/>
  <c r="W147" i="38"/>
  <c r="X147" i="38"/>
  <c r="Z147" i="38"/>
  <c r="AA147" i="38"/>
  <c r="AB147" i="38"/>
  <c r="AD147" i="38"/>
  <c r="AE147" i="38"/>
  <c r="AF147" i="38"/>
  <c r="AH147" i="38"/>
  <c r="AI147" i="38"/>
  <c r="AJ147" i="38"/>
  <c r="D148" i="38"/>
  <c r="F148" i="38" s="1"/>
  <c r="H148" i="38" s="1"/>
  <c r="V148" i="38"/>
  <c r="W148" i="38"/>
  <c r="X148" i="38"/>
  <c r="Z148" i="38"/>
  <c r="AA148" i="38"/>
  <c r="AB148" i="38"/>
  <c r="AD148" i="38"/>
  <c r="AE148" i="38"/>
  <c r="AF148" i="38"/>
  <c r="AH148" i="38"/>
  <c r="AI148" i="38"/>
  <c r="AJ148" i="38"/>
  <c r="D149" i="38"/>
  <c r="F149" i="38" s="1"/>
  <c r="V149" i="38"/>
  <c r="W149" i="38"/>
  <c r="X149" i="38"/>
  <c r="Z149" i="38"/>
  <c r="AA149" i="38"/>
  <c r="AB149" i="38"/>
  <c r="AD149" i="38"/>
  <c r="AE149" i="38"/>
  <c r="AF149" i="38"/>
  <c r="AH149" i="38"/>
  <c r="AI149" i="38"/>
  <c r="AJ149" i="38"/>
  <c r="G150" i="38"/>
  <c r="I150" i="38"/>
  <c r="D151" i="38"/>
  <c r="V151" i="38"/>
  <c r="W151" i="38"/>
  <c r="X151" i="38"/>
  <c r="Z151" i="38"/>
  <c r="AA151" i="38"/>
  <c r="AB151" i="38"/>
  <c r="AD151" i="38"/>
  <c r="AE151" i="38"/>
  <c r="AF151" i="38"/>
  <c r="AH151" i="38"/>
  <c r="AI151" i="38"/>
  <c r="AJ151" i="38"/>
  <c r="D152" i="38"/>
  <c r="F152" i="38" s="1"/>
  <c r="H152" i="38" s="1"/>
  <c r="V152" i="38"/>
  <c r="W152" i="38"/>
  <c r="X152" i="38"/>
  <c r="Z152" i="38"/>
  <c r="AA152" i="38"/>
  <c r="AB152" i="38"/>
  <c r="AD152" i="38"/>
  <c r="AE152" i="38"/>
  <c r="AF152" i="38"/>
  <c r="AH152" i="38"/>
  <c r="AI152" i="38"/>
  <c r="AJ152" i="38"/>
  <c r="D153" i="38"/>
  <c r="F153" i="38" s="1"/>
  <c r="V153" i="38"/>
  <c r="W153" i="38"/>
  <c r="X153" i="38"/>
  <c r="Z153" i="38"/>
  <c r="AA153" i="38"/>
  <c r="AB153" i="38"/>
  <c r="AD153" i="38"/>
  <c r="AE153" i="38"/>
  <c r="AF153" i="38"/>
  <c r="AH153" i="38"/>
  <c r="AI153" i="38"/>
  <c r="AJ153" i="38"/>
  <c r="D154" i="38"/>
  <c r="F154" i="38" s="1"/>
  <c r="H154" i="38" s="1"/>
  <c r="V154" i="38"/>
  <c r="W154" i="38"/>
  <c r="X154" i="38"/>
  <c r="Z154" i="38"/>
  <c r="AA154" i="38"/>
  <c r="AB154" i="38"/>
  <c r="AD154" i="38"/>
  <c r="AE154" i="38"/>
  <c r="AF154" i="38"/>
  <c r="AH154" i="38"/>
  <c r="AI154" i="38"/>
  <c r="AJ154" i="38"/>
  <c r="D155" i="38"/>
  <c r="V155" i="38"/>
  <c r="W155" i="38"/>
  <c r="X155" i="38"/>
  <c r="Z155" i="38"/>
  <c r="AA155" i="38"/>
  <c r="AB155" i="38"/>
  <c r="AD155" i="38"/>
  <c r="AE155" i="38"/>
  <c r="AF155" i="38"/>
  <c r="AH155" i="38"/>
  <c r="AI155" i="38"/>
  <c r="AJ155" i="38"/>
  <c r="D156" i="38"/>
  <c r="F156" i="38" s="1"/>
  <c r="H156" i="38" s="1"/>
  <c r="V156" i="38"/>
  <c r="W156" i="38"/>
  <c r="X156" i="38"/>
  <c r="Z156" i="38"/>
  <c r="AA156" i="38"/>
  <c r="AB156" i="38"/>
  <c r="AD156" i="38"/>
  <c r="AE156" i="38"/>
  <c r="AF156" i="38"/>
  <c r="AH156" i="38"/>
  <c r="AI156" i="38"/>
  <c r="AJ156" i="38"/>
  <c r="D157" i="38"/>
  <c r="F157" i="38" s="1"/>
  <c r="J157" i="38" s="1"/>
  <c r="V157" i="38"/>
  <c r="W157" i="38"/>
  <c r="X157" i="38"/>
  <c r="Z157" i="38"/>
  <c r="AA157" i="38"/>
  <c r="AB157" i="38"/>
  <c r="AD157" i="38"/>
  <c r="AE157" i="38"/>
  <c r="AF157" i="38"/>
  <c r="AH157" i="38"/>
  <c r="AI157" i="38"/>
  <c r="AJ157" i="38"/>
  <c r="D158" i="38"/>
  <c r="F158" i="38" s="1"/>
  <c r="H158" i="38" s="1"/>
  <c r="V158" i="38"/>
  <c r="W158" i="38"/>
  <c r="X158" i="38"/>
  <c r="Z158" i="38"/>
  <c r="AA158" i="38"/>
  <c r="AB158" i="38"/>
  <c r="AD158" i="38"/>
  <c r="AE158" i="38"/>
  <c r="AF158" i="38"/>
  <c r="AH158" i="38"/>
  <c r="AI158" i="38"/>
  <c r="AJ158" i="38"/>
  <c r="D159" i="38"/>
  <c r="W159" i="38"/>
  <c r="Z159" i="38"/>
  <c r="AA159" i="38"/>
  <c r="AB159" i="38"/>
  <c r="AD159" i="38"/>
  <c r="AE159" i="38"/>
  <c r="AF159" i="38"/>
  <c r="AH159" i="38"/>
  <c r="AI159" i="38"/>
  <c r="AJ159" i="38"/>
  <c r="D160" i="38"/>
  <c r="F160" i="38" s="1"/>
  <c r="V160" i="38"/>
  <c r="W160" i="38"/>
  <c r="X160" i="38"/>
  <c r="Z160" i="38"/>
  <c r="AA160" i="38"/>
  <c r="AB160" i="38"/>
  <c r="AD160" i="38"/>
  <c r="AE160" i="38"/>
  <c r="AF160" i="38"/>
  <c r="AH160" i="38"/>
  <c r="AI160" i="38"/>
  <c r="AJ160" i="38"/>
  <c r="D161" i="38"/>
  <c r="F161" i="38" s="1"/>
  <c r="H161" i="38" s="1"/>
  <c r="V161" i="38"/>
  <c r="W161" i="38"/>
  <c r="X161" i="38"/>
  <c r="Z161" i="38"/>
  <c r="AA161" i="38"/>
  <c r="AB161" i="38"/>
  <c r="AD161" i="38"/>
  <c r="AE161" i="38"/>
  <c r="AF161" i="38"/>
  <c r="AH161" i="38"/>
  <c r="AI161" i="38"/>
  <c r="AJ161" i="38"/>
  <c r="D162" i="38"/>
  <c r="F162" i="38" s="1"/>
  <c r="V162" i="38"/>
  <c r="W162" i="38"/>
  <c r="X162" i="38"/>
  <c r="Z162" i="38"/>
  <c r="AA162" i="38"/>
  <c r="AB162" i="38"/>
  <c r="AD162" i="38"/>
  <c r="AE162" i="38"/>
  <c r="AF162" i="38"/>
  <c r="AH162" i="38"/>
  <c r="AI162" i="38"/>
  <c r="AJ162" i="38"/>
  <c r="D163" i="38"/>
  <c r="V163" i="38"/>
  <c r="W163" i="38"/>
  <c r="X163" i="38"/>
  <c r="Z163" i="38"/>
  <c r="AA163" i="38"/>
  <c r="AB163" i="38"/>
  <c r="AD163" i="38"/>
  <c r="AE163" i="38"/>
  <c r="AF163" i="38"/>
  <c r="AH163" i="38"/>
  <c r="AI163" i="38"/>
  <c r="AJ163" i="38"/>
  <c r="D164" i="38"/>
  <c r="F164" i="38" s="1"/>
  <c r="V164" i="38"/>
  <c r="W164" i="38"/>
  <c r="X164" i="38"/>
  <c r="Z164" i="38"/>
  <c r="AA164" i="38"/>
  <c r="AB164" i="38"/>
  <c r="AD164" i="38"/>
  <c r="AE164" i="38"/>
  <c r="AF164" i="38"/>
  <c r="AH164" i="38"/>
  <c r="AI164" i="38"/>
  <c r="AJ164" i="38"/>
  <c r="G165" i="38"/>
  <c r="I165" i="38"/>
  <c r="D166" i="38"/>
  <c r="V166" i="38"/>
  <c r="W166" i="38"/>
  <c r="X166" i="38"/>
  <c r="Z166" i="38"/>
  <c r="AA166" i="38"/>
  <c r="AB166" i="38"/>
  <c r="AD166" i="38"/>
  <c r="AE166" i="38"/>
  <c r="AF166" i="38"/>
  <c r="AH166" i="38"/>
  <c r="AI166" i="38"/>
  <c r="AJ166" i="38"/>
  <c r="D167" i="38"/>
  <c r="F167" i="38" s="1"/>
  <c r="H167" i="38" s="1"/>
  <c r="V167" i="38"/>
  <c r="W167" i="38"/>
  <c r="X167" i="38"/>
  <c r="Z167" i="38"/>
  <c r="AA167" i="38"/>
  <c r="AB167" i="38"/>
  <c r="AD167" i="38"/>
  <c r="AE167" i="38"/>
  <c r="AF167" i="38"/>
  <c r="AH167" i="38"/>
  <c r="AI167" i="38"/>
  <c r="AJ167" i="38"/>
  <c r="D168" i="38"/>
  <c r="F168" i="38" s="1"/>
  <c r="V168" i="38"/>
  <c r="W168" i="38"/>
  <c r="X168" i="38"/>
  <c r="Z168" i="38"/>
  <c r="AA168" i="38"/>
  <c r="AB168" i="38"/>
  <c r="AD168" i="38"/>
  <c r="AE168" i="38"/>
  <c r="AF168" i="38"/>
  <c r="AH168" i="38"/>
  <c r="AI168" i="38"/>
  <c r="AJ168" i="38"/>
  <c r="D169" i="38"/>
  <c r="F169" i="38" s="1"/>
  <c r="H169" i="38" s="1"/>
  <c r="V169" i="38"/>
  <c r="W169" i="38"/>
  <c r="X169" i="38"/>
  <c r="Z169" i="38"/>
  <c r="AA169" i="38"/>
  <c r="AB169" i="38"/>
  <c r="AD169" i="38"/>
  <c r="AE169" i="38"/>
  <c r="AF169" i="38"/>
  <c r="AH169" i="38"/>
  <c r="AI169" i="38"/>
  <c r="AJ169" i="38"/>
  <c r="D170" i="38"/>
  <c r="F170" i="38" s="1"/>
  <c r="V170" i="38"/>
  <c r="W170" i="38"/>
  <c r="X170" i="38"/>
  <c r="Z170" i="38"/>
  <c r="AA170" i="38"/>
  <c r="AB170" i="38"/>
  <c r="AD170" i="38"/>
  <c r="AE170" i="38"/>
  <c r="AF170" i="38"/>
  <c r="AH170" i="38"/>
  <c r="AI170" i="38"/>
  <c r="AJ170" i="38"/>
  <c r="D171" i="38"/>
  <c r="F171" i="38" s="1"/>
  <c r="V171" i="38"/>
  <c r="W171" i="38"/>
  <c r="X171" i="38"/>
  <c r="Z171" i="38"/>
  <c r="AA171" i="38"/>
  <c r="AB171" i="38"/>
  <c r="AD171" i="38"/>
  <c r="AE171" i="38"/>
  <c r="AF171" i="38"/>
  <c r="AH171" i="38"/>
  <c r="AI171" i="38"/>
  <c r="AJ171" i="38"/>
  <c r="D172" i="38"/>
  <c r="V172" i="38"/>
  <c r="X172" i="38"/>
  <c r="Z172" i="38"/>
  <c r="AA172" i="38"/>
  <c r="AB172" i="38"/>
  <c r="AD172" i="38"/>
  <c r="AE172" i="38"/>
  <c r="AF172" i="38"/>
  <c r="AH172" i="38"/>
  <c r="AI172" i="38"/>
  <c r="AJ172" i="38"/>
  <c r="D173" i="38"/>
  <c r="F173" i="38" s="1"/>
  <c r="H173" i="38" s="1"/>
  <c r="V173" i="38"/>
  <c r="W173" i="38"/>
  <c r="X173" i="38"/>
  <c r="Z173" i="38"/>
  <c r="AA173" i="38"/>
  <c r="AB173" i="38"/>
  <c r="AD173" i="38"/>
  <c r="AE173" i="38"/>
  <c r="AF173" i="38"/>
  <c r="AH173" i="38"/>
  <c r="AI173" i="38"/>
  <c r="AJ173" i="38"/>
  <c r="D174" i="38"/>
  <c r="F174" i="38" s="1"/>
  <c r="V174" i="38"/>
  <c r="W174" i="38"/>
  <c r="X174" i="38"/>
  <c r="Z174" i="38"/>
  <c r="AA174" i="38"/>
  <c r="AB174" i="38"/>
  <c r="AD174" i="38"/>
  <c r="AE174" i="38"/>
  <c r="AF174" i="38"/>
  <c r="AH174" i="38"/>
  <c r="AI174" i="38"/>
  <c r="AJ174" i="38"/>
  <c r="D175" i="38"/>
  <c r="F175" i="38" s="1"/>
  <c r="H175" i="38" s="1"/>
  <c r="V175" i="38"/>
  <c r="W175" i="38"/>
  <c r="X175" i="38"/>
  <c r="Z175" i="38"/>
  <c r="AA175" i="38"/>
  <c r="AB175" i="38"/>
  <c r="AD175" i="38"/>
  <c r="AE175" i="38"/>
  <c r="AF175" i="38"/>
  <c r="AH175" i="38"/>
  <c r="AI175" i="38"/>
  <c r="AJ175" i="38"/>
  <c r="D176" i="38"/>
  <c r="F176" i="38" s="1"/>
  <c r="V176" i="38"/>
  <c r="W176" i="38"/>
  <c r="X176" i="38"/>
  <c r="Z176" i="38"/>
  <c r="AA176" i="38"/>
  <c r="AB176" i="38"/>
  <c r="AD176" i="38"/>
  <c r="AE176" i="38"/>
  <c r="AF176" i="38"/>
  <c r="AH176" i="38"/>
  <c r="AI176" i="38"/>
  <c r="AJ176" i="38"/>
  <c r="D177" i="38"/>
  <c r="F177" i="38" s="1"/>
  <c r="H177" i="38" s="1"/>
  <c r="V177" i="38"/>
  <c r="W177" i="38"/>
  <c r="X177" i="38"/>
  <c r="Z177" i="38"/>
  <c r="AA177" i="38"/>
  <c r="AB177" i="38"/>
  <c r="AD177" i="38"/>
  <c r="AE177" i="38"/>
  <c r="AF177" i="38"/>
  <c r="AH177" i="38"/>
  <c r="AI177" i="38"/>
  <c r="AJ177" i="38"/>
  <c r="D178" i="38"/>
  <c r="F178" i="38" s="1"/>
  <c r="V178" i="38"/>
  <c r="W178" i="38"/>
  <c r="X178" i="38"/>
  <c r="Z178" i="38"/>
  <c r="AA178" i="38"/>
  <c r="AB178" i="38"/>
  <c r="AD178" i="38"/>
  <c r="AE178" i="38"/>
  <c r="AF178" i="38"/>
  <c r="AH178" i="38"/>
  <c r="AI178" i="38"/>
  <c r="AJ178" i="38"/>
  <c r="D179" i="38"/>
  <c r="F179" i="38" s="1"/>
  <c r="V179" i="38"/>
  <c r="W179" i="38"/>
  <c r="X179" i="38"/>
  <c r="Z179" i="38"/>
  <c r="AA179" i="38"/>
  <c r="AB179" i="38"/>
  <c r="AD179" i="38"/>
  <c r="AE179" i="38"/>
  <c r="AF179" i="38"/>
  <c r="AH179" i="38"/>
  <c r="AI179" i="38"/>
  <c r="AJ179" i="38"/>
  <c r="D180" i="38"/>
  <c r="F180" i="38" s="1"/>
  <c r="V180" i="38"/>
  <c r="W180" i="38"/>
  <c r="X180" i="38"/>
  <c r="Z180" i="38"/>
  <c r="AA180" i="38"/>
  <c r="AB180" i="38"/>
  <c r="AD180" i="38"/>
  <c r="AE180" i="38"/>
  <c r="AF180" i="38"/>
  <c r="AH180" i="38"/>
  <c r="AI180" i="38"/>
  <c r="AJ180" i="38"/>
  <c r="D181" i="38"/>
  <c r="F181" i="38" s="1"/>
  <c r="H181" i="38" s="1"/>
  <c r="V181" i="38"/>
  <c r="W181" i="38"/>
  <c r="X181" i="38"/>
  <c r="Z181" i="38"/>
  <c r="AA181" i="38"/>
  <c r="AB181" i="38"/>
  <c r="AD181" i="38"/>
  <c r="AE181" i="38"/>
  <c r="AF181" i="38"/>
  <c r="AH181" i="38"/>
  <c r="AI181" i="38"/>
  <c r="AJ181" i="38"/>
  <c r="D182" i="38"/>
  <c r="F182" i="38" s="1"/>
  <c r="V182" i="38"/>
  <c r="W182" i="38"/>
  <c r="X182" i="38"/>
  <c r="Z182" i="38"/>
  <c r="AA182" i="38"/>
  <c r="AB182" i="38"/>
  <c r="AD182" i="38"/>
  <c r="AE182" i="38"/>
  <c r="AF182" i="38"/>
  <c r="AH182" i="38"/>
  <c r="AI182" i="38"/>
  <c r="AJ182" i="38"/>
  <c r="D183" i="38"/>
  <c r="F183" i="38" s="1"/>
  <c r="H183" i="38" s="1"/>
  <c r="V183" i="38"/>
  <c r="W183" i="38"/>
  <c r="X183" i="38"/>
  <c r="Z183" i="38"/>
  <c r="AA183" i="38"/>
  <c r="AB183" i="38"/>
  <c r="AD183" i="38"/>
  <c r="AE183" i="38"/>
  <c r="AF183" i="38"/>
  <c r="AH183" i="38"/>
  <c r="AI183" i="38"/>
  <c r="AJ183" i="38"/>
  <c r="D184" i="38"/>
  <c r="F184" i="38" s="1"/>
  <c r="V184" i="38"/>
  <c r="W184" i="38"/>
  <c r="X184" i="38"/>
  <c r="Z184" i="38"/>
  <c r="AA184" i="38"/>
  <c r="AB184" i="38"/>
  <c r="AD184" i="38"/>
  <c r="AE184" i="38"/>
  <c r="AF184" i="38"/>
  <c r="AH184" i="38"/>
  <c r="AI184" i="38"/>
  <c r="AJ184" i="38"/>
  <c r="D185" i="38"/>
  <c r="F185" i="38" s="1"/>
  <c r="H185" i="38" s="1"/>
  <c r="V185" i="38"/>
  <c r="W185" i="38"/>
  <c r="X185" i="38"/>
  <c r="Z185" i="38"/>
  <c r="AA185" i="38"/>
  <c r="AB185" i="38"/>
  <c r="AD185" i="38"/>
  <c r="AE185" i="38"/>
  <c r="AF185" i="38"/>
  <c r="AH185" i="38"/>
  <c r="AI185" i="38"/>
  <c r="AJ185" i="38"/>
  <c r="D186" i="38"/>
  <c r="F186" i="38" s="1"/>
  <c r="V186" i="38"/>
  <c r="W186" i="38"/>
  <c r="X186" i="38"/>
  <c r="Z186" i="38"/>
  <c r="AA186" i="38"/>
  <c r="AB186" i="38"/>
  <c r="AD186" i="38"/>
  <c r="AE186" i="38"/>
  <c r="AF186" i="38"/>
  <c r="AH186" i="38"/>
  <c r="AI186" i="38"/>
  <c r="AJ186" i="38"/>
  <c r="D187" i="38"/>
  <c r="F187" i="38" s="1"/>
  <c r="H187" i="38" s="1"/>
  <c r="V187" i="38"/>
  <c r="W187" i="38"/>
  <c r="X187" i="38"/>
  <c r="Z187" i="38"/>
  <c r="AA187" i="38"/>
  <c r="AB187" i="38"/>
  <c r="AD187" i="38"/>
  <c r="AE187" i="38"/>
  <c r="AF187" i="38"/>
  <c r="AH187" i="38"/>
  <c r="AI187" i="38"/>
  <c r="AJ187" i="38"/>
  <c r="D188" i="38"/>
  <c r="F188" i="38" s="1"/>
  <c r="V188" i="38"/>
  <c r="W188" i="38"/>
  <c r="X188" i="38"/>
  <c r="Z188" i="38"/>
  <c r="AA188" i="38"/>
  <c r="AB188" i="38"/>
  <c r="AD188" i="38"/>
  <c r="AE188" i="38"/>
  <c r="AF188" i="38"/>
  <c r="AH188" i="38"/>
  <c r="AI188" i="38"/>
  <c r="AJ188" i="38"/>
  <c r="D189" i="38"/>
  <c r="F189" i="38" s="1"/>
  <c r="H189" i="38" s="1"/>
  <c r="V189" i="38"/>
  <c r="W189" i="38"/>
  <c r="X189" i="38"/>
  <c r="Z189" i="38"/>
  <c r="AA189" i="38"/>
  <c r="AB189" i="38"/>
  <c r="AD189" i="38"/>
  <c r="AE189" i="38"/>
  <c r="AF189" i="38"/>
  <c r="AH189" i="38"/>
  <c r="AI189" i="38"/>
  <c r="AJ189" i="38"/>
  <c r="D190" i="38"/>
  <c r="F190" i="38" s="1"/>
  <c r="V190" i="38"/>
  <c r="W190" i="38"/>
  <c r="X190" i="38"/>
  <c r="Z190" i="38"/>
  <c r="AA190" i="38"/>
  <c r="AB190" i="38"/>
  <c r="AD190" i="38"/>
  <c r="AE190" i="38"/>
  <c r="AF190" i="38"/>
  <c r="AH190" i="38"/>
  <c r="AI190" i="38"/>
  <c r="AJ190" i="38"/>
  <c r="G191" i="38"/>
  <c r="I191" i="38"/>
  <c r="D192" i="38"/>
  <c r="V192" i="38"/>
  <c r="W192" i="38"/>
  <c r="X192" i="38"/>
  <c r="AA192" i="38"/>
  <c r="AB192" i="38"/>
  <c r="AD192" i="38"/>
  <c r="AE192" i="38"/>
  <c r="AF192" i="38"/>
  <c r="AH192" i="38"/>
  <c r="AI192" i="38"/>
  <c r="AJ192" i="38"/>
  <c r="D193" i="38"/>
  <c r="V193" i="38"/>
  <c r="W193" i="38"/>
  <c r="X193" i="38"/>
  <c r="Z193" i="38"/>
  <c r="AA193" i="38"/>
  <c r="AB193" i="38"/>
  <c r="AD193" i="38"/>
  <c r="AE193" i="38"/>
  <c r="AF193" i="38"/>
  <c r="AI193" i="38"/>
  <c r="AJ193" i="38"/>
  <c r="G194" i="38"/>
  <c r="I194" i="38"/>
  <c r="D195" i="38"/>
  <c r="F195" i="38" s="1"/>
  <c r="H195" i="38" s="1"/>
  <c r="V195" i="38"/>
  <c r="W195" i="38"/>
  <c r="X195" i="38"/>
  <c r="Z195" i="38"/>
  <c r="AA195" i="38"/>
  <c r="AB195" i="38"/>
  <c r="AD195" i="38"/>
  <c r="AE195" i="38"/>
  <c r="AF195" i="38"/>
  <c r="AH195" i="38"/>
  <c r="AI195" i="38"/>
  <c r="AJ195" i="38"/>
  <c r="D196" i="38"/>
  <c r="V196" i="38"/>
  <c r="W196" i="38"/>
  <c r="X196" i="38"/>
  <c r="Z196" i="38"/>
  <c r="AA196" i="38"/>
  <c r="AB196" i="38"/>
  <c r="AD196" i="38"/>
  <c r="AE196" i="38"/>
  <c r="AF196" i="38"/>
  <c r="AH196" i="38"/>
  <c r="AI196" i="38"/>
  <c r="AJ196" i="38"/>
  <c r="D197" i="38"/>
  <c r="F197" i="38" s="1"/>
  <c r="H197" i="38" s="1"/>
  <c r="V197" i="38"/>
  <c r="W197" i="38"/>
  <c r="X197" i="38"/>
  <c r="Z197" i="38"/>
  <c r="AA197" i="38"/>
  <c r="AB197" i="38"/>
  <c r="AD197" i="38"/>
  <c r="AE197" i="38"/>
  <c r="AF197" i="38"/>
  <c r="AH197" i="38"/>
  <c r="AI197" i="38"/>
  <c r="AJ197" i="38"/>
  <c r="D198" i="38"/>
  <c r="V198" i="38"/>
  <c r="W198" i="38"/>
  <c r="X198" i="38"/>
  <c r="Z198" i="38"/>
  <c r="AA198" i="38"/>
  <c r="AB198" i="38"/>
  <c r="AD198" i="38"/>
  <c r="AE198" i="38"/>
  <c r="AF198" i="38"/>
  <c r="AH198" i="38"/>
  <c r="AI198" i="38"/>
  <c r="AJ198" i="38"/>
  <c r="D199" i="38"/>
  <c r="F199" i="38" s="1"/>
  <c r="H199" i="38" s="1"/>
  <c r="V199" i="38"/>
  <c r="W199" i="38"/>
  <c r="X199" i="38"/>
  <c r="Z199" i="38"/>
  <c r="AA199" i="38"/>
  <c r="AB199" i="38"/>
  <c r="AD199" i="38"/>
  <c r="AE199" i="38"/>
  <c r="AF199" i="38"/>
  <c r="AH199" i="38"/>
  <c r="AI199" i="38"/>
  <c r="AJ199" i="38"/>
  <c r="D200" i="38"/>
  <c r="V200" i="38"/>
  <c r="W200" i="38"/>
  <c r="X200" i="38"/>
  <c r="Z200" i="38"/>
  <c r="AA200" i="38"/>
  <c r="AB200" i="38"/>
  <c r="AD200" i="38"/>
  <c r="AE200" i="38"/>
  <c r="AF200" i="38"/>
  <c r="AH200" i="38"/>
  <c r="AI200" i="38"/>
  <c r="AJ200" i="38"/>
  <c r="G201" i="38"/>
  <c r="I201" i="38"/>
  <c r="D202" i="38"/>
  <c r="V202" i="38"/>
  <c r="W202" i="38"/>
  <c r="X202" i="38"/>
  <c r="Z202" i="38"/>
  <c r="AA202" i="38"/>
  <c r="AB202" i="38"/>
  <c r="AD202" i="38"/>
  <c r="AE202" i="38"/>
  <c r="AF202" i="38"/>
  <c r="AH202" i="38"/>
  <c r="AI202" i="38"/>
  <c r="AJ202" i="38"/>
  <c r="D203" i="38"/>
  <c r="F203" i="38" s="1"/>
  <c r="H203" i="38" s="1"/>
  <c r="V203" i="38"/>
  <c r="W203" i="38"/>
  <c r="X203" i="38"/>
  <c r="Z203" i="38"/>
  <c r="AA203" i="38"/>
  <c r="AB203" i="38"/>
  <c r="AD203" i="38"/>
  <c r="AE203" i="38"/>
  <c r="AF203" i="38"/>
  <c r="AH203" i="38"/>
  <c r="AI203" i="38"/>
  <c r="AJ203" i="38"/>
  <c r="D204" i="38"/>
  <c r="V204" i="38"/>
  <c r="W204" i="38"/>
  <c r="X204" i="38"/>
  <c r="Z204" i="38"/>
  <c r="AA204" i="38"/>
  <c r="AB204" i="38"/>
  <c r="AD204" i="38"/>
  <c r="AE204" i="38"/>
  <c r="AF204" i="38"/>
  <c r="AH204" i="38"/>
  <c r="AI204" i="38"/>
  <c r="AJ204" i="38"/>
  <c r="D205" i="38"/>
  <c r="F205" i="38" s="1"/>
  <c r="V205" i="38"/>
  <c r="W205" i="38"/>
  <c r="X205" i="38"/>
  <c r="Z205" i="38"/>
  <c r="AA205" i="38"/>
  <c r="AB205" i="38"/>
  <c r="AD205" i="38"/>
  <c r="AE205" i="38"/>
  <c r="AF205" i="38"/>
  <c r="AH205" i="38"/>
  <c r="AI205" i="38"/>
  <c r="AJ205" i="38"/>
  <c r="D206" i="38"/>
  <c r="V206" i="38"/>
  <c r="W206" i="38"/>
  <c r="X206" i="38"/>
  <c r="Z206" i="38"/>
  <c r="AA206" i="38"/>
  <c r="AB206" i="38"/>
  <c r="AD206" i="38"/>
  <c r="AE206" i="38"/>
  <c r="AF206" i="38"/>
  <c r="AH206" i="38"/>
  <c r="AI206" i="38"/>
  <c r="AJ206" i="38"/>
  <c r="D207" i="38"/>
  <c r="F207" i="38" s="1"/>
  <c r="H207" i="38" s="1"/>
  <c r="V207" i="38"/>
  <c r="W207" i="38"/>
  <c r="X207" i="38"/>
  <c r="Z207" i="38"/>
  <c r="AA207" i="38"/>
  <c r="AB207" i="38"/>
  <c r="AD207" i="38"/>
  <c r="AE207" i="38"/>
  <c r="AF207" i="38"/>
  <c r="AH207" i="38"/>
  <c r="AI207" i="38"/>
  <c r="AJ207" i="38"/>
  <c r="D208" i="38"/>
  <c r="F208" i="38" s="1"/>
  <c r="V208" i="38"/>
  <c r="W208" i="38"/>
  <c r="X208" i="38"/>
  <c r="Z208" i="38"/>
  <c r="AA208" i="38"/>
  <c r="AB208" i="38"/>
  <c r="AD208" i="38"/>
  <c r="AE208" i="38"/>
  <c r="AF208" i="38"/>
  <c r="AH208" i="38"/>
  <c r="AI208" i="38"/>
  <c r="AJ208" i="38"/>
  <c r="G210" i="38"/>
  <c r="I210" i="38"/>
  <c r="D211" i="38"/>
  <c r="F211" i="38" s="1"/>
  <c r="H211" i="38" s="1"/>
  <c r="V211" i="38"/>
  <c r="W211" i="38"/>
  <c r="X211" i="38"/>
  <c r="Z211" i="38"/>
  <c r="AA211" i="38"/>
  <c r="AB211" i="38"/>
  <c r="AD211" i="38"/>
  <c r="AE211" i="38"/>
  <c r="AF211" i="38"/>
  <c r="AH211" i="38"/>
  <c r="AI211" i="38"/>
  <c r="AJ211" i="38"/>
  <c r="D212" i="38"/>
  <c r="V212" i="38"/>
  <c r="W212" i="38"/>
  <c r="X212" i="38"/>
  <c r="Z212" i="38"/>
  <c r="AA212" i="38"/>
  <c r="AB212" i="38"/>
  <c r="AD212" i="38"/>
  <c r="AE212" i="38"/>
  <c r="AF212" i="38"/>
  <c r="AH212" i="38"/>
  <c r="AI212" i="38"/>
  <c r="AJ212" i="38"/>
  <c r="D213" i="38"/>
  <c r="V213" i="38"/>
  <c r="W213" i="38"/>
  <c r="X213" i="38"/>
  <c r="Z213" i="38"/>
  <c r="AA213" i="38"/>
  <c r="AB213" i="38"/>
  <c r="AD213" i="38"/>
  <c r="AE213" i="38"/>
  <c r="AF213" i="38"/>
  <c r="AH213" i="38"/>
  <c r="AI213" i="38"/>
  <c r="AJ213" i="38"/>
  <c r="D214" i="38"/>
  <c r="V214" i="38"/>
  <c r="W214" i="38"/>
  <c r="X214" i="38"/>
  <c r="Z214" i="38"/>
  <c r="AA214" i="38"/>
  <c r="AB214" i="38"/>
  <c r="AD214" i="38"/>
  <c r="AE214" i="38"/>
  <c r="AF214" i="38"/>
  <c r="AH214" i="38"/>
  <c r="AI214" i="38"/>
  <c r="AJ214" i="38"/>
  <c r="D215" i="38"/>
  <c r="F215" i="38" s="1"/>
  <c r="H215" i="38" s="1"/>
  <c r="V215" i="38"/>
  <c r="W215" i="38"/>
  <c r="X215" i="38"/>
  <c r="Z215" i="38"/>
  <c r="AA215" i="38"/>
  <c r="AB215" i="38"/>
  <c r="AD215" i="38"/>
  <c r="AE215" i="38"/>
  <c r="AF215" i="38"/>
  <c r="AH215" i="38"/>
  <c r="AI215" i="38"/>
  <c r="AJ215" i="38"/>
  <c r="D216" i="38"/>
  <c r="V216" i="38"/>
  <c r="W216" i="38"/>
  <c r="X216" i="38"/>
  <c r="Z216" i="38"/>
  <c r="AA216" i="38"/>
  <c r="AB216" i="38"/>
  <c r="AD216" i="38"/>
  <c r="AE216" i="38"/>
  <c r="AF216" i="38"/>
  <c r="AH216" i="38"/>
  <c r="AI216" i="38"/>
  <c r="AJ216" i="38"/>
  <c r="D217" i="38"/>
  <c r="F217" i="38" s="1"/>
  <c r="H217" i="38" s="1"/>
  <c r="V217" i="38"/>
  <c r="W217" i="38"/>
  <c r="X217" i="38"/>
  <c r="Z217" i="38"/>
  <c r="AA217" i="38"/>
  <c r="AB217" i="38"/>
  <c r="AD217" i="38"/>
  <c r="AE217" i="38"/>
  <c r="AF217" i="38"/>
  <c r="AH217" i="38"/>
  <c r="AI217" i="38"/>
  <c r="AJ217" i="38"/>
  <c r="G218" i="38"/>
  <c r="I218" i="38"/>
  <c r="D219" i="38"/>
  <c r="F219" i="38" s="1"/>
  <c r="V219" i="38"/>
  <c r="W219" i="38"/>
  <c r="X219" i="38"/>
  <c r="Z219" i="38"/>
  <c r="AA219" i="38"/>
  <c r="AB219" i="38"/>
  <c r="AD219" i="38"/>
  <c r="AE219" i="38"/>
  <c r="AF219" i="38"/>
  <c r="AH219" i="38"/>
  <c r="AI219" i="38"/>
  <c r="AJ219" i="38"/>
  <c r="D220" i="38"/>
  <c r="W220" i="38"/>
  <c r="X220" i="38"/>
  <c r="Z220" i="38"/>
  <c r="AA220" i="38"/>
  <c r="AB220" i="38"/>
  <c r="AD220" i="38"/>
  <c r="AE220" i="38"/>
  <c r="AF220" i="38"/>
  <c r="AI220" i="38"/>
  <c r="AJ220" i="38"/>
  <c r="D221" i="38"/>
  <c r="V221" i="38"/>
  <c r="W221" i="38"/>
  <c r="X221" i="38"/>
  <c r="Z221" i="38"/>
  <c r="AA221" i="38"/>
  <c r="AB221" i="38"/>
  <c r="AD221" i="38"/>
  <c r="AE221" i="38"/>
  <c r="AF221" i="38"/>
  <c r="AH221" i="38"/>
  <c r="AI221" i="38"/>
  <c r="AJ221" i="38"/>
  <c r="D222" i="38"/>
  <c r="F222" i="38" s="1"/>
  <c r="V222" i="38"/>
  <c r="W222" i="38"/>
  <c r="X222" i="38"/>
  <c r="Z222" i="38"/>
  <c r="AA222" i="38"/>
  <c r="AB222" i="38"/>
  <c r="AD222" i="38"/>
  <c r="AE222" i="38"/>
  <c r="AF222" i="38"/>
  <c r="AH222" i="38"/>
  <c r="AI222" i="38"/>
  <c r="AJ222" i="38"/>
  <c r="D223" i="38"/>
  <c r="F223" i="38" s="1"/>
  <c r="H223" i="38" s="1"/>
  <c r="V223" i="38"/>
  <c r="W223" i="38"/>
  <c r="X223" i="38"/>
  <c r="Z223" i="38"/>
  <c r="AA223" i="38"/>
  <c r="AB223" i="38"/>
  <c r="AD223" i="38"/>
  <c r="AE223" i="38"/>
  <c r="AF223" i="38"/>
  <c r="AH223" i="38"/>
  <c r="AI223" i="38"/>
  <c r="AJ223" i="38"/>
  <c r="D224" i="38"/>
  <c r="F224" i="38" s="1"/>
  <c r="V224" i="38"/>
  <c r="W224" i="38"/>
  <c r="X224" i="38"/>
  <c r="Z224" i="38"/>
  <c r="AA224" i="38"/>
  <c r="AB224" i="38"/>
  <c r="AD224" i="38"/>
  <c r="AE224" i="38"/>
  <c r="AF224" i="38"/>
  <c r="AH224" i="38"/>
  <c r="AI224" i="38"/>
  <c r="AJ224" i="38"/>
  <c r="D225" i="38"/>
  <c r="V225" i="38"/>
  <c r="W225" i="38"/>
  <c r="X225" i="38"/>
  <c r="Z225" i="38"/>
  <c r="AA225" i="38"/>
  <c r="AB225" i="38"/>
  <c r="AD225" i="38"/>
  <c r="AE225" i="38"/>
  <c r="AF225" i="38"/>
  <c r="AH225" i="38"/>
  <c r="AI225" i="38"/>
  <c r="AJ225" i="38"/>
  <c r="G227" i="38"/>
  <c r="I227" i="38"/>
  <c r="D228" i="38"/>
  <c r="X228" i="38"/>
  <c r="Z228" i="38"/>
  <c r="AA228" i="38"/>
  <c r="AB228" i="38"/>
  <c r="AD228" i="38"/>
  <c r="AE228" i="38"/>
  <c r="AF228" i="38"/>
  <c r="AH228" i="38"/>
  <c r="AI228" i="38"/>
  <c r="AJ228" i="38"/>
  <c r="D229" i="38"/>
  <c r="V229" i="38"/>
  <c r="W229" i="38"/>
  <c r="Z229" i="38"/>
  <c r="AB229" i="38"/>
  <c r="AD229" i="38"/>
  <c r="AE229" i="38"/>
  <c r="AF229" i="38"/>
  <c r="AH229" i="38"/>
  <c r="AI229" i="38"/>
  <c r="AJ229" i="38"/>
  <c r="D230" i="38"/>
  <c r="F230" i="38" s="1"/>
  <c r="V230" i="38"/>
  <c r="W230" i="38"/>
  <c r="X230" i="38"/>
  <c r="Z230" i="38"/>
  <c r="AA230" i="38"/>
  <c r="AB230" i="38"/>
  <c r="AD230" i="38"/>
  <c r="AE230" i="38"/>
  <c r="AF230" i="38"/>
  <c r="AH230" i="38"/>
  <c r="AI230" i="38"/>
  <c r="AJ230" i="38"/>
  <c r="D231" i="38"/>
  <c r="F231" i="38" s="1"/>
  <c r="H231" i="38" s="1"/>
  <c r="V231" i="38"/>
  <c r="W231" i="38"/>
  <c r="X231" i="38"/>
  <c r="Z231" i="38"/>
  <c r="AA231" i="38"/>
  <c r="AB231" i="38"/>
  <c r="AD231" i="38"/>
  <c r="AE231" i="38"/>
  <c r="AF231" i="38"/>
  <c r="AH231" i="38"/>
  <c r="AI231" i="38"/>
  <c r="AJ231" i="38"/>
  <c r="D232" i="38"/>
  <c r="F232" i="38" s="1"/>
  <c r="V232" i="38"/>
  <c r="W232" i="38"/>
  <c r="X232" i="38"/>
  <c r="Z232" i="38"/>
  <c r="AA232" i="38"/>
  <c r="AB232" i="38"/>
  <c r="AD232" i="38"/>
  <c r="AE232" i="38"/>
  <c r="AF232" i="38"/>
  <c r="AH232" i="38"/>
  <c r="AI232" i="38"/>
  <c r="AJ232" i="38"/>
  <c r="D233" i="38"/>
  <c r="V233" i="38"/>
  <c r="W233" i="38"/>
  <c r="X233" i="38"/>
  <c r="Z233" i="38"/>
  <c r="AA233" i="38"/>
  <c r="AB233" i="38"/>
  <c r="AD233" i="38"/>
  <c r="AE233" i="38"/>
  <c r="AF233" i="38"/>
  <c r="AH233" i="38"/>
  <c r="AI233" i="38"/>
  <c r="AJ233" i="38"/>
  <c r="D234" i="38"/>
  <c r="V234" i="38"/>
  <c r="W234" i="38"/>
  <c r="X234" i="38"/>
  <c r="Z234" i="38"/>
  <c r="AA234" i="38"/>
  <c r="AB234" i="38"/>
  <c r="AD234" i="38"/>
  <c r="AE234" i="38"/>
  <c r="AF234" i="38"/>
  <c r="AH234" i="38"/>
  <c r="AI234" i="38"/>
  <c r="AJ234" i="38"/>
  <c r="G235" i="38"/>
  <c r="I235" i="38"/>
  <c r="D236" i="38"/>
  <c r="V236" i="38"/>
  <c r="W236" i="38"/>
  <c r="X236" i="38"/>
  <c r="Z236" i="38"/>
  <c r="AA236" i="38"/>
  <c r="AB236" i="38"/>
  <c r="AD236" i="38"/>
  <c r="AE236" i="38"/>
  <c r="AF236" i="38"/>
  <c r="AH236" i="38"/>
  <c r="AI236" i="38"/>
  <c r="AJ236" i="38"/>
  <c r="D237" i="38"/>
  <c r="V237" i="38"/>
  <c r="W237" i="38"/>
  <c r="X237" i="38"/>
  <c r="Z237" i="38"/>
  <c r="AA237" i="38"/>
  <c r="AB237" i="38"/>
  <c r="AD237" i="38"/>
  <c r="AE237" i="38"/>
  <c r="AF237" i="38"/>
  <c r="AH237" i="38"/>
  <c r="AI237" i="38"/>
  <c r="AJ237" i="38"/>
  <c r="D238" i="38"/>
  <c r="V238" i="38"/>
  <c r="W238" i="38"/>
  <c r="X238" i="38"/>
  <c r="Z238" i="38"/>
  <c r="AA238" i="38"/>
  <c r="AB238" i="38"/>
  <c r="AD238" i="38"/>
  <c r="AE238" i="38"/>
  <c r="AF238" i="38"/>
  <c r="AH238" i="38"/>
  <c r="AI238" i="38"/>
  <c r="AJ238" i="38"/>
  <c r="D239" i="38"/>
  <c r="V239" i="38"/>
  <c r="W239" i="38"/>
  <c r="X239" i="38"/>
  <c r="Z239" i="38"/>
  <c r="AA239" i="38"/>
  <c r="AB239" i="38"/>
  <c r="AD239" i="38"/>
  <c r="AE239" i="38"/>
  <c r="AF239" i="38"/>
  <c r="AH239" i="38"/>
  <c r="AI239" i="38"/>
  <c r="AJ239" i="38"/>
  <c r="D240" i="38"/>
  <c r="V240" i="38"/>
  <c r="W240" i="38"/>
  <c r="X240" i="38"/>
  <c r="Z240" i="38"/>
  <c r="AA240" i="38"/>
  <c r="AB240" i="38"/>
  <c r="AD240" i="38"/>
  <c r="AE240" i="38"/>
  <c r="AF240" i="38"/>
  <c r="AH240" i="38"/>
  <c r="AI240" i="38"/>
  <c r="AJ240" i="38"/>
  <c r="D241" i="38"/>
  <c r="V241" i="38"/>
  <c r="W241" i="38"/>
  <c r="X241" i="38"/>
  <c r="Z241" i="38"/>
  <c r="AA241" i="38"/>
  <c r="AB241" i="38"/>
  <c r="AD241" i="38"/>
  <c r="AE241" i="38"/>
  <c r="AF241" i="38"/>
  <c r="AH241" i="38"/>
  <c r="AI241" i="38"/>
  <c r="AJ241" i="38"/>
  <c r="D242" i="38"/>
  <c r="V242" i="38"/>
  <c r="W242" i="38"/>
  <c r="X242" i="38"/>
  <c r="Z242" i="38"/>
  <c r="AA242" i="38"/>
  <c r="AB242" i="38"/>
  <c r="AD242" i="38"/>
  <c r="AE242" i="38"/>
  <c r="AF242" i="38"/>
  <c r="AH242" i="38"/>
  <c r="AI242" i="38"/>
  <c r="AJ242" i="38"/>
  <c r="G243" i="38"/>
  <c r="I243" i="38"/>
  <c r="D244" i="38"/>
  <c r="V244" i="38"/>
  <c r="Z244" i="38"/>
  <c r="AA244" i="38"/>
  <c r="AB244" i="38"/>
  <c r="AD244" i="38"/>
  <c r="AE244" i="38"/>
  <c r="AF244" i="38"/>
  <c r="AH244" i="38"/>
  <c r="AI244" i="38"/>
  <c r="AJ244" i="38"/>
  <c r="D245" i="38"/>
  <c r="V245" i="38"/>
  <c r="W245" i="38"/>
  <c r="X245" i="38"/>
  <c r="Z245" i="38"/>
  <c r="AA245" i="38"/>
  <c r="AB245" i="38"/>
  <c r="AD245" i="38"/>
  <c r="AE245" i="38"/>
  <c r="AF245" i="38"/>
  <c r="AH245" i="38"/>
  <c r="AI245" i="38"/>
  <c r="AJ245" i="38"/>
  <c r="D246" i="38"/>
  <c r="V246" i="38"/>
  <c r="W246" i="38"/>
  <c r="AA246" i="38"/>
  <c r="AB246" i="38"/>
  <c r="AD246" i="38"/>
  <c r="AE246" i="38"/>
  <c r="AF246" i="38"/>
  <c r="AH246" i="38"/>
  <c r="AI246" i="38"/>
  <c r="AJ246" i="38"/>
  <c r="D247" i="38"/>
  <c r="F247" i="38" s="1"/>
  <c r="H247" i="38" s="1"/>
  <c r="V247" i="38"/>
  <c r="W247" i="38"/>
  <c r="X247" i="38"/>
  <c r="Z247" i="38"/>
  <c r="AA247" i="38"/>
  <c r="AB247" i="38"/>
  <c r="AD247" i="38"/>
  <c r="AE247" i="38"/>
  <c r="AF247" i="38"/>
  <c r="AH247" i="38"/>
  <c r="AI247" i="38"/>
  <c r="AJ247" i="38"/>
  <c r="D248" i="38"/>
  <c r="V248" i="38"/>
  <c r="W248" i="38"/>
  <c r="X248" i="38"/>
  <c r="Z248" i="38"/>
  <c r="AD248" i="38"/>
  <c r="AE248" i="38"/>
  <c r="AF248" i="38"/>
  <c r="AH248" i="38"/>
  <c r="AI248" i="38"/>
  <c r="AJ248" i="38"/>
  <c r="D249" i="38"/>
  <c r="V249" i="38"/>
  <c r="W249" i="38"/>
  <c r="X249" i="38"/>
  <c r="Z249" i="38"/>
  <c r="AA249" i="38"/>
  <c r="AB249" i="38"/>
  <c r="AD249" i="38"/>
  <c r="AE249" i="38"/>
  <c r="AF249" i="38"/>
  <c r="AH249" i="38"/>
  <c r="AI249" i="38"/>
  <c r="AJ249" i="38"/>
  <c r="D250" i="38"/>
  <c r="F250" i="38" s="1"/>
  <c r="V250" i="38"/>
  <c r="W250" i="38"/>
  <c r="X250" i="38"/>
  <c r="Z250" i="38"/>
  <c r="AA250" i="38"/>
  <c r="AB250" i="38"/>
  <c r="AD250" i="38"/>
  <c r="AE250" i="38"/>
  <c r="AF250" i="38"/>
  <c r="AH250" i="38"/>
  <c r="AI250" i="38"/>
  <c r="AJ250" i="38"/>
  <c r="D251" i="38"/>
  <c r="V251" i="38"/>
  <c r="W251" i="38"/>
  <c r="X251" i="38"/>
  <c r="Z251" i="38"/>
  <c r="AA251" i="38"/>
  <c r="AB251" i="38"/>
  <c r="AD251" i="38"/>
  <c r="AE251" i="38"/>
  <c r="AF251" i="38"/>
  <c r="AH251" i="38"/>
  <c r="AI251" i="38"/>
  <c r="AJ251" i="38"/>
  <c r="D252" i="38"/>
  <c r="F252" i="38" s="1"/>
  <c r="V252" i="38"/>
  <c r="W252" i="38"/>
  <c r="X252" i="38"/>
  <c r="Z252" i="38"/>
  <c r="AA252" i="38"/>
  <c r="AB252" i="38"/>
  <c r="AD252" i="38"/>
  <c r="AE252" i="38"/>
  <c r="AF252" i="38"/>
  <c r="AH252" i="38"/>
  <c r="AI252" i="38"/>
  <c r="AJ252" i="38"/>
  <c r="D253" i="38"/>
  <c r="V253" i="38"/>
  <c r="W253" i="38"/>
  <c r="X253" i="38"/>
  <c r="Z253" i="38"/>
  <c r="AA253" i="38"/>
  <c r="AB253" i="38"/>
  <c r="AD253" i="38"/>
  <c r="AE253" i="38"/>
  <c r="AF253" i="38"/>
  <c r="AH253" i="38"/>
  <c r="AI253" i="38"/>
  <c r="AJ253" i="38"/>
  <c r="D254" i="38"/>
  <c r="V254" i="38"/>
  <c r="W254" i="38"/>
  <c r="X254" i="38"/>
  <c r="Z254" i="38"/>
  <c r="AA254" i="38"/>
  <c r="AB254" i="38"/>
  <c r="AD254" i="38"/>
  <c r="AE254" i="38"/>
  <c r="AF254" i="38"/>
  <c r="AH254" i="38"/>
  <c r="AI254" i="38"/>
  <c r="AJ254" i="38"/>
  <c r="D255" i="38"/>
  <c r="F255" i="38" s="1"/>
  <c r="H255" i="38" s="1"/>
  <c r="V255" i="38"/>
  <c r="W255" i="38"/>
  <c r="X255" i="38"/>
  <c r="Z255" i="38"/>
  <c r="AA255" i="38"/>
  <c r="AB255" i="38"/>
  <c r="AD255" i="38"/>
  <c r="AE255" i="38"/>
  <c r="AF255" i="38"/>
  <c r="AH255" i="38"/>
  <c r="AI255" i="38"/>
  <c r="AJ255" i="38"/>
  <c r="D256" i="38"/>
  <c r="V256" i="38"/>
  <c r="W256" i="38"/>
  <c r="X256" i="38"/>
  <c r="Z256" i="38"/>
  <c r="AA256" i="38"/>
  <c r="AB256" i="38"/>
  <c r="AD256" i="38"/>
  <c r="AE256" i="38"/>
  <c r="AF256" i="38"/>
  <c r="AH256" i="38"/>
  <c r="AI256" i="38"/>
  <c r="AJ256" i="38"/>
  <c r="D257" i="38"/>
  <c r="V257" i="38"/>
  <c r="W257" i="38"/>
  <c r="X257" i="38"/>
  <c r="Z257" i="38"/>
  <c r="AA257" i="38"/>
  <c r="AB257" i="38"/>
  <c r="AD257" i="38"/>
  <c r="AE257" i="38"/>
  <c r="AF257" i="38"/>
  <c r="AH257" i="38"/>
  <c r="AI257" i="38"/>
  <c r="AJ257" i="38"/>
  <c r="D258" i="38"/>
  <c r="V258" i="38"/>
  <c r="W258" i="38"/>
  <c r="X258" i="38"/>
  <c r="Z258" i="38"/>
  <c r="AA258" i="38"/>
  <c r="AB258" i="38"/>
  <c r="AD258" i="38"/>
  <c r="AE258" i="38"/>
  <c r="AF258" i="38"/>
  <c r="AH258" i="38"/>
  <c r="AI258" i="38"/>
  <c r="AJ258" i="38"/>
  <c r="D259" i="38"/>
  <c r="V259" i="38"/>
  <c r="W259" i="38"/>
  <c r="X259" i="38"/>
  <c r="Z259" i="38"/>
  <c r="AA259" i="38"/>
  <c r="AB259" i="38"/>
  <c r="AD259" i="38"/>
  <c r="AE259" i="38"/>
  <c r="AF259" i="38"/>
  <c r="AH259" i="38"/>
  <c r="AI259" i="38"/>
  <c r="AJ259" i="38"/>
  <c r="G260" i="38"/>
  <c r="I260" i="38"/>
  <c r="D261" i="38"/>
  <c r="V261" i="38"/>
  <c r="W261" i="38"/>
  <c r="X261" i="38"/>
  <c r="Z261" i="38"/>
  <c r="AA261" i="38"/>
  <c r="AB261" i="38"/>
  <c r="AD261" i="38"/>
  <c r="AE261" i="38"/>
  <c r="AF261" i="38"/>
  <c r="AH261" i="38"/>
  <c r="AI261" i="38"/>
  <c r="AJ261" i="38"/>
  <c r="D262" i="38"/>
  <c r="V262" i="38"/>
  <c r="W262" i="38"/>
  <c r="X262" i="38"/>
  <c r="Z262" i="38"/>
  <c r="AA262" i="38"/>
  <c r="AB262" i="38"/>
  <c r="AD262" i="38"/>
  <c r="AE262" i="38"/>
  <c r="AF262" i="38"/>
  <c r="AH262" i="38"/>
  <c r="AI262" i="38"/>
  <c r="AJ262" i="38"/>
  <c r="D263" i="38"/>
  <c r="V263" i="38"/>
  <c r="W263" i="38"/>
  <c r="X263" i="38"/>
  <c r="Z263" i="38"/>
  <c r="AA263" i="38"/>
  <c r="AB263" i="38"/>
  <c r="AD263" i="38"/>
  <c r="AE263" i="38"/>
  <c r="AF263" i="38"/>
  <c r="AH263" i="38"/>
  <c r="AI263" i="38"/>
  <c r="AJ263" i="38"/>
  <c r="D264" i="38"/>
  <c r="V264" i="38"/>
  <c r="W264" i="38"/>
  <c r="X264" i="38"/>
  <c r="Z264" i="38"/>
  <c r="AA264" i="38"/>
  <c r="AB264" i="38"/>
  <c r="AD264" i="38"/>
  <c r="AE264" i="38"/>
  <c r="AF264" i="38"/>
  <c r="AH264" i="38"/>
  <c r="AI264" i="38"/>
  <c r="AJ264" i="38"/>
  <c r="D265" i="38"/>
  <c r="V265" i="38"/>
  <c r="W265" i="38"/>
  <c r="X265" i="38"/>
  <c r="Z265" i="38"/>
  <c r="AA265" i="38"/>
  <c r="AB265" i="38"/>
  <c r="AD265" i="38"/>
  <c r="AE265" i="38"/>
  <c r="AF265" i="38"/>
  <c r="AH265" i="38"/>
  <c r="AI265" i="38"/>
  <c r="AJ265" i="38"/>
  <c r="D266" i="38"/>
  <c r="V266" i="38"/>
  <c r="W266" i="38"/>
  <c r="X266" i="38"/>
  <c r="Z266" i="38"/>
  <c r="AA266" i="38"/>
  <c r="AB266" i="38"/>
  <c r="AD266" i="38"/>
  <c r="AE266" i="38"/>
  <c r="AF266" i="38"/>
  <c r="AH266" i="38"/>
  <c r="AI266" i="38"/>
  <c r="AJ266" i="38"/>
  <c r="G267" i="38"/>
  <c r="I267" i="38"/>
  <c r="D268" i="38"/>
  <c r="V268" i="38"/>
  <c r="W268" i="38"/>
  <c r="X268" i="38"/>
  <c r="Z268" i="38"/>
  <c r="AA268" i="38"/>
  <c r="AB268" i="38"/>
  <c r="AD268" i="38"/>
  <c r="AE268" i="38"/>
  <c r="AF268" i="38"/>
  <c r="AH268" i="38"/>
  <c r="AI268" i="38"/>
  <c r="AJ268" i="38"/>
  <c r="D269" i="38"/>
  <c r="F269" i="38" s="1"/>
  <c r="V269" i="38"/>
  <c r="W269" i="38"/>
  <c r="X269" i="38"/>
  <c r="Z269" i="38"/>
  <c r="AA269" i="38"/>
  <c r="AB269" i="38"/>
  <c r="AD269" i="38"/>
  <c r="AE269" i="38"/>
  <c r="AF269" i="38"/>
  <c r="AH269" i="38"/>
  <c r="AI269" i="38"/>
  <c r="AJ269" i="38"/>
  <c r="D270" i="38"/>
  <c r="V270" i="38"/>
  <c r="W270" i="38"/>
  <c r="X270" i="38"/>
  <c r="Z270" i="38"/>
  <c r="AA270" i="38"/>
  <c r="AB270" i="38"/>
  <c r="AD270" i="38"/>
  <c r="AE270" i="38"/>
  <c r="AF270" i="38"/>
  <c r="AH270" i="38"/>
  <c r="AI270" i="38"/>
  <c r="AJ270" i="38"/>
  <c r="D271" i="38"/>
  <c r="F271" i="38" s="1"/>
  <c r="H271" i="38" s="1"/>
  <c r="V271" i="38"/>
  <c r="W271" i="38"/>
  <c r="X271" i="38"/>
  <c r="Z271" i="38"/>
  <c r="AA271" i="38"/>
  <c r="AB271" i="38"/>
  <c r="AD271" i="38"/>
  <c r="AE271" i="38"/>
  <c r="AF271" i="38"/>
  <c r="AH271" i="38"/>
  <c r="AI271" i="38"/>
  <c r="AJ271" i="38"/>
  <c r="D272" i="38"/>
  <c r="F272" i="38" s="1"/>
  <c r="V272" i="38"/>
  <c r="W272" i="38"/>
  <c r="X272" i="38"/>
  <c r="Z272" i="38"/>
  <c r="AA272" i="38"/>
  <c r="AB272" i="38"/>
  <c r="AD272" i="38"/>
  <c r="AE272" i="38"/>
  <c r="AF272" i="38"/>
  <c r="AH272" i="38"/>
  <c r="AI272" i="38"/>
  <c r="AJ272" i="38"/>
  <c r="D273" i="38"/>
  <c r="F273" i="38" s="1"/>
  <c r="V273" i="38"/>
  <c r="W273" i="38"/>
  <c r="X273" i="38"/>
  <c r="Z273" i="38"/>
  <c r="AA273" i="38"/>
  <c r="AB273" i="38"/>
  <c r="AD273" i="38"/>
  <c r="AE273" i="38"/>
  <c r="AF273" i="38"/>
  <c r="AH273" i="38"/>
  <c r="AI273" i="38"/>
  <c r="AJ273" i="38"/>
  <c r="D274" i="38"/>
  <c r="V274" i="38"/>
  <c r="W274" i="38"/>
  <c r="X274" i="38"/>
  <c r="Z274" i="38"/>
  <c r="AA274" i="38"/>
  <c r="AB274" i="38"/>
  <c r="AD274" i="38"/>
  <c r="AE274" i="38"/>
  <c r="AF274" i="38"/>
  <c r="AH274" i="38"/>
  <c r="AI274" i="38"/>
  <c r="AJ274" i="38"/>
  <c r="D275" i="38"/>
  <c r="F275" i="38" s="1"/>
  <c r="H275" i="38" s="1"/>
  <c r="V275" i="38"/>
  <c r="W275" i="38"/>
  <c r="X275" i="38"/>
  <c r="Z275" i="38"/>
  <c r="AA275" i="38"/>
  <c r="AB275" i="38"/>
  <c r="AD275" i="38"/>
  <c r="AE275" i="38"/>
  <c r="AF275" i="38"/>
  <c r="AH275" i="38"/>
  <c r="AI275" i="38"/>
  <c r="AJ275" i="38"/>
  <c r="D276" i="38"/>
  <c r="F276" i="38" s="1"/>
  <c r="V276" i="38"/>
  <c r="W276" i="38"/>
  <c r="X276" i="38"/>
  <c r="Z276" i="38"/>
  <c r="AA276" i="38"/>
  <c r="AB276" i="38"/>
  <c r="AD276" i="38"/>
  <c r="AE276" i="38"/>
  <c r="AF276" i="38"/>
  <c r="AH276" i="38"/>
  <c r="AI276" i="38"/>
  <c r="AJ276" i="38"/>
  <c r="D277" i="38"/>
  <c r="V277" i="38"/>
  <c r="X277" i="38"/>
  <c r="Z277" i="38"/>
  <c r="AA277" i="38"/>
  <c r="AB277" i="38"/>
  <c r="AD277" i="38"/>
  <c r="AE277" i="38"/>
  <c r="AF277" i="38"/>
  <c r="AH277" i="38"/>
  <c r="AI277" i="38"/>
  <c r="AJ277" i="38"/>
  <c r="D278" i="38"/>
  <c r="V278" i="38"/>
  <c r="X278" i="38"/>
  <c r="AA278" i="38"/>
  <c r="AB278" i="38"/>
  <c r="AD278" i="38"/>
  <c r="AE278" i="38"/>
  <c r="AF278" i="38"/>
  <c r="AH278" i="38"/>
  <c r="AI278" i="38"/>
  <c r="AJ278" i="38"/>
  <c r="D279" i="38"/>
  <c r="F279" i="38" s="1"/>
  <c r="H279" i="38" s="1"/>
  <c r="V279" i="38"/>
  <c r="W279" i="38"/>
  <c r="X279" i="38"/>
  <c r="Z279" i="38"/>
  <c r="AA279" i="38"/>
  <c r="AB279" i="38"/>
  <c r="AD279" i="38"/>
  <c r="AE279" i="38"/>
  <c r="AF279" i="38"/>
  <c r="AH279" i="38"/>
  <c r="AI279" i="38"/>
  <c r="AJ279" i="38"/>
  <c r="D280" i="38"/>
  <c r="F280" i="38" s="1"/>
  <c r="V280" i="38"/>
  <c r="W280" i="38"/>
  <c r="X280" i="38"/>
  <c r="Z280" i="38"/>
  <c r="AA280" i="38"/>
  <c r="AB280" i="38"/>
  <c r="AD280" i="38"/>
  <c r="AE280" i="38"/>
  <c r="AF280" i="38"/>
  <c r="AH280" i="38"/>
  <c r="AI280" i="38"/>
  <c r="AJ280" i="38"/>
  <c r="D281" i="38"/>
  <c r="F281" i="38" s="1"/>
  <c r="V281" i="38"/>
  <c r="W281" i="38"/>
  <c r="X281" i="38"/>
  <c r="Z281" i="38"/>
  <c r="AA281" i="38"/>
  <c r="AB281" i="38"/>
  <c r="AD281" i="38"/>
  <c r="AE281" i="38"/>
  <c r="AF281" i="38"/>
  <c r="AH281" i="38"/>
  <c r="AI281" i="38"/>
  <c r="AJ281" i="38"/>
  <c r="D282" i="38"/>
  <c r="V282" i="38"/>
  <c r="W282" i="38"/>
  <c r="X282" i="38"/>
  <c r="Z282" i="38"/>
  <c r="AA282" i="38"/>
  <c r="AB282" i="38"/>
  <c r="AD282" i="38"/>
  <c r="AE282" i="38"/>
  <c r="AF282" i="38"/>
  <c r="AH282" i="38"/>
  <c r="AI282" i="38"/>
  <c r="AJ282" i="38"/>
  <c r="D283" i="38"/>
  <c r="F283" i="38" s="1"/>
  <c r="H283" i="38" s="1"/>
  <c r="V283" i="38"/>
  <c r="W283" i="38"/>
  <c r="X283" i="38"/>
  <c r="Z283" i="38"/>
  <c r="AA283" i="38"/>
  <c r="AB283" i="38"/>
  <c r="AD283" i="38"/>
  <c r="AE283" i="38"/>
  <c r="AF283" i="38"/>
  <c r="AH283" i="38"/>
  <c r="AI283" i="38"/>
  <c r="AJ283" i="38"/>
  <c r="D284" i="38"/>
  <c r="F284" i="38" s="1"/>
  <c r="V284" i="38"/>
  <c r="W284" i="38"/>
  <c r="X284" i="38"/>
  <c r="Z284" i="38"/>
  <c r="AA284" i="38"/>
  <c r="AB284" i="38"/>
  <c r="AD284" i="38"/>
  <c r="AE284" i="38"/>
  <c r="AF284" i="38"/>
  <c r="AH284" i="38"/>
  <c r="AI284" i="38"/>
  <c r="AJ284" i="38"/>
  <c r="D285" i="38"/>
  <c r="F285" i="38" s="1"/>
  <c r="V285" i="38"/>
  <c r="W285" i="38"/>
  <c r="X285" i="38"/>
  <c r="Z285" i="38"/>
  <c r="AA285" i="38"/>
  <c r="AB285" i="38"/>
  <c r="AD285" i="38"/>
  <c r="AE285" i="38"/>
  <c r="AF285" i="38"/>
  <c r="AH285" i="38"/>
  <c r="AI285" i="38"/>
  <c r="AJ285" i="38"/>
  <c r="D286" i="38"/>
  <c r="V286" i="38"/>
  <c r="W286" i="38"/>
  <c r="X286" i="38"/>
  <c r="Z286" i="38"/>
  <c r="AA286" i="38"/>
  <c r="AB286" i="38"/>
  <c r="AD286" i="38"/>
  <c r="AE286" i="38"/>
  <c r="AF286" i="38"/>
  <c r="AH286" i="38"/>
  <c r="AI286" i="38"/>
  <c r="AJ286" i="38"/>
  <c r="D287" i="38"/>
  <c r="F287" i="38" s="1"/>
  <c r="H287" i="38" s="1"/>
  <c r="V287" i="38"/>
  <c r="W287" i="38"/>
  <c r="X287" i="38"/>
  <c r="Z287" i="38"/>
  <c r="AA287" i="38"/>
  <c r="AB287" i="38"/>
  <c r="AD287" i="38"/>
  <c r="AE287" i="38"/>
  <c r="AF287" i="38"/>
  <c r="AH287" i="38"/>
  <c r="AI287" i="38"/>
  <c r="AJ287" i="38"/>
  <c r="D288" i="38"/>
  <c r="V288" i="38"/>
  <c r="W288" i="38"/>
  <c r="X288" i="38"/>
  <c r="Z288" i="38"/>
  <c r="AA288" i="38"/>
  <c r="AB288" i="38"/>
  <c r="AD288" i="38"/>
  <c r="AE288" i="38"/>
  <c r="AF288" i="38"/>
  <c r="AH288" i="38"/>
  <c r="AI288" i="38"/>
  <c r="AJ288" i="38"/>
  <c r="D289" i="38"/>
  <c r="V289" i="38"/>
  <c r="W289" i="38"/>
  <c r="X289" i="38"/>
  <c r="Z289" i="38"/>
  <c r="AA289" i="38"/>
  <c r="AB289" i="38"/>
  <c r="AD289" i="38"/>
  <c r="AE289" i="38"/>
  <c r="AF289" i="38"/>
  <c r="AH289" i="38"/>
  <c r="AI289" i="38"/>
  <c r="AJ289" i="38"/>
  <c r="D290" i="38"/>
  <c r="V290" i="38"/>
  <c r="W290" i="38"/>
  <c r="X290" i="38"/>
  <c r="Z290" i="38"/>
  <c r="AA290" i="38"/>
  <c r="AB290" i="38"/>
  <c r="AD290" i="38"/>
  <c r="AE290" i="38"/>
  <c r="AF290" i="38"/>
  <c r="AH290" i="38"/>
  <c r="AI290" i="38"/>
  <c r="AJ290" i="38"/>
  <c r="D291" i="38"/>
  <c r="F291" i="38" s="1"/>
  <c r="H291" i="38" s="1"/>
  <c r="V291" i="38"/>
  <c r="W291" i="38"/>
  <c r="X291" i="38"/>
  <c r="Z291" i="38"/>
  <c r="AA291" i="38"/>
  <c r="AB291" i="38"/>
  <c r="AD291" i="38"/>
  <c r="AE291" i="38"/>
  <c r="AF291" i="38"/>
  <c r="AH291" i="38"/>
  <c r="AI291" i="38"/>
  <c r="AJ291" i="38"/>
  <c r="D292" i="38"/>
  <c r="V292" i="38"/>
  <c r="W292" i="38"/>
  <c r="X292" i="38"/>
  <c r="Z292" i="38"/>
  <c r="AA292" i="38"/>
  <c r="AB292" i="38"/>
  <c r="AD292" i="38"/>
  <c r="AE292" i="38"/>
  <c r="AF292" i="38"/>
  <c r="AH292" i="38"/>
  <c r="AI292" i="38"/>
  <c r="AJ292" i="38"/>
  <c r="D293" i="38"/>
  <c r="F293" i="38" s="1"/>
  <c r="H293" i="38" s="1"/>
  <c r="V293" i="38"/>
  <c r="W293" i="38"/>
  <c r="X293" i="38"/>
  <c r="Z293" i="38"/>
  <c r="AA293" i="38"/>
  <c r="AB293" i="38"/>
  <c r="AD293" i="38"/>
  <c r="AE293" i="38"/>
  <c r="AF293" i="38"/>
  <c r="AH293" i="38"/>
  <c r="AI293" i="38"/>
  <c r="AJ293" i="38"/>
  <c r="D294" i="38"/>
  <c r="F294" i="38" s="1"/>
  <c r="V294" i="38"/>
  <c r="W294" i="38"/>
  <c r="X294" i="38"/>
  <c r="Z294" i="38"/>
  <c r="AA294" i="38"/>
  <c r="AB294" i="38"/>
  <c r="AD294" i="38"/>
  <c r="AE294" i="38"/>
  <c r="AF294" i="38"/>
  <c r="AH294" i="38"/>
  <c r="AI294" i="38"/>
  <c r="AJ294" i="38"/>
  <c r="D295" i="38"/>
  <c r="F295" i="38" s="1"/>
  <c r="H295" i="38" s="1"/>
  <c r="V295" i="38"/>
  <c r="W295" i="38"/>
  <c r="X295" i="38"/>
  <c r="Z295" i="38"/>
  <c r="AA295" i="38"/>
  <c r="AB295" i="38"/>
  <c r="AD295" i="38"/>
  <c r="AE295" i="38"/>
  <c r="AF295" i="38"/>
  <c r="AH295" i="38"/>
  <c r="AI295" i="38"/>
  <c r="AJ295" i="38"/>
  <c r="D296" i="38"/>
  <c r="V296" i="38"/>
  <c r="W296" i="38"/>
  <c r="X296" i="38"/>
  <c r="Z296" i="38"/>
  <c r="AA296" i="38"/>
  <c r="AB296" i="38"/>
  <c r="AD296" i="38"/>
  <c r="AE296" i="38"/>
  <c r="AF296" i="38"/>
  <c r="AH296" i="38"/>
  <c r="AI296" i="38"/>
  <c r="AJ296" i="38"/>
  <c r="D297" i="38"/>
  <c r="V297" i="38"/>
  <c r="W297" i="38"/>
  <c r="X297" i="38"/>
  <c r="Z297" i="38"/>
  <c r="AA297" i="38"/>
  <c r="AB297" i="38"/>
  <c r="AD297" i="38"/>
  <c r="AE297" i="38"/>
  <c r="AF297" i="38"/>
  <c r="AH297" i="38"/>
  <c r="AI297" i="38"/>
  <c r="AJ297" i="38"/>
  <c r="D298" i="38"/>
  <c r="V298" i="38"/>
  <c r="W298" i="38"/>
  <c r="X298" i="38"/>
  <c r="Z298" i="38"/>
  <c r="AA298" i="38"/>
  <c r="AB298" i="38"/>
  <c r="AD298" i="38"/>
  <c r="AE298" i="38"/>
  <c r="AF298" i="38"/>
  <c r="AH298" i="38"/>
  <c r="AI298" i="38"/>
  <c r="AJ298" i="38"/>
  <c r="D299" i="38"/>
  <c r="F299" i="38" s="1"/>
  <c r="H299" i="38" s="1"/>
  <c r="V299" i="38"/>
  <c r="W299" i="38"/>
  <c r="X299" i="38"/>
  <c r="Z299" i="38"/>
  <c r="AA299" i="38"/>
  <c r="AB299" i="38"/>
  <c r="AD299" i="38"/>
  <c r="AE299" i="38"/>
  <c r="AF299" i="38"/>
  <c r="AH299" i="38"/>
  <c r="AI299" i="38"/>
  <c r="AJ299" i="38"/>
  <c r="D300" i="38"/>
  <c r="V300" i="38"/>
  <c r="W300" i="38"/>
  <c r="X300" i="38"/>
  <c r="Z300" i="38"/>
  <c r="AA300" i="38"/>
  <c r="AB300" i="38"/>
  <c r="AD300" i="38"/>
  <c r="AE300" i="38"/>
  <c r="AF300" i="38"/>
  <c r="AH300" i="38"/>
  <c r="AI300" i="38"/>
  <c r="AJ300" i="38"/>
  <c r="D301" i="38"/>
  <c r="F301" i="38" s="1"/>
  <c r="V301" i="38"/>
  <c r="W301" i="38"/>
  <c r="X301" i="38"/>
  <c r="Z301" i="38"/>
  <c r="AA301" i="38"/>
  <c r="AB301" i="38"/>
  <c r="AD301" i="38"/>
  <c r="AE301" i="38"/>
  <c r="AF301" i="38"/>
  <c r="AH301" i="38"/>
  <c r="AI301" i="38"/>
  <c r="AJ301" i="38"/>
  <c r="D302" i="38"/>
  <c r="F302" i="38" s="1"/>
  <c r="V302" i="38"/>
  <c r="W302" i="38"/>
  <c r="X302" i="38"/>
  <c r="Z302" i="38"/>
  <c r="AA302" i="38"/>
  <c r="AB302" i="38"/>
  <c r="AD302" i="38"/>
  <c r="AE302" i="38"/>
  <c r="AF302" i="38"/>
  <c r="AH302" i="38"/>
  <c r="AI302" i="38"/>
  <c r="AJ302" i="38"/>
  <c r="D303" i="38"/>
  <c r="F303" i="38" s="1"/>
  <c r="V303" i="38"/>
  <c r="W303" i="38"/>
  <c r="X303" i="38"/>
  <c r="Z303" i="38"/>
  <c r="AA303" i="38"/>
  <c r="AB303" i="38"/>
  <c r="AD303" i="38"/>
  <c r="AE303" i="38"/>
  <c r="AF303" i="38"/>
  <c r="AH303" i="38"/>
  <c r="AI303" i="38"/>
  <c r="AJ303" i="38"/>
  <c r="D304" i="38"/>
  <c r="V304" i="38"/>
  <c r="W304" i="38"/>
  <c r="X304" i="38"/>
  <c r="Z304" i="38"/>
  <c r="AA304" i="38"/>
  <c r="AB304" i="38"/>
  <c r="AD304" i="38"/>
  <c r="AE304" i="38"/>
  <c r="AF304" i="38"/>
  <c r="AH304" i="38"/>
  <c r="AI304" i="38"/>
  <c r="AJ304" i="38"/>
  <c r="D305" i="38"/>
  <c r="V305" i="38"/>
  <c r="W305" i="38"/>
  <c r="X305" i="38"/>
  <c r="Z305" i="38"/>
  <c r="AA305" i="38"/>
  <c r="AB305" i="38"/>
  <c r="AD305" i="38"/>
  <c r="AE305" i="38"/>
  <c r="AF305" i="38"/>
  <c r="AH305" i="38"/>
  <c r="AI305" i="38"/>
  <c r="AJ305" i="38"/>
  <c r="D306" i="38"/>
  <c r="V306" i="38"/>
  <c r="W306" i="38"/>
  <c r="X306" i="38"/>
  <c r="Z306" i="38"/>
  <c r="AA306" i="38"/>
  <c r="AB306" i="38"/>
  <c r="AD306" i="38"/>
  <c r="AE306" i="38"/>
  <c r="AF306" i="38"/>
  <c r="AH306" i="38"/>
  <c r="AI306" i="38"/>
  <c r="AJ306" i="38"/>
  <c r="D307" i="38"/>
  <c r="F307" i="38" s="1"/>
  <c r="V307" i="38"/>
  <c r="W307" i="38"/>
  <c r="X307" i="38"/>
  <c r="Z307" i="38"/>
  <c r="AA307" i="38"/>
  <c r="AB307" i="38"/>
  <c r="AD307" i="38"/>
  <c r="AE307" i="38"/>
  <c r="AF307" i="38"/>
  <c r="AH307" i="38"/>
  <c r="AI307" i="38"/>
  <c r="AJ307" i="38"/>
  <c r="D308" i="38"/>
  <c r="V308" i="38"/>
  <c r="W308" i="38"/>
  <c r="X308" i="38"/>
  <c r="Z308" i="38"/>
  <c r="AA308" i="38"/>
  <c r="AB308" i="38"/>
  <c r="AD308" i="38"/>
  <c r="AE308" i="38"/>
  <c r="AF308" i="38"/>
  <c r="AH308" i="38"/>
  <c r="AI308" i="38"/>
  <c r="AJ308" i="38"/>
  <c r="D309" i="38"/>
  <c r="F309" i="38" s="1"/>
  <c r="V309" i="38"/>
  <c r="W309" i="38"/>
  <c r="X309" i="38"/>
  <c r="Z309" i="38"/>
  <c r="AA309" i="38"/>
  <c r="AB309" i="38"/>
  <c r="AD309" i="38"/>
  <c r="AE309" i="38"/>
  <c r="AF309" i="38"/>
  <c r="AH309" i="38"/>
  <c r="AI309" i="38"/>
  <c r="AJ309" i="38"/>
  <c r="D310" i="38"/>
  <c r="F310" i="38" s="1"/>
  <c r="V310" i="38"/>
  <c r="W310" i="38"/>
  <c r="X310" i="38"/>
  <c r="Z310" i="38"/>
  <c r="AA310" i="38"/>
  <c r="AB310" i="38"/>
  <c r="AD310" i="38"/>
  <c r="AE310" i="38"/>
  <c r="AF310" i="38"/>
  <c r="AH310" i="38"/>
  <c r="AI310" i="38"/>
  <c r="AJ310" i="38"/>
  <c r="D311" i="38"/>
  <c r="F311" i="38" s="1"/>
  <c r="H311" i="38" s="1"/>
  <c r="V311" i="38"/>
  <c r="W311" i="38"/>
  <c r="X311" i="38"/>
  <c r="Z311" i="38"/>
  <c r="AA311" i="38"/>
  <c r="AB311" i="38"/>
  <c r="AD311" i="38"/>
  <c r="AE311" i="38"/>
  <c r="AF311" i="38"/>
  <c r="AH311" i="38"/>
  <c r="AI311" i="38"/>
  <c r="AJ311" i="38"/>
  <c r="G312" i="38"/>
  <c r="I312" i="38"/>
  <c r="D313" i="38"/>
  <c r="F313" i="38" s="1"/>
  <c r="H313" i="38" s="1"/>
  <c r="V313" i="38"/>
  <c r="W313" i="38"/>
  <c r="X313" i="38"/>
  <c r="Z313" i="38"/>
  <c r="AA313" i="38"/>
  <c r="AB313" i="38"/>
  <c r="AD313" i="38"/>
  <c r="AE313" i="38"/>
  <c r="AF313" i="38"/>
  <c r="AH313" i="38"/>
  <c r="AI313" i="38"/>
  <c r="AJ313" i="38"/>
  <c r="D314" i="38"/>
  <c r="F314" i="38" s="1"/>
  <c r="V314" i="38"/>
  <c r="W314" i="38"/>
  <c r="X314" i="38"/>
  <c r="Z314" i="38"/>
  <c r="AA314" i="38"/>
  <c r="AB314" i="38"/>
  <c r="AD314" i="38"/>
  <c r="AE314" i="38"/>
  <c r="AF314" i="38"/>
  <c r="AH314" i="38"/>
  <c r="AI314" i="38"/>
  <c r="AJ314" i="38"/>
  <c r="D315" i="38"/>
  <c r="V315" i="38"/>
  <c r="W315" i="38"/>
  <c r="X315" i="38"/>
  <c r="Z315" i="38"/>
  <c r="AA315" i="38"/>
  <c r="AB315" i="38"/>
  <c r="AH315" i="38"/>
  <c r="AI315" i="38"/>
  <c r="AJ315" i="38"/>
  <c r="D316" i="38"/>
  <c r="F316" i="38" s="1"/>
  <c r="V316" i="38"/>
  <c r="W316" i="38"/>
  <c r="X316" i="38"/>
  <c r="Z316" i="38"/>
  <c r="AA316" i="38"/>
  <c r="AB316" i="38"/>
  <c r="AD316" i="38"/>
  <c r="AE316" i="38"/>
  <c r="AF316" i="38"/>
  <c r="AH316" i="38"/>
  <c r="AI316" i="38"/>
  <c r="AJ316" i="38"/>
  <c r="D317" i="38"/>
  <c r="V317" i="38"/>
  <c r="W317" i="38"/>
  <c r="X317" i="38"/>
  <c r="Z317" i="38"/>
  <c r="AA317" i="38"/>
  <c r="AB317" i="38"/>
  <c r="AD317" i="38"/>
  <c r="AE317" i="38"/>
  <c r="AF317" i="38"/>
  <c r="AH317" i="38"/>
  <c r="AJ317" i="38"/>
  <c r="D318" i="38"/>
  <c r="F318" i="38" s="1"/>
  <c r="V318" i="38"/>
  <c r="W318" i="38"/>
  <c r="X318" i="38"/>
  <c r="Z318" i="38"/>
  <c r="AA318" i="38"/>
  <c r="AB318" i="38"/>
  <c r="AD318" i="38"/>
  <c r="AE318" i="38"/>
  <c r="AF318" i="38"/>
  <c r="AH318" i="38"/>
  <c r="AI318" i="38"/>
  <c r="AJ318" i="38"/>
  <c r="D319" i="38"/>
  <c r="F319" i="38" s="1"/>
  <c r="H319" i="38" s="1"/>
  <c r="V319" i="38"/>
  <c r="W319" i="38"/>
  <c r="X319" i="38"/>
  <c r="Z319" i="38"/>
  <c r="AA319" i="38"/>
  <c r="AB319" i="38"/>
  <c r="AD319" i="38"/>
  <c r="AE319" i="38"/>
  <c r="AF319" i="38"/>
  <c r="AH319" i="38"/>
  <c r="AI319" i="38"/>
  <c r="AJ319" i="38"/>
  <c r="D320" i="38"/>
  <c r="F320" i="38" s="1"/>
  <c r="V320" i="38"/>
  <c r="W320" i="38"/>
  <c r="X320" i="38"/>
  <c r="Z320" i="38"/>
  <c r="AA320" i="38"/>
  <c r="AB320" i="38"/>
  <c r="AD320" i="38"/>
  <c r="AE320" i="38"/>
  <c r="AF320" i="38"/>
  <c r="AH320" i="38"/>
  <c r="AI320" i="38"/>
  <c r="AJ320" i="38"/>
  <c r="D321" i="38"/>
  <c r="F321" i="38" s="1"/>
  <c r="V321" i="38"/>
  <c r="W321" i="38"/>
  <c r="X321" i="38"/>
  <c r="Z321" i="38"/>
  <c r="AA321" i="38"/>
  <c r="AB321" i="38"/>
  <c r="AD321" i="38"/>
  <c r="AE321" i="38"/>
  <c r="AF321" i="38"/>
  <c r="AH321" i="38"/>
  <c r="AI321" i="38"/>
  <c r="AJ321" i="38"/>
  <c r="D322" i="38"/>
  <c r="F322" i="38" s="1"/>
  <c r="V322" i="38"/>
  <c r="X322" i="38"/>
  <c r="Z322" i="38"/>
  <c r="AA322" i="38"/>
  <c r="AB322" i="38"/>
  <c r="AD322" i="38"/>
  <c r="AE322" i="38"/>
  <c r="AF322" i="38"/>
  <c r="AH322" i="38"/>
  <c r="AI322" i="38"/>
  <c r="AJ322" i="38"/>
  <c r="D323" i="38"/>
  <c r="F323" i="38" s="1"/>
  <c r="H323" i="38" s="1"/>
  <c r="V323" i="38"/>
  <c r="W323" i="38"/>
  <c r="X323" i="38"/>
  <c r="Z323" i="38"/>
  <c r="AA323" i="38"/>
  <c r="AB323" i="38"/>
  <c r="AD323" i="38"/>
  <c r="AE323" i="38"/>
  <c r="AF323" i="38"/>
  <c r="AH323" i="38"/>
  <c r="AI323" i="38"/>
  <c r="AJ323" i="38"/>
  <c r="D324" i="38"/>
  <c r="F324" i="38" s="1"/>
  <c r="V324" i="38"/>
  <c r="W324" i="38"/>
  <c r="X324" i="38"/>
  <c r="Z324" i="38"/>
  <c r="AA324" i="38"/>
  <c r="AB324" i="38"/>
  <c r="AD324" i="38"/>
  <c r="AE324" i="38"/>
  <c r="AF324" i="38"/>
  <c r="AH324" i="38"/>
  <c r="AI324" i="38"/>
  <c r="AJ324" i="38"/>
  <c r="D325" i="38"/>
  <c r="F325" i="38" s="1"/>
  <c r="H325" i="38" s="1"/>
  <c r="V325" i="38"/>
  <c r="W325" i="38"/>
  <c r="X325" i="38"/>
  <c r="Z325" i="38"/>
  <c r="AA325" i="38"/>
  <c r="AB325" i="38"/>
  <c r="AD325" i="38"/>
  <c r="AE325" i="38"/>
  <c r="AF325" i="38"/>
  <c r="AH325" i="38"/>
  <c r="AI325" i="38"/>
  <c r="AJ325" i="38"/>
  <c r="D326" i="38"/>
  <c r="F326" i="38" s="1"/>
  <c r="V326" i="38"/>
  <c r="W326" i="38"/>
  <c r="X326" i="38"/>
  <c r="Z326" i="38"/>
  <c r="AA326" i="38"/>
  <c r="AB326" i="38"/>
  <c r="AD326" i="38"/>
  <c r="AE326" i="38"/>
  <c r="AF326" i="38"/>
  <c r="AH326" i="38"/>
  <c r="AI326" i="38"/>
  <c r="AJ326" i="38"/>
  <c r="G328" i="38"/>
  <c r="G327" i="38" s="1"/>
  <c r="I328" i="38"/>
  <c r="I327" i="38" s="1"/>
  <c r="D329" i="38"/>
  <c r="V329" i="38"/>
  <c r="W329" i="38"/>
  <c r="X329" i="38"/>
  <c r="Z329" i="38"/>
  <c r="AA329" i="38"/>
  <c r="AB329" i="38"/>
  <c r="AD329" i="38"/>
  <c r="AE329" i="38"/>
  <c r="AF329" i="38"/>
  <c r="AH329" i="38"/>
  <c r="AI329" i="38"/>
  <c r="AJ329" i="38"/>
  <c r="D330" i="38"/>
  <c r="V330" i="38"/>
  <c r="W330" i="38"/>
  <c r="X330" i="38"/>
  <c r="Z330" i="38"/>
  <c r="AA330" i="38"/>
  <c r="AB330" i="38"/>
  <c r="AD330" i="38"/>
  <c r="AE330" i="38"/>
  <c r="AF330" i="38"/>
  <c r="AH330" i="38"/>
  <c r="AI330" i="38"/>
  <c r="AJ330" i="38"/>
  <c r="D331" i="38"/>
  <c r="F331" i="38" s="1"/>
  <c r="H331" i="38" s="1"/>
  <c r="V331" i="38"/>
  <c r="W331" i="38"/>
  <c r="X331" i="38"/>
  <c r="Z331" i="38"/>
  <c r="AA331" i="38"/>
  <c r="AB331" i="38"/>
  <c r="AD331" i="38"/>
  <c r="AE331" i="38"/>
  <c r="AF331" i="38"/>
  <c r="AH331" i="38"/>
  <c r="AI331" i="38"/>
  <c r="AJ331" i="38"/>
  <c r="D332" i="38"/>
  <c r="V332" i="38"/>
  <c r="W332" i="38"/>
  <c r="X332" i="38"/>
  <c r="Z332" i="38"/>
  <c r="AA332" i="38"/>
  <c r="AB332" i="38"/>
  <c r="AD332" i="38"/>
  <c r="AE332" i="38"/>
  <c r="AF332" i="38"/>
  <c r="AH332" i="38"/>
  <c r="AI332" i="38"/>
  <c r="AJ332" i="38"/>
  <c r="G334" i="38"/>
  <c r="I334" i="38"/>
  <c r="D335" i="38"/>
  <c r="F335" i="38" s="1"/>
  <c r="H335" i="38" s="1"/>
  <c r="V335" i="38"/>
  <c r="W335" i="38"/>
  <c r="X335" i="38"/>
  <c r="Z335" i="38"/>
  <c r="AA335" i="38"/>
  <c r="AB335" i="38"/>
  <c r="AD335" i="38"/>
  <c r="AE335" i="38"/>
  <c r="AF335" i="38"/>
  <c r="AH335" i="38"/>
  <c r="AI335" i="38"/>
  <c r="AJ335" i="38"/>
  <c r="D336" i="38"/>
  <c r="F336" i="38" s="1"/>
  <c r="V336" i="38"/>
  <c r="W336" i="38"/>
  <c r="X336" i="38"/>
  <c r="Z336" i="38"/>
  <c r="AA336" i="38"/>
  <c r="AB336" i="38"/>
  <c r="AD336" i="38"/>
  <c r="AE336" i="38"/>
  <c r="AF336" i="38"/>
  <c r="AH336" i="38"/>
  <c r="AI336" i="38"/>
  <c r="AJ336" i="38"/>
  <c r="G337" i="38"/>
  <c r="I337" i="38"/>
  <c r="D338" i="38"/>
  <c r="V338" i="38"/>
  <c r="W338" i="38"/>
  <c r="X338" i="38"/>
  <c r="Z338" i="38"/>
  <c r="AA338" i="38"/>
  <c r="AB338" i="38"/>
  <c r="AD338" i="38"/>
  <c r="AE338" i="38"/>
  <c r="AF338" i="38"/>
  <c r="AH338" i="38"/>
  <c r="AI338" i="38"/>
  <c r="AJ338" i="38"/>
  <c r="D339" i="38"/>
  <c r="F339" i="38" s="1"/>
  <c r="H339" i="38" s="1"/>
  <c r="V339" i="38"/>
  <c r="W339" i="38"/>
  <c r="X339" i="38"/>
  <c r="Z339" i="38"/>
  <c r="AA339" i="38"/>
  <c r="AB339" i="38"/>
  <c r="AD339" i="38"/>
  <c r="AE339" i="38"/>
  <c r="AF339" i="38"/>
  <c r="AH339" i="38"/>
  <c r="AI339" i="38"/>
  <c r="AJ339" i="38"/>
  <c r="D340" i="38"/>
  <c r="AD340" i="38"/>
  <c r="AE340" i="38"/>
  <c r="AF340" i="38"/>
  <c r="AH340" i="38"/>
  <c r="AI340" i="38"/>
  <c r="AJ340" i="38"/>
  <c r="D341" i="38"/>
  <c r="F341" i="38" s="1"/>
  <c r="H341" i="38" s="1"/>
  <c r="V341" i="38"/>
  <c r="W341" i="38"/>
  <c r="Z341" i="38"/>
  <c r="AA341" i="38"/>
  <c r="AB341" i="38"/>
  <c r="AD341" i="38"/>
  <c r="AE341" i="38"/>
  <c r="AF341" i="38"/>
  <c r="AH341" i="38"/>
  <c r="AI341" i="38"/>
  <c r="AJ341" i="38"/>
  <c r="D342" i="38"/>
  <c r="V342" i="38"/>
  <c r="W342" i="38"/>
  <c r="X342" i="38"/>
  <c r="Z342" i="38"/>
  <c r="AA342" i="38"/>
  <c r="AB342" i="38"/>
  <c r="AI342" i="38"/>
  <c r="AJ342" i="38"/>
  <c r="D343" i="38"/>
  <c r="F343" i="38" s="1"/>
  <c r="V343" i="38"/>
  <c r="W343" i="38"/>
  <c r="X343" i="38"/>
  <c r="Z343" i="38"/>
  <c r="AA343" i="38"/>
  <c r="AB343" i="38"/>
  <c r="AD343" i="38"/>
  <c r="AE343" i="38"/>
  <c r="AF343" i="38"/>
  <c r="AH343" i="38"/>
  <c r="AI343" i="38"/>
  <c r="AJ343" i="38"/>
  <c r="D344" i="38"/>
  <c r="F344" i="38" s="1"/>
  <c r="V344" i="38"/>
  <c r="W344" i="38"/>
  <c r="X344" i="38"/>
  <c r="Z344" i="38"/>
  <c r="AA344" i="38"/>
  <c r="AB344" i="38"/>
  <c r="AD344" i="38"/>
  <c r="AE344" i="38"/>
  <c r="AF344" i="38"/>
  <c r="AH344" i="38"/>
  <c r="AI344" i="38"/>
  <c r="AJ344" i="38"/>
  <c r="D345" i="38"/>
  <c r="F345" i="38" s="1"/>
  <c r="H345" i="38" s="1"/>
  <c r="V345" i="38"/>
  <c r="W345" i="38"/>
  <c r="X345" i="38"/>
  <c r="Z345" i="38"/>
  <c r="AA345" i="38"/>
  <c r="AB345" i="38"/>
  <c r="AD345" i="38"/>
  <c r="AE345" i="38"/>
  <c r="AF345" i="38"/>
  <c r="AH345" i="38"/>
  <c r="AI345" i="38"/>
  <c r="AJ345" i="38"/>
  <c r="D346" i="38"/>
  <c r="F346" i="38" s="1"/>
  <c r="V346" i="38"/>
  <c r="W346" i="38"/>
  <c r="X346" i="38"/>
  <c r="Z346" i="38"/>
  <c r="AA346" i="38"/>
  <c r="AB346" i="38"/>
  <c r="AD346" i="38"/>
  <c r="AE346" i="38"/>
  <c r="AF346" i="38"/>
  <c r="AH346" i="38"/>
  <c r="AI346" i="38"/>
  <c r="AJ346" i="38"/>
  <c r="D347" i="38"/>
  <c r="F347" i="38" s="1"/>
  <c r="H347" i="38" s="1"/>
  <c r="V347" i="38"/>
  <c r="W347" i="38"/>
  <c r="X347" i="38"/>
  <c r="Z347" i="38"/>
  <c r="AA347" i="38"/>
  <c r="AB347" i="38"/>
  <c r="AD347" i="38"/>
  <c r="AE347" i="38"/>
  <c r="AF347" i="38"/>
  <c r="AH347" i="38"/>
  <c r="AI347" i="38"/>
  <c r="AJ347" i="38"/>
  <c r="D348" i="38"/>
  <c r="F348" i="38" s="1"/>
  <c r="V348" i="38"/>
  <c r="W348" i="38"/>
  <c r="X348" i="38"/>
  <c r="Z348" i="38"/>
  <c r="AA348" i="38"/>
  <c r="AB348" i="38"/>
  <c r="AD348" i="38"/>
  <c r="AE348" i="38"/>
  <c r="AF348" i="38"/>
  <c r="AH348" i="38"/>
  <c r="AI348" i="38"/>
  <c r="AJ348" i="38"/>
  <c r="D349" i="38"/>
  <c r="V349" i="38"/>
  <c r="W349" i="38"/>
  <c r="X349" i="38"/>
  <c r="Z349" i="38"/>
  <c r="AA349" i="38"/>
  <c r="AF349" i="38"/>
  <c r="AH349" i="38"/>
  <c r="AI349" i="38"/>
  <c r="AJ349" i="38"/>
  <c r="D350" i="38"/>
  <c r="F350" i="38" s="1"/>
  <c r="V350" i="38"/>
  <c r="W350" i="38"/>
  <c r="X350" i="38"/>
  <c r="Z350" i="38"/>
  <c r="AA350" i="38"/>
  <c r="AB350" i="38"/>
  <c r="AD350" i="38"/>
  <c r="AE350" i="38"/>
  <c r="AF350" i="38"/>
  <c r="AH350" i="38"/>
  <c r="AI350" i="38"/>
  <c r="AJ350" i="38"/>
  <c r="D351" i="38"/>
  <c r="F351" i="38" s="1"/>
  <c r="V351" i="38"/>
  <c r="W351" i="38"/>
  <c r="X351" i="38"/>
  <c r="Z351" i="38"/>
  <c r="AA351" i="38"/>
  <c r="AB351" i="38"/>
  <c r="AD351" i="38"/>
  <c r="AE351" i="38"/>
  <c r="AF351" i="38"/>
  <c r="AH351" i="38"/>
  <c r="AI351" i="38"/>
  <c r="AJ351" i="38"/>
  <c r="D352" i="38"/>
  <c r="F352" i="38" s="1"/>
  <c r="V352" i="38"/>
  <c r="W352" i="38"/>
  <c r="X352" i="38"/>
  <c r="Z352" i="38"/>
  <c r="AA352" i="38"/>
  <c r="AB352" i="38"/>
  <c r="AD352" i="38"/>
  <c r="AE352" i="38"/>
  <c r="AF352" i="38"/>
  <c r="AH352" i="38"/>
  <c r="AI352" i="38"/>
  <c r="AJ352" i="38"/>
  <c r="D353" i="38"/>
  <c r="F353" i="38" s="1"/>
  <c r="H353" i="38" s="1"/>
  <c r="V353" i="38"/>
  <c r="W353" i="38"/>
  <c r="X353" i="38"/>
  <c r="Z353" i="38"/>
  <c r="AA353" i="38"/>
  <c r="AB353" i="38"/>
  <c r="AD353" i="38"/>
  <c r="AE353" i="38"/>
  <c r="AF353" i="38"/>
  <c r="AH353" i="38"/>
  <c r="AI353" i="38"/>
  <c r="AJ353" i="38"/>
  <c r="D354" i="38"/>
  <c r="F354" i="38" s="1"/>
  <c r="V354" i="38"/>
  <c r="W354" i="38"/>
  <c r="X354" i="38"/>
  <c r="Z354" i="38"/>
  <c r="AA354" i="38"/>
  <c r="AB354" i="38"/>
  <c r="AD354" i="38"/>
  <c r="AE354" i="38"/>
  <c r="AF354" i="38"/>
  <c r="AH354" i="38"/>
  <c r="AI354" i="38"/>
  <c r="AJ354" i="38"/>
  <c r="D355" i="38"/>
  <c r="F355" i="38" s="1"/>
  <c r="H355" i="38" s="1"/>
  <c r="V355" i="38"/>
  <c r="W355" i="38"/>
  <c r="X355" i="38"/>
  <c r="Z355" i="38"/>
  <c r="AA355" i="38"/>
  <c r="AB355" i="38"/>
  <c r="AD355" i="38"/>
  <c r="AE355" i="38"/>
  <c r="AF355" i="38"/>
  <c r="AH355" i="38"/>
  <c r="AI355" i="38"/>
  <c r="AJ355" i="38"/>
  <c r="D356" i="38"/>
  <c r="F356" i="38" s="1"/>
  <c r="V356" i="38"/>
  <c r="W356" i="38"/>
  <c r="X356" i="38"/>
  <c r="Z356" i="38"/>
  <c r="AA356" i="38"/>
  <c r="AB356" i="38"/>
  <c r="AD356" i="38"/>
  <c r="AE356" i="38"/>
  <c r="AF356" i="38"/>
  <c r="AH356" i="38"/>
  <c r="AI356" i="38"/>
  <c r="AJ356" i="38"/>
  <c r="D357" i="38"/>
  <c r="F357" i="38" s="1"/>
  <c r="H357" i="38" s="1"/>
  <c r="V357" i="38"/>
  <c r="W357" i="38"/>
  <c r="X357" i="38"/>
  <c r="Z357" i="38"/>
  <c r="AA357" i="38"/>
  <c r="AB357" i="38"/>
  <c r="AD357" i="38"/>
  <c r="AE357" i="38"/>
  <c r="AF357" i="38"/>
  <c r="AH357" i="38"/>
  <c r="AI357" i="38"/>
  <c r="AJ357" i="38"/>
  <c r="D358" i="38"/>
  <c r="X358" i="38"/>
  <c r="AB358" i="38"/>
  <c r="AD358" i="38"/>
  <c r="AE358" i="38"/>
  <c r="AF358" i="38"/>
  <c r="AI358" i="38"/>
  <c r="D359" i="38"/>
  <c r="F359" i="38" s="1"/>
  <c r="V359" i="38"/>
  <c r="W359" i="38"/>
  <c r="X359" i="38"/>
  <c r="Z359" i="38"/>
  <c r="AA359" i="38"/>
  <c r="AB359" i="38"/>
  <c r="AD359" i="38"/>
  <c r="AE359" i="38"/>
  <c r="AF359" i="38"/>
  <c r="AH359" i="38"/>
  <c r="AI359" i="38"/>
  <c r="AJ359" i="38"/>
  <c r="D360" i="38"/>
  <c r="F360" i="38" s="1"/>
  <c r="V360" i="38"/>
  <c r="W360" i="38"/>
  <c r="X360" i="38"/>
  <c r="Z360" i="38"/>
  <c r="AA360" i="38"/>
  <c r="AB360" i="38"/>
  <c r="AD360" i="38"/>
  <c r="AE360" i="38"/>
  <c r="AF360" i="38"/>
  <c r="AH360" i="38"/>
  <c r="AI360" i="38"/>
  <c r="AJ360" i="38"/>
  <c r="D361" i="38"/>
  <c r="F361" i="38" s="1"/>
  <c r="H361" i="38" s="1"/>
  <c r="V361" i="38"/>
  <c r="W361" i="38"/>
  <c r="X361" i="38"/>
  <c r="Z361" i="38"/>
  <c r="AA361" i="38"/>
  <c r="AB361" i="38"/>
  <c r="AD361" i="38"/>
  <c r="AE361" i="38"/>
  <c r="AF361" i="38"/>
  <c r="AH361" i="38"/>
  <c r="AI361" i="38"/>
  <c r="AJ361" i="38"/>
  <c r="D362" i="38"/>
  <c r="F362" i="38" s="1"/>
  <c r="V362" i="38"/>
  <c r="W362" i="38"/>
  <c r="X362" i="38"/>
  <c r="Z362" i="38"/>
  <c r="AA362" i="38"/>
  <c r="AB362" i="38"/>
  <c r="AD362" i="38"/>
  <c r="AE362" i="38"/>
  <c r="AF362" i="38"/>
  <c r="AH362" i="38"/>
  <c r="AI362" i="38"/>
  <c r="AJ362" i="38"/>
  <c r="D363" i="38"/>
  <c r="F363" i="38" s="1"/>
  <c r="H363" i="38" s="1"/>
  <c r="V363" i="38"/>
  <c r="W363" i="38"/>
  <c r="X363" i="38"/>
  <c r="Z363" i="38"/>
  <c r="AA363" i="38"/>
  <c r="AB363" i="38"/>
  <c r="AD363" i="38"/>
  <c r="AE363" i="38"/>
  <c r="AF363" i="38"/>
  <c r="AH363" i="38"/>
  <c r="AI363" i="38"/>
  <c r="AJ363" i="38"/>
  <c r="D364" i="38"/>
  <c r="F364" i="38" s="1"/>
  <c r="V364" i="38"/>
  <c r="W364" i="38"/>
  <c r="X364" i="38"/>
  <c r="Z364" i="38"/>
  <c r="AA364" i="38"/>
  <c r="AB364" i="38"/>
  <c r="AD364" i="38"/>
  <c r="AE364" i="38"/>
  <c r="AF364" i="38"/>
  <c r="AH364" i="38"/>
  <c r="AI364" i="38"/>
  <c r="AJ364" i="38"/>
  <c r="D365" i="38"/>
  <c r="F365" i="38" s="1"/>
  <c r="H365" i="38" s="1"/>
  <c r="V365" i="38"/>
  <c r="W365" i="38"/>
  <c r="X365" i="38"/>
  <c r="Z365" i="38"/>
  <c r="AA365" i="38"/>
  <c r="AB365" i="38"/>
  <c r="AD365" i="38"/>
  <c r="AE365" i="38"/>
  <c r="AF365" i="38"/>
  <c r="AH365" i="38"/>
  <c r="AI365" i="38"/>
  <c r="AJ365" i="38"/>
  <c r="D366" i="38"/>
  <c r="F366" i="38" s="1"/>
  <c r="V366" i="38"/>
  <c r="W366" i="38"/>
  <c r="X366" i="38"/>
  <c r="Z366" i="38"/>
  <c r="AA366" i="38"/>
  <c r="AB366" i="38"/>
  <c r="AD366" i="38"/>
  <c r="AE366" i="38"/>
  <c r="AF366" i="38"/>
  <c r="AH366" i="38"/>
  <c r="AI366" i="38"/>
  <c r="AJ366" i="38"/>
  <c r="D367" i="38"/>
  <c r="F367" i="38" s="1"/>
  <c r="V367" i="38"/>
  <c r="W367" i="38"/>
  <c r="X367" i="38"/>
  <c r="Z367" i="38"/>
  <c r="AA367" i="38"/>
  <c r="AB367" i="38"/>
  <c r="AD367" i="38"/>
  <c r="AE367" i="38"/>
  <c r="AF367" i="38"/>
  <c r="AH367" i="38"/>
  <c r="AI367" i="38"/>
  <c r="AJ367" i="38"/>
  <c r="D368" i="38"/>
  <c r="F368" i="38" s="1"/>
  <c r="V368" i="38"/>
  <c r="W368" i="38"/>
  <c r="X368" i="38"/>
  <c r="Z368" i="38"/>
  <c r="AA368" i="38"/>
  <c r="AB368" i="38"/>
  <c r="AD368" i="38"/>
  <c r="AE368" i="38"/>
  <c r="AF368" i="38"/>
  <c r="AH368" i="38"/>
  <c r="AI368" i="38"/>
  <c r="AJ368" i="38"/>
  <c r="D369" i="38"/>
  <c r="F369" i="38" s="1"/>
  <c r="H369" i="38" s="1"/>
  <c r="V369" i="38"/>
  <c r="W369" i="38"/>
  <c r="X369" i="38"/>
  <c r="Z369" i="38"/>
  <c r="AA369" i="38"/>
  <c r="AB369" i="38"/>
  <c r="AD369" i="38"/>
  <c r="AE369" i="38"/>
  <c r="AF369" i="38"/>
  <c r="AH369" i="38"/>
  <c r="AI369" i="38"/>
  <c r="AJ369" i="38"/>
  <c r="D370" i="38"/>
  <c r="F370" i="38" s="1"/>
  <c r="V370" i="38"/>
  <c r="W370" i="38"/>
  <c r="X370" i="38"/>
  <c r="Z370" i="38"/>
  <c r="AA370" i="38"/>
  <c r="AB370" i="38"/>
  <c r="AD370" i="38"/>
  <c r="AE370" i="38"/>
  <c r="AF370" i="38"/>
  <c r="AH370" i="38"/>
  <c r="AI370" i="38"/>
  <c r="AJ370" i="38"/>
  <c r="D371" i="38"/>
  <c r="F371" i="38" s="1"/>
  <c r="H371" i="38" s="1"/>
  <c r="V371" i="38"/>
  <c r="W371" i="38"/>
  <c r="X371" i="38"/>
  <c r="Z371" i="38"/>
  <c r="AA371" i="38"/>
  <c r="AB371" i="38"/>
  <c r="AD371" i="38"/>
  <c r="AE371" i="38"/>
  <c r="AF371" i="38"/>
  <c r="AH371" i="38"/>
  <c r="AI371" i="38"/>
  <c r="AJ371" i="38"/>
  <c r="D372" i="38"/>
  <c r="F372" i="38" s="1"/>
  <c r="V372" i="38"/>
  <c r="W372" i="38"/>
  <c r="X372" i="38"/>
  <c r="Z372" i="38"/>
  <c r="AA372" i="38"/>
  <c r="AB372" i="38"/>
  <c r="AD372" i="38"/>
  <c r="AE372" i="38"/>
  <c r="AF372" i="38"/>
  <c r="AH372" i="38"/>
  <c r="AI372" i="38"/>
  <c r="AJ372" i="38"/>
  <c r="D373" i="38"/>
  <c r="F373" i="38" s="1"/>
  <c r="H373" i="38" s="1"/>
  <c r="V373" i="38"/>
  <c r="W373" i="38"/>
  <c r="X373" i="38"/>
  <c r="Z373" i="38"/>
  <c r="AA373" i="38"/>
  <c r="AB373" i="38"/>
  <c r="AD373" i="38"/>
  <c r="AE373" i="38"/>
  <c r="AF373" i="38"/>
  <c r="AH373" i="38"/>
  <c r="AI373" i="38"/>
  <c r="AJ373" i="38"/>
  <c r="D374" i="38"/>
  <c r="V374" i="38"/>
  <c r="W374" i="38"/>
  <c r="X374" i="38"/>
  <c r="Z374" i="38"/>
  <c r="AA374" i="38"/>
  <c r="AB374" i="38"/>
  <c r="AD374" i="38"/>
  <c r="AE374" i="38"/>
  <c r="AF374" i="38"/>
  <c r="AH374" i="38"/>
  <c r="AI374" i="38"/>
  <c r="AJ374" i="38"/>
  <c r="G375" i="38"/>
  <c r="I375" i="38"/>
  <c r="D376" i="38"/>
  <c r="V376" i="38"/>
  <c r="W376" i="38"/>
  <c r="X376" i="38"/>
  <c r="Z376" i="38"/>
  <c r="AA376" i="38"/>
  <c r="AB376" i="38"/>
  <c r="AD376" i="38"/>
  <c r="AE376" i="38"/>
  <c r="AF376" i="38"/>
  <c r="AH376" i="38"/>
  <c r="AI376" i="38"/>
  <c r="AJ376" i="38"/>
  <c r="D377" i="38"/>
  <c r="F377" i="38" s="1"/>
  <c r="H377" i="38" s="1"/>
  <c r="V377" i="38"/>
  <c r="W377" i="38"/>
  <c r="X377" i="38"/>
  <c r="Z377" i="38"/>
  <c r="AA377" i="38"/>
  <c r="AB377" i="38"/>
  <c r="AD377" i="38"/>
  <c r="AE377" i="38"/>
  <c r="AH377" i="38"/>
  <c r="AI377" i="38"/>
  <c r="AJ377" i="38"/>
  <c r="D378" i="38"/>
  <c r="F378" i="38" s="1"/>
  <c r="J378" i="38" s="1"/>
  <c r="V378" i="38"/>
  <c r="W378" i="38"/>
  <c r="X378" i="38"/>
  <c r="Z378" i="38"/>
  <c r="AA378" i="38"/>
  <c r="AB378" i="38"/>
  <c r="AD378" i="38"/>
  <c r="AE378" i="38"/>
  <c r="AF378" i="38"/>
  <c r="AH378" i="38"/>
  <c r="AI378" i="38"/>
  <c r="AJ378" i="38"/>
  <c r="D379" i="38"/>
  <c r="F379" i="38" s="1"/>
  <c r="H379" i="38" s="1"/>
  <c r="V379" i="38"/>
  <c r="W379" i="38"/>
  <c r="X379" i="38"/>
  <c r="Z379" i="38"/>
  <c r="AA379" i="38"/>
  <c r="AB379" i="38"/>
  <c r="AD379" i="38"/>
  <c r="AE379" i="38"/>
  <c r="AF379" i="38"/>
  <c r="AH379" i="38"/>
  <c r="AI379" i="38"/>
  <c r="AJ379" i="38"/>
  <c r="D380" i="38"/>
  <c r="V380" i="38"/>
  <c r="W380" i="38"/>
  <c r="X380" i="38"/>
  <c r="Z380" i="38"/>
  <c r="AA380" i="38"/>
  <c r="AB380" i="38"/>
  <c r="AD380" i="38"/>
  <c r="AE380" i="38"/>
  <c r="AF380" i="38"/>
  <c r="AH380" i="38"/>
  <c r="AI380" i="38"/>
  <c r="AJ380" i="38"/>
  <c r="G381" i="38"/>
  <c r="I381" i="38"/>
  <c r="D382" i="38"/>
  <c r="V382" i="38"/>
  <c r="W382" i="38"/>
  <c r="X382" i="38"/>
  <c r="Z382" i="38"/>
  <c r="AA382" i="38"/>
  <c r="AB382" i="38"/>
  <c r="AD382" i="38"/>
  <c r="AE382" i="38"/>
  <c r="AF382" i="38"/>
  <c r="AH382" i="38"/>
  <c r="AI382" i="38"/>
  <c r="AJ382" i="38"/>
  <c r="D383" i="38"/>
  <c r="W383" i="38"/>
  <c r="X383" i="38"/>
  <c r="Z383" i="38"/>
  <c r="AA383" i="38"/>
  <c r="AB383" i="38"/>
  <c r="AD383" i="38"/>
  <c r="AE383" i="38"/>
  <c r="AF383" i="38"/>
  <c r="AH383" i="38"/>
  <c r="AI383" i="38"/>
  <c r="AJ383" i="38"/>
  <c r="D384" i="38"/>
  <c r="F384" i="38" s="1"/>
  <c r="V384" i="38"/>
  <c r="W384" i="38"/>
  <c r="X384" i="38"/>
  <c r="Z384" i="38"/>
  <c r="AA384" i="38"/>
  <c r="AB384" i="38"/>
  <c r="AD384" i="38"/>
  <c r="AE384" i="38"/>
  <c r="AF384" i="38"/>
  <c r="AH384" i="38"/>
  <c r="AI384" i="38"/>
  <c r="AJ384" i="38"/>
  <c r="D385" i="38"/>
  <c r="F385" i="38" s="1"/>
  <c r="H385" i="38" s="1"/>
  <c r="V385" i="38"/>
  <c r="W385" i="38"/>
  <c r="X385" i="38"/>
  <c r="Z385" i="38"/>
  <c r="AA385" i="38"/>
  <c r="AB385" i="38"/>
  <c r="AD385" i="38"/>
  <c r="AE385" i="38"/>
  <c r="AF385" i="38"/>
  <c r="AH385" i="38"/>
  <c r="AI385" i="38"/>
  <c r="AJ385" i="38"/>
  <c r="D386" i="38"/>
  <c r="F386" i="38" s="1"/>
  <c r="V386" i="38"/>
  <c r="W386" i="38"/>
  <c r="X386" i="38"/>
  <c r="Z386" i="38"/>
  <c r="AA386" i="38"/>
  <c r="AB386" i="38"/>
  <c r="AD386" i="38"/>
  <c r="AE386" i="38"/>
  <c r="AF386" i="38"/>
  <c r="AH386" i="38"/>
  <c r="AI386" i="38"/>
  <c r="AJ386" i="38"/>
  <c r="D387" i="38"/>
  <c r="V387" i="38"/>
  <c r="W387" i="38"/>
  <c r="X387" i="38"/>
  <c r="Z387" i="38"/>
  <c r="AA387" i="38"/>
  <c r="AB387" i="38"/>
  <c r="AD387" i="38"/>
  <c r="AE387" i="38"/>
  <c r="AF387" i="38"/>
  <c r="AH387" i="38"/>
  <c r="AI387" i="38"/>
  <c r="AJ387" i="38"/>
  <c r="D388" i="38"/>
  <c r="V388" i="38"/>
  <c r="W388" i="38"/>
  <c r="X388" i="38"/>
  <c r="Z388" i="38"/>
  <c r="AA388" i="38"/>
  <c r="AB388" i="38"/>
  <c r="AD388" i="38"/>
  <c r="AE388" i="38"/>
  <c r="AF388" i="38"/>
  <c r="AH388" i="38"/>
  <c r="AI388" i="38"/>
  <c r="AJ388" i="38"/>
  <c r="D389" i="38"/>
  <c r="V389" i="38"/>
  <c r="W389" i="38"/>
  <c r="X389" i="38"/>
  <c r="Z389" i="38"/>
  <c r="AA389" i="38"/>
  <c r="AB389" i="38"/>
  <c r="AD389" i="38"/>
  <c r="AE389" i="38"/>
  <c r="AF389" i="38"/>
  <c r="AH389" i="38"/>
  <c r="AI389" i="38"/>
  <c r="AJ389" i="38"/>
  <c r="G391" i="38"/>
  <c r="I391" i="38"/>
  <c r="D392" i="38"/>
  <c r="V392" i="38"/>
  <c r="W392" i="38"/>
  <c r="X392" i="38"/>
  <c r="Z392" i="38"/>
  <c r="AA392" i="38"/>
  <c r="AB392" i="38"/>
  <c r="AD392" i="38"/>
  <c r="AE392" i="38"/>
  <c r="AF392" i="38"/>
  <c r="AH392" i="38"/>
  <c r="AI392" i="38"/>
  <c r="AJ392" i="38"/>
  <c r="D393" i="38"/>
  <c r="V393" i="38"/>
  <c r="W393" i="38"/>
  <c r="X393" i="38"/>
  <c r="Z393" i="38"/>
  <c r="AA393" i="38"/>
  <c r="AB393" i="38"/>
  <c r="AD393" i="38"/>
  <c r="AE393" i="38"/>
  <c r="AF393" i="38"/>
  <c r="AH393" i="38"/>
  <c r="AI393" i="38"/>
  <c r="AJ393" i="38"/>
  <c r="D394" i="38"/>
  <c r="V394" i="38"/>
  <c r="W394" i="38"/>
  <c r="X394" i="38"/>
  <c r="Z394" i="38"/>
  <c r="AA394" i="38"/>
  <c r="AB394" i="38"/>
  <c r="AD394" i="38"/>
  <c r="AE394" i="38"/>
  <c r="AF394" i="38"/>
  <c r="AH394" i="38"/>
  <c r="AI394" i="38"/>
  <c r="AJ394" i="38"/>
  <c r="D395" i="38"/>
  <c r="V395" i="38"/>
  <c r="W395" i="38"/>
  <c r="X395" i="38"/>
  <c r="Z395" i="38"/>
  <c r="AA395" i="38"/>
  <c r="AB395" i="38"/>
  <c r="AD395" i="38"/>
  <c r="AE395" i="38"/>
  <c r="AF395" i="38"/>
  <c r="AH395" i="38"/>
  <c r="AI395" i="38"/>
  <c r="AJ395" i="38"/>
  <c r="D396" i="38"/>
  <c r="V396" i="38"/>
  <c r="W396" i="38"/>
  <c r="X396" i="38"/>
  <c r="Z396" i="38"/>
  <c r="AA396" i="38"/>
  <c r="AB396" i="38"/>
  <c r="AD396" i="38"/>
  <c r="AE396" i="38"/>
  <c r="AF396" i="38"/>
  <c r="AH396" i="38"/>
  <c r="AI396" i="38"/>
  <c r="AJ396" i="38"/>
  <c r="D397" i="38"/>
  <c r="V397" i="38"/>
  <c r="W397" i="38"/>
  <c r="X397" i="38"/>
  <c r="Z397" i="38"/>
  <c r="AA397" i="38"/>
  <c r="AB397" i="38"/>
  <c r="AD397" i="38"/>
  <c r="AE397" i="38"/>
  <c r="AF397" i="38"/>
  <c r="AH397" i="38"/>
  <c r="AI397" i="38"/>
  <c r="AJ397" i="38"/>
  <c r="D398" i="38"/>
  <c r="V398" i="38"/>
  <c r="W398" i="38"/>
  <c r="X398" i="38"/>
  <c r="Z398" i="38"/>
  <c r="AA398" i="38"/>
  <c r="AB398" i="38"/>
  <c r="AD398" i="38"/>
  <c r="AE398" i="38"/>
  <c r="AF398" i="38"/>
  <c r="AH398" i="38"/>
  <c r="AI398" i="38"/>
  <c r="AJ398" i="38"/>
  <c r="D399" i="38"/>
  <c r="V399" i="38"/>
  <c r="W399" i="38"/>
  <c r="X399" i="38"/>
  <c r="Z399" i="38"/>
  <c r="AA399" i="38"/>
  <c r="AB399" i="38"/>
  <c r="AD399" i="38"/>
  <c r="AE399" i="38"/>
  <c r="AF399" i="38"/>
  <c r="AH399" i="38"/>
  <c r="AI399" i="38"/>
  <c r="AJ399" i="38"/>
  <c r="D400" i="38"/>
  <c r="V400" i="38"/>
  <c r="W400" i="38"/>
  <c r="X400" i="38"/>
  <c r="Z400" i="38"/>
  <c r="AA400" i="38"/>
  <c r="AB400" i="38"/>
  <c r="AD400" i="38"/>
  <c r="AE400" i="38"/>
  <c r="AF400" i="38"/>
  <c r="AH400" i="38"/>
  <c r="AI400" i="38"/>
  <c r="AJ400" i="38"/>
  <c r="G401" i="38"/>
  <c r="I401" i="38"/>
  <c r="D402" i="38"/>
  <c r="V402" i="38"/>
  <c r="W402" i="38"/>
  <c r="X402" i="38"/>
  <c r="Z402" i="38"/>
  <c r="AA402" i="38"/>
  <c r="AB402" i="38"/>
  <c r="AD402" i="38"/>
  <c r="AE402" i="38"/>
  <c r="AF402" i="38"/>
  <c r="AH402" i="38"/>
  <c r="AI402" i="38"/>
  <c r="AJ402" i="38"/>
  <c r="D403" i="38"/>
  <c r="F403" i="38" s="1"/>
  <c r="H403" i="38" s="1"/>
  <c r="V403" i="38"/>
  <c r="W403" i="38"/>
  <c r="X403" i="38"/>
  <c r="Z403" i="38"/>
  <c r="AA403" i="38"/>
  <c r="AB403" i="38"/>
  <c r="AD403" i="38"/>
  <c r="AE403" i="38"/>
  <c r="AF403" i="38"/>
  <c r="AH403" i="38"/>
  <c r="AI403" i="38"/>
  <c r="AJ403" i="38"/>
  <c r="G405" i="38"/>
  <c r="G404" i="38" s="1"/>
  <c r="I405" i="38"/>
  <c r="I404" i="38" s="1"/>
  <c r="D406" i="38"/>
  <c r="V406" i="38"/>
  <c r="W406" i="38"/>
  <c r="X406" i="38"/>
  <c r="Z406" i="38"/>
  <c r="AA406" i="38"/>
  <c r="AB406" i="38"/>
  <c r="AD406" i="38"/>
  <c r="AE406" i="38"/>
  <c r="AF406" i="38"/>
  <c r="AH406" i="38"/>
  <c r="AI406" i="38"/>
  <c r="AJ406" i="38"/>
  <c r="D407" i="38"/>
  <c r="F407" i="38" s="1"/>
  <c r="H407" i="38" s="1"/>
  <c r="V407" i="38"/>
  <c r="W407" i="38"/>
  <c r="X407" i="38"/>
  <c r="Z407" i="38"/>
  <c r="AA407" i="38"/>
  <c r="AB407" i="38"/>
  <c r="AD407" i="38"/>
  <c r="AE407" i="38"/>
  <c r="AF407" i="38"/>
  <c r="AH407" i="38"/>
  <c r="AI407" i="38"/>
  <c r="AJ407" i="38"/>
  <c r="D408" i="38"/>
  <c r="V408" i="38"/>
  <c r="W408" i="38"/>
  <c r="X408" i="38"/>
  <c r="Z408" i="38"/>
  <c r="AA408" i="38"/>
  <c r="AB408" i="38"/>
  <c r="AD408" i="38"/>
  <c r="AE408" i="38"/>
  <c r="AF408" i="38"/>
  <c r="AH408" i="38"/>
  <c r="AI408" i="38"/>
  <c r="AJ408" i="38"/>
  <c r="G410" i="38"/>
  <c r="I410" i="38"/>
  <c r="D411" i="38"/>
  <c r="F411" i="38" s="1"/>
  <c r="H411" i="38" s="1"/>
  <c r="V411" i="38"/>
  <c r="W411" i="38"/>
  <c r="X411" i="38"/>
  <c r="Z411" i="38"/>
  <c r="AA411" i="38"/>
  <c r="AB411" i="38"/>
  <c r="AD411" i="38"/>
  <c r="AE411" i="38"/>
  <c r="AF411" i="38"/>
  <c r="AH411" i="38"/>
  <c r="AI411" i="38"/>
  <c r="AJ411" i="38"/>
  <c r="D412" i="38"/>
  <c r="V412" i="38"/>
  <c r="W412" i="38"/>
  <c r="X412" i="38"/>
  <c r="Z412" i="38"/>
  <c r="AA412" i="38"/>
  <c r="AB412" i="38"/>
  <c r="AD412" i="38"/>
  <c r="AE412" i="38"/>
  <c r="AF412" i="38"/>
  <c r="AH412" i="38"/>
  <c r="AI412" i="38"/>
  <c r="AJ412" i="38"/>
  <c r="D413" i="38"/>
  <c r="V413" i="38"/>
  <c r="W413" i="38"/>
  <c r="X413" i="38"/>
  <c r="Z413" i="38"/>
  <c r="AA413" i="38"/>
  <c r="AB413" i="38"/>
  <c r="AD413" i="38"/>
  <c r="AE413" i="38"/>
  <c r="AF413" i="38"/>
  <c r="AH413" i="38"/>
  <c r="AI413" i="38"/>
  <c r="AJ413" i="38"/>
  <c r="D414" i="38"/>
  <c r="F414" i="38" s="1"/>
  <c r="V414" i="38"/>
  <c r="W414" i="38"/>
  <c r="X414" i="38"/>
  <c r="Z414" i="38"/>
  <c r="AA414" i="38"/>
  <c r="AB414" i="38"/>
  <c r="AD414" i="38"/>
  <c r="AE414" i="38"/>
  <c r="AF414" i="38"/>
  <c r="AH414" i="38"/>
  <c r="AI414" i="38"/>
  <c r="AJ414" i="38"/>
  <c r="D415" i="38"/>
  <c r="F415" i="38" s="1"/>
  <c r="H415" i="38" s="1"/>
  <c r="V415" i="38"/>
  <c r="W415" i="38"/>
  <c r="X415" i="38"/>
  <c r="Z415" i="38"/>
  <c r="AA415" i="38"/>
  <c r="AB415" i="38"/>
  <c r="AD415" i="38"/>
  <c r="AE415" i="38"/>
  <c r="AF415" i="38"/>
  <c r="AH415" i="38"/>
  <c r="AI415" i="38"/>
  <c r="AJ415" i="38"/>
  <c r="D416" i="38"/>
  <c r="V416" i="38"/>
  <c r="W416" i="38"/>
  <c r="X416" i="38"/>
  <c r="Z416" i="38"/>
  <c r="AA416" i="38"/>
  <c r="AB416" i="38"/>
  <c r="AD416" i="38"/>
  <c r="AE416" i="38"/>
  <c r="AF416" i="38"/>
  <c r="AH416" i="38"/>
  <c r="AI416" i="38"/>
  <c r="AJ416" i="38"/>
  <c r="D417" i="38"/>
  <c r="V417" i="38"/>
  <c r="W417" i="38"/>
  <c r="X417" i="38"/>
  <c r="Z417" i="38"/>
  <c r="AA417" i="38"/>
  <c r="AB417" i="38"/>
  <c r="AD417" i="38"/>
  <c r="AE417" i="38"/>
  <c r="AF417" i="38"/>
  <c r="AH417" i="38"/>
  <c r="AI417" i="38"/>
  <c r="AJ417" i="38"/>
  <c r="D418" i="38"/>
  <c r="V418" i="38"/>
  <c r="W418" i="38"/>
  <c r="X418" i="38"/>
  <c r="Z418" i="38"/>
  <c r="AA418" i="38"/>
  <c r="AB418" i="38"/>
  <c r="AD418" i="38"/>
  <c r="AE418" i="38"/>
  <c r="AF418" i="38"/>
  <c r="AH418" i="38"/>
  <c r="AI418" i="38"/>
  <c r="AJ418" i="38"/>
  <c r="D419" i="38"/>
  <c r="F419" i="38" s="1"/>
  <c r="H419" i="38" s="1"/>
  <c r="V419" i="38"/>
  <c r="W419" i="38"/>
  <c r="X419" i="38"/>
  <c r="Z419" i="38"/>
  <c r="AA419" i="38"/>
  <c r="AB419" i="38"/>
  <c r="AD419" i="38"/>
  <c r="AE419" i="38"/>
  <c r="AF419" i="38"/>
  <c r="AH419" i="38"/>
  <c r="AI419" i="38"/>
  <c r="AJ419" i="38"/>
  <c r="D420" i="38"/>
  <c r="V420" i="38"/>
  <c r="W420" i="38"/>
  <c r="X420" i="38"/>
  <c r="Z420" i="38"/>
  <c r="AA420" i="38"/>
  <c r="AB420" i="38"/>
  <c r="AD420" i="38"/>
  <c r="AE420" i="38"/>
  <c r="AF420" i="38"/>
  <c r="AH420" i="38"/>
  <c r="AI420" i="38"/>
  <c r="AJ420" i="38"/>
  <c r="G421" i="38"/>
  <c r="I421" i="38"/>
  <c r="D422" i="38"/>
  <c r="V422" i="38"/>
  <c r="W422" i="38"/>
  <c r="X422" i="38"/>
  <c r="Z422" i="38"/>
  <c r="AA422" i="38"/>
  <c r="AB422" i="38"/>
  <c r="AD422" i="38"/>
  <c r="AE422" i="38"/>
  <c r="AF422" i="38"/>
  <c r="AH422" i="38"/>
  <c r="AI422" i="38"/>
  <c r="AJ422" i="38"/>
  <c r="D423" i="38"/>
  <c r="F423" i="38" s="1"/>
  <c r="H423" i="38" s="1"/>
  <c r="V423" i="38"/>
  <c r="W423" i="38"/>
  <c r="X423" i="38"/>
  <c r="Z423" i="38"/>
  <c r="AA423" i="38"/>
  <c r="AB423" i="38"/>
  <c r="AD423" i="38"/>
  <c r="AE423" i="38"/>
  <c r="AF423" i="38"/>
  <c r="AH423" i="38"/>
  <c r="AI423" i="38"/>
  <c r="AJ423" i="38"/>
  <c r="D424" i="38"/>
  <c r="F424" i="38" s="1"/>
  <c r="V424" i="38"/>
  <c r="W424" i="38"/>
  <c r="X424" i="38"/>
  <c r="Z424" i="38"/>
  <c r="AA424" i="38"/>
  <c r="AB424" i="38"/>
  <c r="AD424" i="38"/>
  <c r="AE424" i="38"/>
  <c r="AF424" i="38"/>
  <c r="AH424" i="38"/>
  <c r="AI424" i="38"/>
  <c r="AJ424" i="38"/>
  <c r="D425" i="38"/>
  <c r="F425" i="38" s="1"/>
  <c r="H425" i="38" s="1"/>
  <c r="V425" i="38"/>
  <c r="W425" i="38"/>
  <c r="X425" i="38"/>
  <c r="Z425" i="38"/>
  <c r="AA425" i="38"/>
  <c r="AB425" i="38"/>
  <c r="AD425" i="38"/>
  <c r="AE425" i="38"/>
  <c r="AF425" i="38"/>
  <c r="AH425" i="38"/>
  <c r="AI425" i="38"/>
  <c r="AJ425" i="38"/>
  <c r="D426" i="38"/>
  <c r="V426" i="38"/>
  <c r="W426" i="38"/>
  <c r="X426" i="38"/>
  <c r="Z426" i="38"/>
  <c r="AA426" i="38"/>
  <c r="AB426" i="38"/>
  <c r="AD426" i="38"/>
  <c r="AE426" i="38"/>
  <c r="AF426" i="38"/>
  <c r="AH426" i="38"/>
  <c r="AI426" i="38"/>
  <c r="AJ426" i="38"/>
  <c r="D427" i="38"/>
  <c r="V427" i="38"/>
  <c r="W427" i="38"/>
  <c r="X427" i="38"/>
  <c r="Z427" i="38"/>
  <c r="AA427" i="38"/>
  <c r="AB427" i="38"/>
  <c r="AD427" i="38"/>
  <c r="AE427" i="38"/>
  <c r="AF427" i="38"/>
  <c r="AH427" i="38"/>
  <c r="AI427" i="38"/>
  <c r="AJ427" i="38"/>
  <c r="D428" i="38"/>
  <c r="V428" i="38"/>
  <c r="W428" i="38"/>
  <c r="X428" i="38"/>
  <c r="Z428" i="38"/>
  <c r="AA428" i="38"/>
  <c r="AB428" i="38"/>
  <c r="AD428" i="38"/>
  <c r="AE428" i="38"/>
  <c r="AF428" i="38"/>
  <c r="AH428" i="38"/>
  <c r="AI428" i="38"/>
  <c r="AJ428" i="38"/>
  <c r="G429" i="38"/>
  <c r="I429" i="38"/>
  <c r="D430" i="38"/>
  <c r="V430" i="38"/>
  <c r="W430" i="38"/>
  <c r="X430" i="38"/>
  <c r="Z430" i="38"/>
  <c r="AA430" i="38"/>
  <c r="AB430" i="38"/>
  <c r="AD430" i="38"/>
  <c r="AE430" i="38"/>
  <c r="AF430" i="38"/>
  <c r="AH430" i="38"/>
  <c r="AI430" i="38"/>
  <c r="AJ430" i="38"/>
  <c r="D431" i="38"/>
  <c r="V431" i="38"/>
  <c r="W431" i="38"/>
  <c r="X431" i="38"/>
  <c r="Z431" i="38"/>
  <c r="AA431" i="38"/>
  <c r="AB431" i="38"/>
  <c r="AD431" i="38"/>
  <c r="AE431" i="38"/>
  <c r="AF431" i="38"/>
  <c r="AH431" i="38"/>
  <c r="AI431" i="38"/>
  <c r="AJ431" i="38"/>
  <c r="G432" i="38"/>
  <c r="I432" i="38"/>
  <c r="D433" i="38"/>
  <c r="V433" i="38"/>
  <c r="W433" i="38"/>
  <c r="X433" i="38"/>
  <c r="Z433" i="38"/>
  <c r="AA433" i="38"/>
  <c r="AB433" i="38"/>
  <c r="AD433" i="38"/>
  <c r="AE433" i="38"/>
  <c r="AF433" i="38"/>
  <c r="AH433" i="38"/>
  <c r="AI433" i="38"/>
  <c r="AJ433" i="38"/>
  <c r="D434" i="38"/>
  <c r="V434" i="38"/>
  <c r="W434" i="38"/>
  <c r="X434" i="38"/>
  <c r="Z434" i="38"/>
  <c r="AA434" i="38"/>
  <c r="AB434" i="38"/>
  <c r="AD434" i="38"/>
  <c r="AE434" i="38"/>
  <c r="AF434" i="38"/>
  <c r="AH434" i="38"/>
  <c r="AI434" i="38"/>
  <c r="AJ434" i="38"/>
  <c r="D435" i="38"/>
  <c r="V435" i="38"/>
  <c r="W435" i="38"/>
  <c r="X435" i="38"/>
  <c r="Z435" i="38"/>
  <c r="AA435" i="38"/>
  <c r="AB435" i="38"/>
  <c r="AD435" i="38"/>
  <c r="AE435" i="38"/>
  <c r="AF435" i="38"/>
  <c r="AH435" i="38"/>
  <c r="AI435" i="38"/>
  <c r="AJ435" i="38"/>
  <c r="G436" i="38"/>
  <c r="I436" i="38"/>
  <c r="D437" i="38"/>
  <c r="V437" i="38"/>
  <c r="W437" i="38"/>
  <c r="X437" i="38"/>
  <c r="Z437" i="38"/>
  <c r="AA437" i="38"/>
  <c r="AB437" i="38"/>
  <c r="AD437" i="38"/>
  <c r="AE437" i="38"/>
  <c r="AF437" i="38"/>
  <c r="AH437" i="38"/>
  <c r="AI437" i="38"/>
  <c r="AJ437" i="38"/>
  <c r="D438" i="38"/>
  <c r="V438" i="38"/>
  <c r="W438" i="38"/>
  <c r="X438" i="38"/>
  <c r="Z438" i="38"/>
  <c r="AA438" i="38"/>
  <c r="AB438" i="38"/>
  <c r="AD438" i="38"/>
  <c r="AE438" i="38"/>
  <c r="AF438" i="38"/>
  <c r="AH438" i="38"/>
  <c r="AI438" i="38"/>
  <c r="AJ438" i="38"/>
  <c r="D439" i="38"/>
  <c r="V439" i="38"/>
  <c r="W439" i="38"/>
  <c r="X439" i="38"/>
  <c r="Z439" i="38"/>
  <c r="AA439" i="38"/>
  <c r="AB439" i="38"/>
  <c r="AD439" i="38"/>
  <c r="AE439" i="38"/>
  <c r="AF439" i="38"/>
  <c r="AH439" i="38"/>
  <c r="AI439" i="38"/>
  <c r="AJ439" i="38"/>
  <c r="D440" i="38"/>
  <c r="V440" i="38"/>
  <c r="W440" i="38"/>
  <c r="X440" i="38"/>
  <c r="Z440" i="38"/>
  <c r="AA440" i="38"/>
  <c r="AB440" i="38"/>
  <c r="AD440" i="38"/>
  <c r="AE440" i="38"/>
  <c r="AF440" i="38"/>
  <c r="AH440" i="38"/>
  <c r="AI440" i="38"/>
  <c r="AJ440" i="38"/>
  <c r="D441" i="38"/>
  <c r="F441" i="38" s="1"/>
  <c r="H441" i="38" s="1"/>
  <c r="V441" i="38"/>
  <c r="W441" i="38"/>
  <c r="X441" i="38"/>
  <c r="Z441" i="38"/>
  <c r="AA441" i="38"/>
  <c r="AB441" i="38"/>
  <c r="AD441" i="38"/>
  <c r="AE441" i="38"/>
  <c r="AF441" i="38"/>
  <c r="AH441" i="38"/>
  <c r="AI441" i="38"/>
  <c r="AJ441" i="38"/>
  <c r="D442" i="38"/>
  <c r="V442" i="38"/>
  <c r="W442" i="38"/>
  <c r="X442" i="38"/>
  <c r="Z442" i="38"/>
  <c r="AA442" i="38"/>
  <c r="AB442" i="38"/>
  <c r="AD442" i="38"/>
  <c r="AE442" i="38"/>
  <c r="AF442" i="38"/>
  <c r="AH442" i="38"/>
  <c r="AI442" i="38"/>
  <c r="AJ442" i="38"/>
  <c r="D443" i="38"/>
  <c r="F443" i="38" s="1"/>
  <c r="H443" i="38" s="1"/>
  <c r="V443" i="38"/>
  <c r="W443" i="38"/>
  <c r="X443" i="38"/>
  <c r="Z443" i="38"/>
  <c r="AA443" i="38"/>
  <c r="AB443" i="38"/>
  <c r="AD443" i="38"/>
  <c r="AE443" i="38"/>
  <c r="AF443" i="38"/>
  <c r="AH443" i="38"/>
  <c r="AI443" i="38"/>
  <c r="AJ443" i="38"/>
  <c r="D444" i="38"/>
  <c r="V444" i="38"/>
  <c r="W444" i="38"/>
  <c r="X444" i="38"/>
  <c r="Z444" i="38"/>
  <c r="AA444" i="38"/>
  <c r="AB444" i="38"/>
  <c r="AD444" i="38"/>
  <c r="AE444" i="38"/>
  <c r="AF444" i="38"/>
  <c r="AH444" i="38"/>
  <c r="AI444" i="38"/>
  <c r="AJ444" i="38"/>
  <c r="D445" i="38"/>
  <c r="F445" i="38" s="1"/>
  <c r="H445" i="38" s="1"/>
  <c r="V445" i="38"/>
  <c r="W445" i="38"/>
  <c r="X445" i="38"/>
  <c r="Z445" i="38"/>
  <c r="AA445" i="38"/>
  <c r="AB445" i="38"/>
  <c r="AD445" i="38"/>
  <c r="AE445" i="38"/>
  <c r="AF445" i="38"/>
  <c r="AH445" i="38"/>
  <c r="AI445" i="38"/>
  <c r="AJ445" i="38"/>
  <c r="G447" i="38"/>
  <c r="G446" i="38" s="1"/>
  <c r="I447" i="38"/>
  <c r="I446" i="38" s="1"/>
  <c r="D448" i="38"/>
  <c r="V448" i="38"/>
  <c r="W448" i="38"/>
  <c r="X448" i="38"/>
  <c r="Z448" i="38"/>
  <c r="AA448" i="38"/>
  <c r="AB448" i="38"/>
  <c r="AD448" i="38"/>
  <c r="AE448" i="38"/>
  <c r="AF448" i="38"/>
  <c r="AH448" i="38"/>
  <c r="AI448" i="38"/>
  <c r="AJ448" i="38"/>
  <c r="D449" i="38"/>
  <c r="V449" i="38"/>
  <c r="W449" i="38"/>
  <c r="X449" i="38"/>
  <c r="Z449" i="38"/>
  <c r="AA449" i="38"/>
  <c r="AB449" i="38"/>
  <c r="AD449" i="38"/>
  <c r="AE449" i="38"/>
  <c r="AF449" i="38"/>
  <c r="AH449" i="38"/>
  <c r="AI449" i="38"/>
  <c r="AJ449" i="38"/>
  <c r="D450" i="38"/>
  <c r="F450" i="38" s="1"/>
  <c r="V450" i="38"/>
  <c r="W450" i="38"/>
  <c r="X450" i="38"/>
  <c r="Z450" i="38"/>
  <c r="AA450" i="38"/>
  <c r="AB450" i="38"/>
  <c r="AD450" i="38"/>
  <c r="AE450" i="38"/>
  <c r="AF450" i="38"/>
  <c r="AH450" i="38"/>
  <c r="AI450" i="38"/>
  <c r="AJ450" i="38"/>
  <c r="D451" i="38"/>
  <c r="F451" i="38" s="1"/>
  <c r="H451" i="38" s="1"/>
  <c r="V451" i="38"/>
  <c r="W451" i="38"/>
  <c r="X451" i="38"/>
  <c r="Z451" i="38"/>
  <c r="AA451" i="38"/>
  <c r="AB451" i="38"/>
  <c r="AD451" i="38"/>
  <c r="AE451" i="38"/>
  <c r="AF451" i="38"/>
  <c r="AH451" i="38"/>
  <c r="AI451" i="38"/>
  <c r="AJ451" i="38"/>
  <c r="D452" i="38"/>
  <c r="V452" i="38"/>
  <c r="W452" i="38"/>
  <c r="X452" i="38"/>
  <c r="Z452" i="38"/>
  <c r="AA452" i="38"/>
  <c r="AB452" i="38"/>
  <c r="AD452" i="38"/>
  <c r="AE452" i="38"/>
  <c r="AF452" i="38"/>
  <c r="AH452" i="38"/>
  <c r="AI452" i="38"/>
  <c r="AJ452" i="38"/>
  <c r="D453" i="38"/>
  <c r="V453" i="38"/>
  <c r="W453" i="38"/>
  <c r="X453" i="38"/>
  <c r="Z453" i="38"/>
  <c r="AA453" i="38"/>
  <c r="AB453" i="38"/>
  <c r="AD453" i="38"/>
  <c r="AE453" i="38"/>
  <c r="AF453" i="38"/>
  <c r="AH453" i="38"/>
  <c r="AI453" i="38"/>
  <c r="AJ453" i="38"/>
  <c r="D454" i="38"/>
  <c r="V454" i="38"/>
  <c r="W454" i="38"/>
  <c r="X454" i="38"/>
  <c r="Z454" i="38"/>
  <c r="AA454" i="38"/>
  <c r="AB454" i="38"/>
  <c r="AD454" i="38"/>
  <c r="AE454" i="38"/>
  <c r="AF454" i="38"/>
  <c r="AH454" i="38"/>
  <c r="AI454" i="38"/>
  <c r="AJ454" i="38"/>
  <c r="D455" i="38"/>
  <c r="V455" i="38"/>
  <c r="W455" i="38"/>
  <c r="X455" i="38"/>
  <c r="Z455" i="38"/>
  <c r="AA455" i="38"/>
  <c r="AB455" i="38"/>
  <c r="AD455" i="38"/>
  <c r="AE455" i="38"/>
  <c r="AF455" i="38"/>
  <c r="AH455" i="38"/>
  <c r="AI455" i="38"/>
  <c r="AJ455" i="38"/>
  <c r="D456" i="38"/>
  <c r="V456" i="38"/>
  <c r="W456" i="38"/>
  <c r="X456" i="38"/>
  <c r="Z456" i="38"/>
  <c r="AA456" i="38"/>
  <c r="AB456" i="38"/>
  <c r="AD456" i="38"/>
  <c r="AE456" i="38"/>
  <c r="AF456" i="38"/>
  <c r="AH456" i="38"/>
  <c r="AI456" i="38"/>
  <c r="AJ456" i="38"/>
  <c r="D457" i="38"/>
  <c r="V457" i="38"/>
  <c r="W457" i="38"/>
  <c r="X457" i="38"/>
  <c r="Z457" i="38"/>
  <c r="AA457" i="38"/>
  <c r="AB457" i="38"/>
  <c r="AD457" i="38"/>
  <c r="AE457" i="38"/>
  <c r="AF457" i="38"/>
  <c r="AH457" i="38"/>
  <c r="AI457" i="38"/>
  <c r="AJ457" i="38"/>
  <c r="D458" i="38"/>
  <c r="V458" i="38"/>
  <c r="W458" i="38"/>
  <c r="X458" i="38"/>
  <c r="Z458" i="38"/>
  <c r="AA458" i="38"/>
  <c r="AB458" i="38"/>
  <c r="AD458" i="38"/>
  <c r="AE458" i="38"/>
  <c r="AF458" i="38"/>
  <c r="AH458" i="38"/>
  <c r="AI458" i="38"/>
  <c r="AJ458" i="38"/>
  <c r="D459" i="38"/>
  <c r="V459" i="38"/>
  <c r="W459" i="38"/>
  <c r="X459" i="38"/>
  <c r="Z459" i="38"/>
  <c r="AA459" i="38"/>
  <c r="AB459" i="38"/>
  <c r="AD459" i="38"/>
  <c r="AE459" i="38"/>
  <c r="AF459" i="38"/>
  <c r="AH459" i="38"/>
  <c r="AI459" i="38"/>
  <c r="AJ459" i="38"/>
  <c r="D460" i="38"/>
  <c r="V460" i="38"/>
  <c r="W460" i="38"/>
  <c r="X460" i="38"/>
  <c r="Z460" i="38"/>
  <c r="AA460" i="38"/>
  <c r="AB460" i="38"/>
  <c r="AD460" i="38"/>
  <c r="AE460" i="38"/>
  <c r="AF460" i="38"/>
  <c r="AH460" i="38"/>
  <c r="AI460" i="38"/>
  <c r="AJ460" i="38"/>
  <c r="D461" i="38"/>
  <c r="V461" i="38"/>
  <c r="W461" i="38"/>
  <c r="X461" i="38"/>
  <c r="Z461" i="38"/>
  <c r="AA461" i="38"/>
  <c r="AB461" i="38"/>
  <c r="AD461" i="38"/>
  <c r="AE461" i="38"/>
  <c r="AF461" i="38"/>
  <c r="AH461" i="38"/>
  <c r="AI461" i="38"/>
  <c r="AJ461" i="38"/>
  <c r="D462" i="38"/>
  <c r="V462" i="38"/>
  <c r="W462" i="38"/>
  <c r="X462" i="38"/>
  <c r="Z462" i="38"/>
  <c r="AA462" i="38"/>
  <c r="AB462" i="38"/>
  <c r="AD462" i="38"/>
  <c r="AE462" i="38"/>
  <c r="AF462" i="38"/>
  <c r="AH462" i="38"/>
  <c r="AI462" i="38"/>
  <c r="AJ462" i="38"/>
  <c r="D463" i="38"/>
  <c r="V463" i="38"/>
  <c r="W463" i="38"/>
  <c r="X463" i="38"/>
  <c r="Z463" i="38"/>
  <c r="AA463" i="38"/>
  <c r="AB463" i="38"/>
  <c r="AD463" i="38"/>
  <c r="AE463" i="38"/>
  <c r="AF463" i="38"/>
  <c r="AH463" i="38"/>
  <c r="AI463" i="38"/>
  <c r="AJ463" i="38"/>
  <c r="D464" i="38"/>
  <c r="V464" i="38"/>
  <c r="W464" i="38"/>
  <c r="X464" i="38"/>
  <c r="Z464" i="38"/>
  <c r="AA464" i="38"/>
  <c r="AB464" i="38"/>
  <c r="AD464" i="38"/>
  <c r="AE464" i="38"/>
  <c r="AF464" i="38"/>
  <c r="AH464" i="38"/>
  <c r="AI464" i="38"/>
  <c r="AJ464" i="38"/>
  <c r="D465" i="38"/>
  <c r="V465" i="38"/>
  <c r="W465" i="38"/>
  <c r="X465" i="38"/>
  <c r="Z465" i="38"/>
  <c r="AA465" i="38"/>
  <c r="AB465" i="38"/>
  <c r="AD465" i="38"/>
  <c r="AE465" i="38"/>
  <c r="AF465" i="38"/>
  <c r="AH465" i="38"/>
  <c r="AI465" i="38"/>
  <c r="AJ465" i="38"/>
  <c r="D466" i="38"/>
  <c r="V466" i="38"/>
  <c r="W466" i="38"/>
  <c r="X466" i="38"/>
  <c r="Z466" i="38"/>
  <c r="AA466" i="38"/>
  <c r="AB466" i="38"/>
  <c r="AD466" i="38"/>
  <c r="AE466" i="38"/>
  <c r="AF466" i="38"/>
  <c r="AH466" i="38"/>
  <c r="AI466" i="38"/>
  <c r="AJ466" i="38"/>
  <c r="D467" i="38"/>
  <c r="V467" i="38"/>
  <c r="W467" i="38"/>
  <c r="X467" i="38"/>
  <c r="Z467" i="38"/>
  <c r="AA467" i="38"/>
  <c r="AB467" i="38"/>
  <c r="AD467" i="38"/>
  <c r="AE467" i="38"/>
  <c r="AF467" i="38"/>
  <c r="AH467" i="38"/>
  <c r="AI467" i="38"/>
  <c r="AJ467" i="38"/>
  <c r="D468" i="38"/>
  <c r="V468" i="38"/>
  <c r="W468" i="38"/>
  <c r="X468" i="38"/>
  <c r="Z468" i="38"/>
  <c r="AA468" i="38"/>
  <c r="AB468" i="38"/>
  <c r="AD468" i="38"/>
  <c r="AE468" i="38"/>
  <c r="AF468" i="38"/>
  <c r="AH468" i="38"/>
  <c r="AI468" i="38"/>
  <c r="AJ468" i="38"/>
  <c r="D469" i="38"/>
  <c r="V469" i="38"/>
  <c r="W469" i="38"/>
  <c r="X469" i="38"/>
  <c r="Z469" i="38"/>
  <c r="AA469" i="38"/>
  <c r="AB469" i="38"/>
  <c r="AD469" i="38"/>
  <c r="AE469" i="38"/>
  <c r="AF469" i="38"/>
  <c r="AH469" i="38"/>
  <c r="AI469" i="38"/>
  <c r="AJ469" i="38"/>
  <c r="D470" i="38"/>
  <c r="V470" i="38"/>
  <c r="W470" i="38"/>
  <c r="X470" i="38"/>
  <c r="Z470" i="38"/>
  <c r="AA470" i="38"/>
  <c r="AB470" i="38"/>
  <c r="AD470" i="38"/>
  <c r="AE470" i="38"/>
  <c r="AF470" i="38"/>
  <c r="AH470" i="38"/>
  <c r="AI470" i="38"/>
  <c r="AJ470" i="38"/>
  <c r="D471" i="38"/>
  <c r="V471" i="38"/>
  <c r="W471" i="38"/>
  <c r="X471" i="38"/>
  <c r="Z471" i="38"/>
  <c r="AA471" i="38"/>
  <c r="AB471" i="38"/>
  <c r="AD471" i="38"/>
  <c r="AE471" i="38"/>
  <c r="AF471" i="38"/>
  <c r="AH471" i="38"/>
  <c r="AI471" i="38"/>
  <c r="AJ471" i="38"/>
  <c r="D472" i="38"/>
  <c r="V472" i="38"/>
  <c r="W472" i="38"/>
  <c r="X472" i="38"/>
  <c r="Z472" i="38"/>
  <c r="AA472" i="38"/>
  <c r="AB472" i="38"/>
  <c r="AD472" i="38"/>
  <c r="AE472" i="38"/>
  <c r="AF472" i="38"/>
  <c r="AH472" i="38"/>
  <c r="AI472" i="38"/>
  <c r="AJ472" i="38"/>
  <c r="D473" i="38"/>
  <c r="V473" i="38"/>
  <c r="W473" i="38"/>
  <c r="X473" i="38"/>
  <c r="Z473" i="38"/>
  <c r="AA473" i="38"/>
  <c r="AB473" i="38"/>
  <c r="AD473" i="38"/>
  <c r="AE473" i="38"/>
  <c r="AF473" i="38"/>
  <c r="AH473" i="38"/>
  <c r="AI473" i="38"/>
  <c r="AJ473" i="38"/>
  <c r="D474" i="38"/>
  <c r="V474" i="38"/>
  <c r="W474" i="38"/>
  <c r="X474" i="38"/>
  <c r="Z474" i="38"/>
  <c r="AA474" i="38"/>
  <c r="AB474" i="38"/>
  <c r="AD474" i="38"/>
  <c r="AE474" i="38"/>
  <c r="AF474" i="38"/>
  <c r="AH474" i="38"/>
  <c r="AI474" i="38"/>
  <c r="AJ474" i="38"/>
  <c r="D475" i="38"/>
  <c r="V475" i="38"/>
  <c r="W475" i="38"/>
  <c r="X475" i="38"/>
  <c r="Z475" i="38"/>
  <c r="AA475" i="38"/>
  <c r="AB475" i="38"/>
  <c r="AD475" i="38"/>
  <c r="AE475" i="38"/>
  <c r="AF475" i="38"/>
  <c r="AH475" i="38"/>
  <c r="AI475" i="38"/>
  <c r="AJ475" i="38"/>
  <c r="D476" i="38"/>
  <c r="V476" i="38"/>
  <c r="W476" i="38"/>
  <c r="X476" i="38"/>
  <c r="Z476" i="38"/>
  <c r="AA476" i="38"/>
  <c r="AB476" i="38"/>
  <c r="AD476" i="38"/>
  <c r="AE476" i="38"/>
  <c r="AF476" i="38"/>
  <c r="AH476" i="38"/>
  <c r="AI476" i="38"/>
  <c r="AJ476" i="38"/>
  <c r="D477" i="38"/>
  <c r="V477" i="38"/>
  <c r="W477" i="38"/>
  <c r="X477" i="38"/>
  <c r="Z477" i="38"/>
  <c r="AA477" i="38"/>
  <c r="AB477" i="38"/>
  <c r="AD477" i="38"/>
  <c r="AE477" i="38"/>
  <c r="AF477" i="38"/>
  <c r="AH477" i="38"/>
  <c r="AI477" i="38"/>
  <c r="AJ477" i="38"/>
  <c r="D478" i="38"/>
  <c r="V478" i="38"/>
  <c r="W478" i="38"/>
  <c r="X478" i="38"/>
  <c r="Z478" i="38"/>
  <c r="AA478" i="38"/>
  <c r="AB478" i="38"/>
  <c r="AD478" i="38"/>
  <c r="AE478" i="38"/>
  <c r="AF478" i="38"/>
  <c r="AH478" i="38"/>
  <c r="AI478" i="38"/>
  <c r="AJ478" i="38"/>
  <c r="D479" i="38"/>
  <c r="V479" i="38"/>
  <c r="W479" i="38"/>
  <c r="X479" i="38"/>
  <c r="Z479" i="38"/>
  <c r="AA479" i="38"/>
  <c r="AB479" i="38"/>
  <c r="AD479" i="38"/>
  <c r="AE479" i="38"/>
  <c r="AF479" i="38"/>
  <c r="AH479" i="38"/>
  <c r="AI479" i="38"/>
  <c r="AJ479" i="38"/>
  <c r="D480" i="38"/>
  <c r="V480" i="38"/>
  <c r="W480" i="38"/>
  <c r="X480" i="38"/>
  <c r="Z480" i="38"/>
  <c r="AA480" i="38"/>
  <c r="AB480" i="38"/>
  <c r="AD480" i="38"/>
  <c r="AE480" i="38"/>
  <c r="AF480" i="38"/>
  <c r="AH480" i="38"/>
  <c r="AI480" i="38"/>
  <c r="AJ480" i="38"/>
  <c r="D481" i="38"/>
  <c r="V481" i="38"/>
  <c r="W481" i="38"/>
  <c r="X481" i="38"/>
  <c r="Z481" i="38"/>
  <c r="AA481" i="38"/>
  <c r="AB481" i="38"/>
  <c r="AD481" i="38"/>
  <c r="AE481" i="38"/>
  <c r="AF481" i="38"/>
  <c r="AH481" i="38"/>
  <c r="AI481" i="38"/>
  <c r="AJ481" i="38"/>
  <c r="D482" i="38"/>
  <c r="V482" i="38"/>
  <c r="W482" i="38"/>
  <c r="X482" i="38"/>
  <c r="Z482" i="38"/>
  <c r="AA482" i="38"/>
  <c r="AB482" i="38"/>
  <c r="AD482" i="38"/>
  <c r="AE482" i="38"/>
  <c r="AF482" i="38"/>
  <c r="AH482" i="38"/>
  <c r="AI482" i="38"/>
  <c r="AJ482" i="38"/>
  <c r="D483" i="38"/>
  <c r="V483" i="38"/>
  <c r="W483" i="38"/>
  <c r="X483" i="38"/>
  <c r="Z483" i="38"/>
  <c r="AA483" i="38"/>
  <c r="AB483" i="38"/>
  <c r="AD483" i="38"/>
  <c r="AE483" i="38"/>
  <c r="AF483" i="38"/>
  <c r="AH483" i="38"/>
  <c r="AI483" i="38"/>
  <c r="AJ483" i="38"/>
  <c r="D484" i="38"/>
  <c r="V484" i="38"/>
  <c r="W484" i="38"/>
  <c r="X484" i="38"/>
  <c r="Z484" i="38"/>
  <c r="AA484" i="38"/>
  <c r="AB484" i="38"/>
  <c r="AD484" i="38"/>
  <c r="AE484" i="38"/>
  <c r="AF484" i="38"/>
  <c r="AH484" i="38"/>
  <c r="AI484" i="38"/>
  <c r="AJ484" i="38"/>
  <c r="D485" i="38"/>
  <c r="V485" i="38"/>
  <c r="W485" i="38"/>
  <c r="X485" i="38"/>
  <c r="Z485" i="38"/>
  <c r="AA485" i="38"/>
  <c r="AB485" i="38"/>
  <c r="AD485" i="38"/>
  <c r="AE485" i="38"/>
  <c r="AF485" i="38"/>
  <c r="AH485" i="38"/>
  <c r="AI485" i="38"/>
  <c r="AJ485" i="38"/>
  <c r="D486" i="38"/>
  <c r="V486" i="38"/>
  <c r="W486" i="38"/>
  <c r="X486" i="38"/>
  <c r="Z486" i="38"/>
  <c r="AA486" i="38"/>
  <c r="AB486" i="38"/>
  <c r="AD486" i="38"/>
  <c r="AE486" i="38"/>
  <c r="AF486" i="38"/>
  <c r="AH486" i="38"/>
  <c r="AI486" i="38"/>
  <c r="AJ486" i="38"/>
  <c r="D487" i="38"/>
  <c r="V487" i="38"/>
  <c r="W487" i="38"/>
  <c r="X487" i="38"/>
  <c r="Z487" i="38"/>
  <c r="AA487" i="38"/>
  <c r="AB487" i="38"/>
  <c r="AD487" i="38"/>
  <c r="AE487" i="38"/>
  <c r="AF487" i="38"/>
  <c r="AH487" i="38"/>
  <c r="AI487" i="38"/>
  <c r="AJ487" i="38"/>
  <c r="D488" i="38"/>
  <c r="V488" i="38"/>
  <c r="W488" i="38"/>
  <c r="X488" i="38"/>
  <c r="Z488" i="38"/>
  <c r="AA488" i="38"/>
  <c r="AB488" i="38"/>
  <c r="AD488" i="38"/>
  <c r="AE488" i="38"/>
  <c r="AF488" i="38"/>
  <c r="AH488" i="38"/>
  <c r="AI488" i="38"/>
  <c r="AJ488" i="38"/>
  <c r="D489" i="38"/>
  <c r="V489" i="38"/>
  <c r="W489" i="38"/>
  <c r="X489" i="38"/>
  <c r="Z489" i="38"/>
  <c r="AA489" i="38"/>
  <c r="AB489" i="38"/>
  <c r="AD489" i="38"/>
  <c r="AE489" i="38"/>
  <c r="AF489" i="38"/>
  <c r="AH489" i="38"/>
  <c r="AI489" i="38"/>
  <c r="AJ489" i="38"/>
  <c r="D490" i="38"/>
  <c r="V490" i="38"/>
  <c r="W490" i="38"/>
  <c r="X490" i="38"/>
  <c r="Z490" i="38"/>
  <c r="AA490" i="38"/>
  <c r="AB490" i="38"/>
  <c r="AD490" i="38"/>
  <c r="AE490" i="38"/>
  <c r="AF490" i="38"/>
  <c r="AH490" i="38"/>
  <c r="AI490" i="38"/>
  <c r="AJ490" i="38"/>
  <c r="D491" i="38"/>
  <c r="V491" i="38"/>
  <c r="W491" i="38"/>
  <c r="X491" i="38"/>
  <c r="Z491" i="38"/>
  <c r="AA491" i="38"/>
  <c r="AB491" i="38"/>
  <c r="AD491" i="38"/>
  <c r="AE491" i="38"/>
  <c r="AF491" i="38"/>
  <c r="AH491" i="38"/>
  <c r="AI491" i="38"/>
  <c r="AJ491" i="38"/>
  <c r="D492" i="38"/>
  <c r="V492" i="38"/>
  <c r="W492" i="38"/>
  <c r="X492" i="38"/>
  <c r="Z492" i="38"/>
  <c r="AA492" i="38"/>
  <c r="AB492" i="38"/>
  <c r="AD492" i="38"/>
  <c r="AE492" i="38"/>
  <c r="AF492" i="38"/>
  <c r="AH492" i="38"/>
  <c r="AI492" i="38"/>
  <c r="AJ492" i="38"/>
  <c r="D493" i="38"/>
  <c r="V493" i="38"/>
  <c r="W493" i="38"/>
  <c r="X493" i="38"/>
  <c r="Z493" i="38"/>
  <c r="AA493" i="38"/>
  <c r="AB493" i="38"/>
  <c r="AD493" i="38"/>
  <c r="AE493" i="38"/>
  <c r="AF493" i="38"/>
  <c r="AH493" i="38"/>
  <c r="AI493" i="38"/>
  <c r="AJ493" i="38"/>
  <c r="D494" i="38"/>
  <c r="V494" i="38"/>
  <c r="W494" i="38"/>
  <c r="X494" i="38"/>
  <c r="Z494" i="38"/>
  <c r="AA494" i="38"/>
  <c r="AB494" i="38"/>
  <c r="AD494" i="38"/>
  <c r="AE494" i="38"/>
  <c r="AF494" i="38"/>
  <c r="AH494" i="38"/>
  <c r="AI494" i="38"/>
  <c r="AJ494" i="38"/>
  <c r="D495" i="38"/>
  <c r="V495" i="38"/>
  <c r="W495" i="38"/>
  <c r="X495" i="38"/>
  <c r="Z495" i="38"/>
  <c r="AA495" i="38"/>
  <c r="AB495" i="38"/>
  <c r="AD495" i="38"/>
  <c r="AE495" i="38"/>
  <c r="AF495" i="38"/>
  <c r="AH495" i="38"/>
  <c r="AI495" i="38"/>
  <c r="AJ495" i="38"/>
  <c r="D496" i="38"/>
  <c r="V496" i="38"/>
  <c r="W496" i="38"/>
  <c r="X496" i="38"/>
  <c r="Z496" i="38"/>
  <c r="AA496" i="38"/>
  <c r="AB496" i="38"/>
  <c r="AD496" i="38"/>
  <c r="AE496" i="38"/>
  <c r="AF496" i="38"/>
  <c r="AH496" i="38"/>
  <c r="AI496" i="38"/>
  <c r="AJ496" i="38"/>
  <c r="D497" i="38"/>
  <c r="V497" i="38"/>
  <c r="W497" i="38"/>
  <c r="X497" i="38"/>
  <c r="Z497" i="38"/>
  <c r="AA497" i="38"/>
  <c r="AB497" i="38"/>
  <c r="AD497" i="38"/>
  <c r="AE497" i="38"/>
  <c r="AF497" i="38"/>
  <c r="AH497" i="38"/>
  <c r="AI497" i="38"/>
  <c r="AJ497" i="38"/>
  <c r="G499" i="38"/>
  <c r="G498" i="38" s="1"/>
  <c r="I499" i="38"/>
  <c r="I498" i="38" s="1"/>
  <c r="D500" i="38"/>
  <c r="V500" i="38"/>
  <c r="W500" i="38"/>
  <c r="X500" i="38"/>
  <c r="Z500" i="38"/>
  <c r="AA500" i="38"/>
  <c r="AB500" i="38"/>
  <c r="AD500" i="38"/>
  <c r="AE500" i="38"/>
  <c r="AF500" i="38"/>
  <c r="AH500" i="38"/>
  <c r="AI500" i="38"/>
  <c r="AJ500" i="38"/>
  <c r="D501" i="38"/>
  <c r="V501" i="38"/>
  <c r="W501" i="38"/>
  <c r="X501" i="38"/>
  <c r="Z501" i="38"/>
  <c r="AA501" i="38"/>
  <c r="AB501" i="38"/>
  <c r="AD501" i="38"/>
  <c r="AE501" i="38"/>
  <c r="AF501" i="38"/>
  <c r="AH501" i="38"/>
  <c r="AI501" i="38"/>
  <c r="AJ501" i="38"/>
  <c r="D502" i="38"/>
  <c r="V502" i="38"/>
  <c r="W502" i="38"/>
  <c r="X502" i="38"/>
  <c r="Z502" i="38"/>
  <c r="AA502" i="38"/>
  <c r="AB502" i="38"/>
  <c r="AD502" i="38"/>
  <c r="AE502" i="38"/>
  <c r="AF502" i="38"/>
  <c r="AH502" i="38"/>
  <c r="AI502" i="38"/>
  <c r="AJ502" i="38"/>
  <c r="D503" i="38"/>
  <c r="V503" i="38"/>
  <c r="W503" i="38"/>
  <c r="X503" i="38"/>
  <c r="Z503" i="38"/>
  <c r="AA503" i="38"/>
  <c r="AB503" i="38"/>
  <c r="AD503" i="38"/>
  <c r="AE503" i="38"/>
  <c r="AF503" i="38"/>
  <c r="AH503" i="38"/>
  <c r="AI503" i="38"/>
  <c r="AJ503" i="38"/>
  <c r="D504" i="38"/>
  <c r="V504" i="38"/>
  <c r="W504" i="38"/>
  <c r="X504" i="38"/>
  <c r="Z504" i="38"/>
  <c r="AA504" i="38"/>
  <c r="AB504" i="38"/>
  <c r="AD504" i="38"/>
  <c r="AE504" i="38"/>
  <c r="AF504" i="38"/>
  <c r="AH504" i="38"/>
  <c r="AI504" i="38"/>
  <c r="AJ504" i="38"/>
  <c r="D505" i="38"/>
  <c r="V505" i="38"/>
  <c r="W505" i="38"/>
  <c r="X505" i="38"/>
  <c r="Z505" i="38"/>
  <c r="AA505" i="38"/>
  <c r="AB505" i="38"/>
  <c r="AD505" i="38"/>
  <c r="AE505" i="38"/>
  <c r="AF505" i="38"/>
  <c r="AH505" i="38"/>
  <c r="AI505" i="38"/>
  <c r="AJ505" i="38"/>
  <c r="D506" i="38"/>
  <c r="V506" i="38"/>
  <c r="W506" i="38"/>
  <c r="X506" i="38"/>
  <c r="Z506" i="38"/>
  <c r="AA506" i="38"/>
  <c r="AB506" i="38"/>
  <c r="AD506" i="38"/>
  <c r="AE506" i="38"/>
  <c r="AF506" i="38"/>
  <c r="AH506" i="38"/>
  <c r="AI506" i="38"/>
  <c r="AJ506" i="38"/>
  <c r="D507" i="38"/>
  <c r="V507" i="38"/>
  <c r="W507" i="38"/>
  <c r="X507" i="38"/>
  <c r="Z507" i="38"/>
  <c r="AA507" i="38"/>
  <c r="AB507" i="38"/>
  <c r="AD507" i="38"/>
  <c r="AE507" i="38"/>
  <c r="AF507" i="38"/>
  <c r="AH507" i="38"/>
  <c r="AI507" i="38"/>
  <c r="AJ507" i="38"/>
  <c r="D508" i="38"/>
  <c r="V508" i="38"/>
  <c r="W508" i="38"/>
  <c r="X508" i="38"/>
  <c r="Z508" i="38"/>
  <c r="AA508" i="38"/>
  <c r="AB508" i="38"/>
  <c r="AD508" i="38"/>
  <c r="AE508" i="38"/>
  <c r="AF508" i="38"/>
  <c r="AH508" i="38"/>
  <c r="AI508" i="38"/>
  <c r="AJ508" i="38"/>
  <c r="D509" i="38"/>
  <c r="V509" i="38"/>
  <c r="W509" i="38"/>
  <c r="X509" i="38"/>
  <c r="Z509" i="38"/>
  <c r="AA509" i="38"/>
  <c r="AB509" i="38"/>
  <c r="AD509" i="38"/>
  <c r="AE509" i="38"/>
  <c r="AF509" i="38"/>
  <c r="AH509" i="38"/>
  <c r="AI509" i="38"/>
  <c r="AJ509" i="38"/>
  <c r="D510" i="38"/>
  <c r="F510" i="38" s="1"/>
  <c r="H510" i="38" s="1"/>
  <c r="V510" i="38"/>
  <c r="W510" i="38"/>
  <c r="X510" i="38"/>
  <c r="Z510" i="38"/>
  <c r="AA510" i="38"/>
  <c r="AB510" i="38"/>
  <c r="AD510" i="38"/>
  <c r="AE510" i="38"/>
  <c r="AF510" i="38"/>
  <c r="AH510" i="38"/>
  <c r="AI510" i="38"/>
  <c r="AJ510" i="38"/>
  <c r="D511" i="38"/>
  <c r="V511" i="38"/>
  <c r="W511" i="38"/>
  <c r="X511" i="38"/>
  <c r="Z511" i="38"/>
  <c r="AA511" i="38"/>
  <c r="AB511" i="38"/>
  <c r="AD511" i="38"/>
  <c r="AE511" i="38"/>
  <c r="AF511" i="38"/>
  <c r="AH511" i="38"/>
  <c r="AI511" i="38"/>
  <c r="AJ511" i="38"/>
  <c r="D512" i="38"/>
  <c r="F512" i="38" s="1"/>
  <c r="H512" i="38" s="1"/>
  <c r="V512" i="38"/>
  <c r="W512" i="38"/>
  <c r="X512" i="38"/>
  <c r="Z512" i="38"/>
  <c r="AA512" i="38"/>
  <c r="AB512" i="38"/>
  <c r="AD512" i="38"/>
  <c r="AE512" i="38"/>
  <c r="AF512" i="38"/>
  <c r="AH512" i="38"/>
  <c r="AI512" i="38"/>
  <c r="AJ512" i="38"/>
  <c r="D513" i="38"/>
  <c r="V513" i="38"/>
  <c r="W513" i="38"/>
  <c r="X513" i="38"/>
  <c r="Z513" i="38"/>
  <c r="AA513" i="38"/>
  <c r="AB513" i="38"/>
  <c r="AD513" i="38"/>
  <c r="AE513" i="38"/>
  <c r="AF513" i="38"/>
  <c r="AH513" i="38"/>
  <c r="AI513" i="38"/>
  <c r="AJ513" i="38"/>
  <c r="D514" i="38"/>
  <c r="F514" i="38" s="1"/>
  <c r="H514" i="38" s="1"/>
  <c r="V514" i="38"/>
  <c r="W514" i="38"/>
  <c r="X514" i="38"/>
  <c r="Z514" i="38"/>
  <c r="AA514" i="38"/>
  <c r="AB514" i="38"/>
  <c r="AD514" i="38"/>
  <c r="AE514" i="38"/>
  <c r="AF514" i="38"/>
  <c r="AH514" i="38"/>
  <c r="AI514" i="38"/>
  <c r="AJ514" i="38"/>
  <c r="G516" i="38"/>
  <c r="I516" i="38"/>
  <c r="D517" i="38"/>
  <c r="V517" i="38"/>
  <c r="W517" i="38"/>
  <c r="X517" i="38"/>
  <c r="Z517" i="38"/>
  <c r="AA517" i="38"/>
  <c r="AB517" i="38"/>
  <c r="AD517" i="38"/>
  <c r="AE517" i="38"/>
  <c r="AF517" i="38"/>
  <c r="AH517" i="38"/>
  <c r="AI517" i="38"/>
  <c r="AJ517" i="38"/>
  <c r="D518" i="38"/>
  <c r="V518" i="38"/>
  <c r="W518" i="38"/>
  <c r="X518" i="38"/>
  <c r="Z518" i="38"/>
  <c r="AA518" i="38"/>
  <c r="AB518" i="38"/>
  <c r="AD518" i="38"/>
  <c r="AE518" i="38"/>
  <c r="AF518" i="38"/>
  <c r="AH518" i="38"/>
  <c r="AI518" i="38"/>
  <c r="AJ518" i="38"/>
  <c r="D519" i="38"/>
  <c r="F519" i="38" s="1"/>
  <c r="J519" i="38" s="1"/>
  <c r="V519" i="38"/>
  <c r="W519" i="38"/>
  <c r="X519" i="38"/>
  <c r="Z519" i="38"/>
  <c r="AA519" i="38"/>
  <c r="AB519" i="38"/>
  <c r="AD519" i="38"/>
  <c r="AE519" i="38"/>
  <c r="AF519" i="38"/>
  <c r="AH519" i="38"/>
  <c r="AI519" i="38"/>
  <c r="AJ519" i="38"/>
  <c r="D520" i="38"/>
  <c r="F520" i="38" s="1"/>
  <c r="H520" i="38" s="1"/>
  <c r="V520" i="38"/>
  <c r="W520" i="38"/>
  <c r="X520" i="38"/>
  <c r="Z520" i="38"/>
  <c r="AA520" i="38"/>
  <c r="AB520" i="38"/>
  <c r="AD520" i="38"/>
  <c r="AE520" i="38"/>
  <c r="AF520" i="38"/>
  <c r="AH520" i="38"/>
  <c r="AI520" i="38"/>
  <c r="AJ520" i="38"/>
  <c r="D521" i="38"/>
  <c r="V521" i="38"/>
  <c r="W521" i="38"/>
  <c r="X521" i="38"/>
  <c r="Z521" i="38"/>
  <c r="AA521" i="38"/>
  <c r="AB521" i="38"/>
  <c r="AD521" i="38"/>
  <c r="AE521" i="38"/>
  <c r="AF521" i="38"/>
  <c r="AH521" i="38"/>
  <c r="AI521" i="38"/>
  <c r="AJ521" i="38"/>
  <c r="D522" i="38"/>
  <c r="V522" i="38"/>
  <c r="W522" i="38"/>
  <c r="X522" i="38"/>
  <c r="Z522" i="38"/>
  <c r="AA522" i="38"/>
  <c r="AB522" i="38"/>
  <c r="AD522" i="38"/>
  <c r="AE522" i="38"/>
  <c r="AF522" i="38"/>
  <c r="AH522" i="38"/>
  <c r="AI522" i="38"/>
  <c r="AJ522" i="38"/>
  <c r="D523" i="38"/>
  <c r="V523" i="38"/>
  <c r="W523" i="38"/>
  <c r="X523" i="38"/>
  <c r="Z523" i="38"/>
  <c r="AA523" i="38"/>
  <c r="AB523" i="38"/>
  <c r="AD523" i="38"/>
  <c r="AE523" i="38"/>
  <c r="AF523" i="38"/>
  <c r="AH523" i="38"/>
  <c r="AI523" i="38"/>
  <c r="AJ523" i="38"/>
  <c r="D524" i="38"/>
  <c r="V524" i="38"/>
  <c r="W524" i="38"/>
  <c r="X524" i="38"/>
  <c r="Z524" i="38"/>
  <c r="AA524" i="38"/>
  <c r="AB524" i="38"/>
  <c r="AD524" i="38"/>
  <c r="AE524" i="38"/>
  <c r="AF524" i="38"/>
  <c r="AH524" i="38"/>
  <c r="AI524" i="38"/>
  <c r="AJ524" i="38"/>
  <c r="G525" i="38"/>
  <c r="I525" i="38"/>
  <c r="I515" i="38" s="1"/>
  <c r="D526" i="38"/>
  <c r="V526" i="38"/>
  <c r="W526" i="38"/>
  <c r="X526" i="38"/>
  <c r="Z526" i="38"/>
  <c r="AA526" i="38"/>
  <c r="AB526" i="38"/>
  <c r="AD526" i="38"/>
  <c r="AE526" i="38"/>
  <c r="AF526" i="38"/>
  <c r="AH526" i="38"/>
  <c r="AI526" i="38"/>
  <c r="AJ526" i="38"/>
  <c r="D527" i="38"/>
  <c r="V527" i="38"/>
  <c r="W527" i="38"/>
  <c r="X527" i="38"/>
  <c r="Z527" i="38"/>
  <c r="AA527" i="38"/>
  <c r="AB527" i="38"/>
  <c r="AD527" i="38"/>
  <c r="AE527" i="38"/>
  <c r="AF527" i="38"/>
  <c r="AH527" i="38"/>
  <c r="AI527" i="38"/>
  <c r="AJ527" i="38"/>
  <c r="D528" i="38"/>
  <c r="V528" i="38"/>
  <c r="W528" i="38"/>
  <c r="X528" i="38"/>
  <c r="Z528" i="38"/>
  <c r="AA528" i="38"/>
  <c r="AB528" i="38"/>
  <c r="AD528" i="38"/>
  <c r="AE528" i="38"/>
  <c r="AF528" i="38"/>
  <c r="AH528" i="38"/>
  <c r="AI528" i="38"/>
  <c r="AJ528" i="38"/>
  <c r="D529" i="38"/>
  <c r="V529" i="38"/>
  <c r="W529" i="38"/>
  <c r="X529" i="38"/>
  <c r="Z529" i="38"/>
  <c r="AA529" i="38"/>
  <c r="AB529" i="38"/>
  <c r="AD529" i="38"/>
  <c r="AE529" i="38"/>
  <c r="AF529" i="38"/>
  <c r="AH529" i="38"/>
  <c r="AI529" i="38"/>
  <c r="AJ529" i="38"/>
  <c r="D530" i="38"/>
  <c r="V530" i="38"/>
  <c r="W530" i="38"/>
  <c r="X530" i="38"/>
  <c r="Z530" i="38"/>
  <c r="AA530" i="38"/>
  <c r="AB530" i="38"/>
  <c r="AD530" i="38"/>
  <c r="AE530" i="38"/>
  <c r="AF530" i="38"/>
  <c r="AH530" i="38"/>
  <c r="AI530" i="38"/>
  <c r="AJ530" i="38"/>
  <c r="D531" i="38"/>
  <c r="V531" i="38"/>
  <c r="W531" i="38"/>
  <c r="X531" i="38"/>
  <c r="Z531" i="38"/>
  <c r="AA531" i="38"/>
  <c r="AB531" i="38"/>
  <c r="AD531" i="38"/>
  <c r="AE531" i="38"/>
  <c r="AF531" i="38"/>
  <c r="AH531" i="38"/>
  <c r="AI531" i="38"/>
  <c r="AJ531" i="38"/>
  <c r="D532" i="38"/>
  <c r="V532" i="38"/>
  <c r="W532" i="38"/>
  <c r="X532" i="38"/>
  <c r="Z532" i="38"/>
  <c r="AA532" i="38"/>
  <c r="AB532" i="38"/>
  <c r="AD532" i="38"/>
  <c r="AE532" i="38"/>
  <c r="AF532" i="38"/>
  <c r="AH532" i="38"/>
  <c r="AI532" i="38"/>
  <c r="AJ532" i="38"/>
  <c r="D533" i="38"/>
  <c r="V533" i="38"/>
  <c r="W533" i="38"/>
  <c r="X533" i="38"/>
  <c r="Z533" i="38"/>
  <c r="AA533" i="38"/>
  <c r="AB533" i="38"/>
  <c r="AD533" i="38"/>
  <c r="AE533" i="38"/>
  <c r="AF533" i="38"/>
  <c r="AH533" i="38"/>
  <c r="AI533" i="38"/>
  <c r="AJ533" i="38"/>
  <c r="D534" i="38"/>
  <c r="V534" i="38"/>
  <c r="W534" i="38"/>
  <c r="X534" i="38"/>
  <c r="Z534" i="38"/>
  <c r="AA534" i="38"/>
  <c r="AB534" i="38"/>
  <c r="AD534" i="38"/>
  <c r="AE534" i="38"/>
  <c r="AF534" i="38"/>
  <c r="AH534" i="38"/>
  <c r="AI534" i="38"/>
  <c r="AJ534" i="38"/>
  <c r="D535" i="38"/>
  <c r="V535" i="38"/>
  <c r="W535" i="38"/>
  <c r="X535" i="38"/>
  <c r="Z535" i="38"/>
  <c r="AA535" i="38"/>
  <c r="AB535" i="38"/>
  <c r="AD535" i="38"/>
  <c r="AE535" i="38"/>
  <c r="AF535" i="38"/>
  <c r="AH535" i="38"/>
  <c r="AI535" i="38"/>
  <c r="AJ535" i="38"/>
  <c r="D536" i="38"/>
  <c r="V536" i="38"/>
  <c r="W536" i="38"/>
  <c r="X536" i="38"/>
  <c r="Z536" i="38"/>
  <c r="AA536" i="38"/>
  <c r="AB536" i="38"/>
  <c r="AD536" i="38"/>
  <c r="AE536" i="38"/>
  <c r="AF536" i="38"/>
  <c r="AH536" i="38"/>
  <c r="AI536" i="38"/>
  <c r="AJ536" i="38"/>
  <c r="D537" i="38"/>
  <c r="V537" i="38"/>
  <c r="W537" i="38"/>
  <c r="X537" i="38"/>
  <c r="Z537" i="38"/>
  <c r="AA537" i="38"/>
  <c r="AB537" i="38"/>
  <c r="AD537" i="38"/>
  <c r="AE537" i="38"/>
  <c r="AF537" i="38"/>
  <c r="AH537" i="38"/>
  <c r="AI537" i="38"/>
  <c r="AJ537" i="38"/>
  <c r="D538" i="38"/>
  <c r="V538" i="38"/>
  <c r="W538" i="38"/>
  <c r="X538" i="38"/>
  <c r="Z538" i="38"/>
  <c r="AA538" i="38"/>
  <c r="AB538" i="38"/>
  <c r="AD538" i="38"/>
  <c r="AE538" i="38"/>
  <c r="AF538" i="38"/>
  <c r="AH538" i="38"/>
  <c r="AI538" i="38"/>
  <c r="AJ538" i="38"/>
  <c r="D539" i="38"/>
  <c r="V539" i="38"/>
  <c r="W539" i="38"/>
  <c r="X539" i="38"/>
  <c r="Z539" i="38"/>
  <c r="AA539" i="38"/>
  <c r="AB539" i="38"/>
  <c r="AD539" i="38"/>
  <c r="AE539" i="38"/>
  <c r="AF539" i="38"/>
  <c r="AH539" i="38"/>
  <c r="AI539" i="38"/>
  <c r="AJ539" i="38"/>
  <c r="D540" i="38"/>
  <c r="V540" i="38"/>
  <c r="W540" i="38"/>
  <c r="X540" i="38"/>
  <c r="Z540" i="38"/>
  <c r="AA540" i="38"/>
  <c r="AB540" i="38"/>
  <c r="AD540" i="38"/>
  <c r="AE540" i="38"/>
  <c r="AF540" i="38"/>
  <c r="AH540" i="38"/>
  <c r="AI540" i="38"/>
  <c r="AJ540" i="38"/>
  <c r="D541" i="38"/>
  <c r="V541" i="38"/>
  <c r="W541" i="38"/>
  <c r="X541" i="38"/>
  <c r="Z541" i="38"/>
  <c r="AA541" i="38"/>
  <c r="AB541" i="38"/>
  <c r="AD541" i="38"/>
  <c r="AE541" i="38"/>
  <c r="AF541" i="38"/>
  <c r="AH541" i="38"/>
  <c r="AI541" i="38"/>
  <c r="AJ541" i="38"/>
  <c r="G543" i="38"/>
  <c r="I543" i="38"/>
  <c r="D544" i="38"/>
  <c r="V544" i="38"/>
  <c r="W544" i="38"/>
  <c r="X544" i="38"/>
  <c r="Z544" i="38"/>
  <c r="AA544" i="38"/>
  <c r="AB544" i="38"/>
  <c r="AD544" i="38"/>
  <c r="AE544" i="38"/>
  <c r="AF544" i="38"/>
  <c r="AH544" i="38"/>
  <c r="AI544" i="38"/>
  <c r="AJ544" i="38"/>
  <c r="D545" i="38"/>
  <c r="V545" i="38"/>
  <c r="W545" i="38"/>
  <c r="X545" i="38"/>
  <c r="Z545" i="38"/>
  <c r="AA545" i="38"/>
  <c r="AB545" i="38"/>
  <c r="AD545" i="38"/>
  <c r="AE545" i="38"/>
  <c r="AF545" i="38"/>
  <c r="AH545" i="38"/>
  <c r="AI545" i="38"/>
  <c r="AJ545" i="38"/>
  <c r="D546" i="38"/>
  <c r="V546" i="38"/>
  <c r="W546" i="38"/>
  <c r="X546" i="38"/>
  <c r="Z546" i="38"/>
  <c r="AA546" i="38"/>
  <c r="AB546" i="38"/>
  <c r="AD546" i="38"/>
  <c r="AE546" i="38"/>
  <c r="AF546" i="38"/>
  <c r="AH546" i="38"/>
  <c r="AI546" i="38"/>
  <c r="AJ546" i="38"/>
  <c r="D547" i="38"/>
  <c r="F547" i="38" s="1"/>
  <c r="H547" i="38" s="1"/>
  <c r="V547" i="38"/>
  <c r="W547" i="38"/>
  <c r="X547" i="38"/>
  <c r="Z547" i="38"/>
  <c r="AA547" i="38"/>
  <c r="AB547" i="38"/>
  <c r="AD547" i="38"/>
  <c r="AE547" i="38"/>
  <c r="AF547" i="38"/>
  <c r="AH547" i="38"/>
  <c r="AI547" i="38"/>
  <c r="AJ547" i="38"/>
  <c r="D548" i="38"/>
  <c r="V548" i="38"/>
  <c r="W548" i="38"/>
  <c r="X548" i="38"/>
  <c r="Z548" i="38"/>
  <c r="AA548" i="38"/>
  <c r="AB548" i="38"/>
  <c r="AD548" i="38"/>
  <c r="AE548" i="38"/>
  <c r="AF548" i="38"/>
  <c r="AH548" i="38"/>
  <c r="AI548" i="38"/>
  <c r="AJ548" i="38"/>
  <c r="D549" i="38"/>
  <c r="F549" i="38" s="1"/>
  <c r="H549" i="38" s="1"/>
  <c r="V549" i="38"/>
  <c r="W549" i="38"/>
  <c r="X549" i="38"/>
  <c r="Z549" i="38"/>
  <c r="AA549" i="38"/>
  <c r="AB549" i="38"/>
  <c r="AD549" i="38"/>
  <c r="AE549" i="38"/>
  <c r="AF549" i="38"/>
  <c r="AH549" i="38"/>
  <c r="AI549" i="38"/>
  <c r="AJ549" i="38"/>
  <c r="D550" i="38"/>
  <c r="V550" i="38"/>
  <c r="W550" i="38"/>
  <c r="X550" i="38"/>
  <c r="Z550" i="38"/>
  <c r="AA550" i="38"/>
  <c r="AB550" i="38"/>
  <c r="AD550" i="38"/>
  <c r="AE550" i="38"/>
  <c r="AF550" i="38"/>
  <c r="AH550" i="38"/>
  <c r="AI550" i="38"/>
  <c r="AJ550" i="38"/>
  <c r="D551" i="38"/>
  <c r="F551" i="38" s="1"/>
  <c r="H551" i="38" s="1"/>
  <c r="V551" i="38"/>
  <c r="W551" i="38"/>
  <c r="X551" i="38"/>
  <c r="Z551" i="38"/>
  <c r="AA551" i="38"/>
  <c r="AB551" i="38"/>
  <c r="AD551" i="38"/>
  <c r="AE551" i="38"/>
  <c r="AF551" i="38"/>
  <c r="AH551" i="38"/>
  <c r="AI551" i="38"/>
  <c r="AJ551" i="38"/>
  <c r="D552" i="38"/>
  <c r="V552" i="38"/>
  <c r="W552" i="38"/>
  <c r="X552" i="38"/>
  <c r="Z552" i="38"/>
  <c r="AA552" i="38"/>
  <c r="AB552" i="38"/>
  <c r="AD552" i="38"/>
  <c r="AE552" i="38"/>
  <c r="AF552" i="38"/>
  <c r="AH552" i="38"/>
  <c r="AI552" i="38"/>
  <c r="AJ552" i="38"/>
  <c r="D553" i="38"/>
  <c r="V553" i="38"/>
  <c r="W553" i="38"/>
  <c r="X553" i="38"/>
  <c r="Z553" i="38"/>
  <c r="AA553" i="38"/>
  <c r="AB553" i="38"/>
  <c r="AD553" i="38"/>
  <c r="AE553" i="38"/>
  <c r="AF553" i="38"/>
  <c r="AH553" i="38"/>
  <c r="AI553" i="38"/>
  <c r="AJ553" i="38"/>
  <c r="D554" i="38"/>
  <c r="F554" i="38" s="1"/>
  <c r="V554" i="38"/>
  <c r="W554" i="38"/>
  <c r="X554" i="38"/>
  <c r="Z554" i="38"/>
  <c r="AA554" i="38"/>
  <c r="AB554" i="38"/>
  <c r="AD554" i="38"/>
  <c r="AE554" i="38"/>
  <c r="AF554" i="38"/>
  <c r="AH554" i="38"/>
  <c r="AI554" i="38"/>
  <c r="AJ554" i="38"/>
  <c r="D555" i="38"/>
  <c r="F555" i="38" s="1"/>
  <c r="H555" i="38" s="1"/>
  <c r="V555" i="38"/>
  <c r="W555" i="38"/>
  <c r="X555" i="38"/>
  <c r="Z555" i="38"/>
  <c r="AA555" i="38"/>
  <c r="AB555" i="38"/>
  <c r="AD555" i="38"/>
  <c r="AE555" i="38"/>
  <c r="AF555" i="38"/>
  <c r="AH555" i="38"/>
  <c r="AI555" i="38"/>
  <c r="AJ555" i="38"/>
  <c r="D556" i="38"/>
  <c r="V556" i="38"/>
  <c r="W556" i="38"/>
  <c r="X556" i="38"/>
  <c r="Z556" i="38"/>
  <c r="AA556" i="38"/>
  <c r="AB556" i="38"/>
  <c r="AD556" i="38"/>
  <c r="AE556" i="38"/>
  <c r="AF556" i="38"/>
  <c r="AH556" i="38"/>
  <c r="AI556" i="38"/>
  <c r="AJ556" i="38"/>
  <c r="G557" i="38"/>
  <c r="I557" i="38"/>
  <c r="D558" i="38"/>
  <c r="D557" i="38" s="1"/>
  <c r="V558" i="38"/>
  <c r="V557" i="38" s="1"/>
  <c r="W558" i="38"/>
  <c r="W557" i="38" s="1"/>
  <c r="X558" i="38"/>
  <c r="X557" i="38" s="1"/>
  <c r="Z558" i="38"/>
  <c r="Z557" i="38" s="1"/>
  <c r="AA558" i="38"/>
  <c r="AA557" i="38" s="1"/>
  <c r="AB558" i="38"/>
  <c r="AB557" i="38" s="1"/>
  <c r="AD558" i="38"/>
  <c r="AD557" i="38" s="1"/>
  <c r="AE558" i="38"/>
  <c r="AE557" i="38" s="1"/>
  <c r="AF558" i="38"/>
  <c r="AF557" i="38" s="1"/>
  <c r="AH558" i="38"/>
  <c r="AH557" i="38" s="1"/>
  <c r="AI558" i="38"/>
  <c r="AI557" i="38" s="1"/>
  <c r="AJ558" i="38"/>
  <c r="AJ557" i="38" s="1"/>
  <c r="G560" i="38"/>
  <c r="G559" i="38" s="1"/>
  <c r="I560" i="38"/>
  <c r="I559" i="38" s="1"/>
  <c r="D561" i="38"/>
  <c r="V561" i="38"/>
  <c r="W561" i="38"/>
  <c r="X561" i="38"/>
  <c r="Z561" i="38"/>
  <c r="AA561" i="38"/>
  <c r="AB561" i="38"/>
  <c r="AD561" i="38"/>
  <c r="AE561" i="38"/>
  <c r="AF561" i="38"/>
  <c r="AH561" i="38"/>
  <c r="AI561" i="38"/>
  <c r="AJ561" i="38"/>
  <c r="D562" i="38"/>
  <c r="V562" i="38"/>
  <c r="W562" i="38"/>
  <c r="X562" i="38"/>
  <c r="Z562" i="38"/>
  <c r="AA562" i="38"/>
  <c r="AB562" i="38"/>
  <c r="AD562" i="38"/>
  <c r="AE562" i="38"/>
  <c r="AF562" i="38"/>
  <c r="AH562" i="38"/>
  <c r="AI562" i="38"/>
  <c r="AJ562" i="38"/>
  <c r="D563" i="38"/>
  <c r="F563" i="38" s="1"/>
  <c r="H563" i="38" s="1"/>
  <c r="V563" i="38"/>
  <c r="W563" i="38"/>
  <c r="X563" i="38"/>
  <c r="Z563" i="38"/>
  <c r="AA563" i="38"/>
  <c r="AB563" i="38"/>
  <c r="AD563" i="38"/>
  <c r="AE563" i="38"/>
  <c r="AF563" i="38"/>
  <c r="AH563" i="38"/>
  <c r="AI563" i="38"/>
  <c r="AJ563" i="38"/>
  <c r="D564" i="38"/>
  <c r="V564" i="38"/>
  <c r="W564" i="38"/>
  <c r="X564" i="38"/>
  <c r="Z564" i="38"/>
  <c r="AA564" i="38"/>
  <c r="AB564" i="38"/>
  <c r="AD564" i="38"/>
  <c r="AE564" i="38"/>
  <c r="AF564" i="38"/>
  <c r="AH564" i="38"/>
  <c r="AI564" i="38"/>
  <c r="AJ564" i="38"/>
  <c r="D565" i="38"/>
  <c r="V565" i="38"/>
  <c r="W565" i="38"/>
  <c r="X565" i="38"/>
  <c r="Z565" i="38"/>
  <c r="AA565" i="38"/>
  <c r="AB565" i="38"/>
  <c r="AD565" i="38"/>
  <c r="AE565" i="38"/>
  <c r="AF565" i="38"/>
  <c r="AH565" i="38"/>
  <c r="AI565" i="38"/>
  <c r="AJ565" i="38"/>
  <c r="D566" i="38"/>
  <c r="V566" i="38"/>
  <c r="W566" i="38"/>
  <c r="X566" i="38"/>
  <c r="Z566" i="38"/>
  <c r="AA566" i="38"/>
  <c r="AB566" i="38"/>
  <c r="AD566" i="38"/>
  <c r="AE566" i="38"/>
  <c r="AF566" i="38"/>
  <c r="AH566" i="38"/>
  <c r="AI566" i="38"/>
  <c r="AJ566" i="38"/>
  <c r="D567" i="38"/>
  <c r="V567" i="38"/>
  <c r="W567" i="38"/>
  <c r="X567" i="38"/>
  <c r="Z567" i="38"/>
  <c r="AA567" i="38"/>
  <c r="AB567" i="38"/>
  <c r="AD567" i="38"/>
  <c r="AE567" i="38"/>
  <c r="AF567" i="38"/>
  <c r="AH567" i="38"/>
  <c r="AI567" i="38"/>
  <c r="AJ567" i="38"/>
  <c r="D568" i="38"/>
  <c r="V568" i="38"/>
  <c r="W568" i="38"/>
  <c r="X568" i="38"/>
  <c r="Z568" i="38"/>
  <c r="AA568" i="38"/>
  <c r="AB568" i="38"/>
  <c r="AD568" i="38"/>
  <c r="AE568" i="38"/>
  <c r="AF568" i="38"/>
  <c r="AH568" i="38"/>
  <c r="AI568" i="38"/>
  <c r="AJ568" i="38"/>
  <c r="D569" i="38"/>
  <c r="V569" i="38"/>
  <c r="W569" i="38"/>
  <c r="X569" i="38"/>
  <c r="Z569" i="38"/>
  <c r="AA569" i="38"/>
  <c r="AB569" i="38"/>
  <c r="AD569" i="38"/>
  <c r="AE569" i="38"/>
  <c r="AF569" i="38"/>
  <c r="AH569" i="38"/>
  <c r="AI569" i="38"/>
  <c r="AJ569" i="38"/>
  <c r="D570" i="38"/>
  <c r="V570" i="38"/>
  <c r="W570" i="38"/>
  <c r="X570" i="38"/>
  <c r="Z570" i="38"/>
  <c r="AA570" i="38"/>
  <c r="AB570" i="38"/>
  <c r="AD570" i="38"/>
  <c r="AE570" i="38"/>
  <c r="AF570" i="38"/>
  <c r="AH570" i="38"/>
  <c r="AI570" i="38"/>
  <c r="AJ570" i="38"/>
  <c r="D571" i="38"/>
  <c r="V571" i="38"/>
  <c r="W571" i="38"/>
  <c r="X571" i="38"/>
  <c r="Z571" i="38"/>
  <c r="AA571" i="38"/>
  <c r="AB571" i="38"/>
  <c r="AD571" i="38"/>
  <c r="AE571" i="38"/>
  <c r="AF571" i="38"/>
  <c r="AH571" i="38"/>
  <c r="AI571" i="38"/>
  <c r="AJ571" i="38"/>
  <c r="D572" i="38"/>
  <c r="V572" i="38"/>
  <c r="W572" i="38"/>
  <c r="X572" i="38"/>
  <c r="Z572" i="38"/>
  <c r="AA572" i="38"/>
  <c r="AB572" i="38"/>
  <c r="AD572" i="38"/>
  <c r="AE572" i="38"/>
  <c r="AF572" i="38"/>
  <c r="AH572" i="38"/>
  <c r="AI572" i="38"/>
  <c r="AJ572" i="38"/>
  <c r="D573" i="38"/>
  <c r="V573" i="38"/>
  <c r="W573" i="38"/>
  <c r="X573" i="38"/>
  <c r="Z573" i="38"/>
  <c r="AA573" i="38"/>
  <c r="AB573" i="38"/>
  <c r="AD573" i="38"/>
  <c r="AE573" i="38"/>
  <c r="AF573" i="38"/>
  <c r="AH573" i="38"/>
  <c r="AI573" i="38"/>
  <c r="AJ573" i="38"/>
  <c r="D574" i="38"/>
  <c r="V574" i="38"/>
  <c r="W574" i="38"/>
  <c r="X574" i="38"/>
  <c r="Z574" i="38"/>
  <c r="AA574" i="38"/>
  <c r="AB574" i="38"/>
  <c r="AD574" i="38"/>
  <c r="AE574" i="38"/>
  <c r="AF574" i="38"/>
  <c r="AH574" i="38"/>
  <c r="AI574" i="38"/>
  <c r="AJ574" i="38"/>
  <c r="D575" i="38"/>
  <c r="V575" i="38"/>
  <c r="W575" i="38"/>
  <c r="X575" i="38"/>
  <c r="Z575" i="38"/>
  <c r="AA575" i="38"/>
  <c r="AB575" i="38"/>
  <c r="AD575" i="38"/>
  <c r="AE575" i="38"/>
  <c r="AF575" i="38"/>
  <c r="AH575" i="38"/>
  <c r="AI575" i="38"/>
  <c r="AJ575" i="38"/>
  <c r="D576" i="38"/>
  <c r="V576" i="38"/>
  <c r="W576" i="38"/>
  <c r="X576" i="38"/>
  <c r="Z576" i="38"/>
  <c r="AA576" i="38"/>
  <c r="AB576" i="38"/>
  <c r="AD576" i="38"/>
  <c r="AE576" i="38"/>
  <c r="AF576" i="38"/>
  <c r="AH576" i="38"/>
  <c r="AI576" i="38"/>
  <c r="AJ576" i="38"/>
  <c r="D577" i="38"/>
  <c r="V577" i="38"/>
  <c r="W577" i="38"/>
  <c r="X577" i="38"/>
  <c r="Z577" i="38"/>
  <c r="AA577" i="38"/>
  <c r="AB577" i="38"/>
  <c r="AD577" i="38"/>
  <c r="AE577" i="38"/>
  <c r="AF577" i="38"/>
  <c r="AH577" i="38"/>
  <c r="AI577" i="38"/>
  <c r="AJ577" i="38"/>
  <c r="G578" i="38"/>
  <c r="I578" i="38"/>
  <c r="D579" i="38"/>
  <c r="V579" i="38"/>
  <c r="W579" i="38"/>
  <c r="X579" i="38"/>
  <c r="Z579" i="38"/>
  <c r="AA579" i="38"/>
  <c r="AB579" i="38"/>
  <c r="AD579" i="38"/>
  <c r="AE579" i="38"/>
  <c r="AF579" i="38"/>
  <c r="AH579" i="38"/>
  <c r="AI579" i="38"/>
  <c r="AJ579" i="38"/>
  <c r="D580" i="38"/>
  <c r="V580" i="38"/>
  <c r="W580" i="38"/>
  <c r="X580" i="38"/>
  <c r="Z580" i="38"/>
  <c r="AA580" i="38"/>
  <c r="AB580" i="38"/>
  <c r="AD580" i="38"/>
  <c r="AE580" i="38"/>
  <c r="AF580" i="38"/>
  <c r="AH580" i="38"/>
  <c r="AI580" i="38"/>
  <c r="AJ580" i="38"/>
  <c r="D581" i="38"/>
  <c r="V581" i="38"/>
  <c r="W581" i="38"/>
  <c r="X581" i="38"/>
  <c r="Z581" i="38"/>
  <c r="AA581" i="38"/>
  <c r="AB581" i="38"/>
  <c r="AD581" i="38"/>
  <c r="AE581" i="38"/>
  <c r="AF581" i="38"/>
  <c r="AH581" i="38"/>
  <c r="AI581" i="38"/>
  <c r="AJ581" i="38"/>
  <c r="D582" i="38"/>
  <c r="V582" i="38"/>
  <c r="W582" i="38"/>
  <c r="X582" i="38"/>
  <c r="Z582" i="38"/>
  <c r="AA582" i="38"/>
  <c r="AB582" i="38"/>
  <c r="AD582" i="38"/>
  <c r="AE582" i="38"/>
  <c r="AF582" i="38"/>
  <c r="AH582" i="38"/>
  <c r="AI582" i="38"/>
  <c r="AJ582" i="38"/>
  <c r="D583" i="38"/>
  <c r="V583" i="38"/>
  <c r="W583" i="38"/>
  <c r="X583" i="38"/>
  <c r="Z583" i="38"/>
  <c r="AA583" i="38"/>
  <c r="AB583" i="38"/>
  <c r="AD583" i="38"/>
  <c r="AE583" i="38"/>
  <c r="AF583" i="38"/>
  <c r="AH583" i="38"/>
  <c r="AI583" i="38"/>
  <c r="AJ583" i="38"/>
  <c r="I390" i="38" l="1"/>
  <c r="G515" i="38"/>
  <c r="G390" i="38"/>
  <c r="D191" i="38"/>
  <c r="F191" i="38" s="1"/>
  <c r="AK406" i="38"/>
  <c r="AC406" i="38"/>
  <c r="AG18" i="38"/>
  <c r="AC17" i="38"/>
  <c r="AG406" i="38"/>
  <c r="Y406" i="38"/>
  <c r="Y320" i="38"/>
  <c r="G409" i="38"/>
  <c r="D401" i="38"/>
  <c r="F401" i="38" s="1"/>
  <c r="I333" i="38"/>
  <c r="G209" i="38"/>
  <c r="I409" i="38"/>
  <c r="G333" i="38"/>
  <c r="I209" i="38"/>
  <c r="F193" i="38"/>
  <c r="Y19" i="38"/>
  <c r="AK416" i="38"/>
  <c r="AC416" i="38"/>
  <c r="AK412" i="38"/>
  <c r="AC412" i="38"/>
  <c r="F562" i="38"/>
  <c r="J562" i="38" s="1"/>
  <c r="F546" i="38"/>
  <c r="H546" i="38" s="1"/>
  <c r="F524" i="38"/>
  <c r="H524" i="38" s="1"/>
  <c r="F522" i="38"/>
  <c r="F509" i="38"/>
  <c r="H509" i="38" s="1"/>
  <c r="F506" i="38"/>
  <c r="H506" i="38" s="1"/>
  <c r="F504" i="38"/>
  <c r="F487" i="38"/>
  <c r="F455" i="38"/>
  <c r="H455" i="38" s="1"/>
  <c r="F453" i="38"/>
  <c r="F440" i="38"/>
  <c r="F437" i="38"/>
  <c r="F431" i="38"/>
  <c r="H431" i="38" s="1"/>
  <c r="F428" i="38"/>
  <c r="H428" i="38" s="1"/>
  <c r="F427" i="38"/>
  <c r="AG416" i="38"/>
  <c r="Y416" i="38"/>
  <c r="F417" i="38"/>
  <c r="AG412" i="38"/>
  <c r="Y412" i="38"/>
  <c r="AF401" i="38"/>
  <c r="X401" i="38"/>
  <c r="F399" i="38"/>
  <c r="F397" i="38"/>
  <c r="H397" i="38" s="1"/>
  <c r="F395" i="38"/>
  <c r="J395" i="38" s="1"/>
  <c r="F393" i="38"/>
  <c r="F389" i="38"/>
  <c r="F380" i="38"/>
  <c r="J380" i="38" s="1"/>
  <c r="F330" i="38"/>
  <c r="H330" i="38" s="1"/>
  <c r="F329" i="38"/>
  <c r="AG318" i="38"/>
  <c r="Y318" i="38"/>
  <c r="AG310" i="38"/>
  <c r="Y310" i="38"/>
  <c r="F306" i="38"/>
  <c r="H306" i="38" s="1"/>
  <c r="F305" i="38"/>
  <c r="H305" i="38" s="1"/>
  <c r="F298" i="38"/>
  <c r="J298" i="38" s="1"/>
  <c r="F297" i="38"/>
  <c r="F290" i="38"/>
  <c r="J290" i="38" s="1"/>
  <c r="F289" i="38"/>
  <c r="H289" i="38" s="1"/>
  <c r="F254" i="38"/>
  <c r="J254" i="38" s="1"/>
  <c r="F253" i="38"/>
  <c r="H253" i="38" s="1"/>
  <c r="F241" i="38"/>
  <c r="F239" i="38"/>
  <c r="H239" i="38" s="1"/>
  <c r="F237" i="38"/>
  <c r="H237" i="38" s="1"/>
  <c r="F234" i="38"/>
  <c r="H234" i="38" s="1"/>
  <c r="F233" i="38"/>
  <c r="F214" i="38"/>
  <c r="J214" i="38" s="1"/>
  <c r="F213" i="38"/>
  <c r="H213" i="38" s="1"/>
  <c r="F145" i="38"/>
  <c r="J145" i="38" s="1"/>
  <c r="F144" i="38"/>
  <c r="F137" i="38"/>
  <c r="J137" i="38" s="1"/>
  <c r="F136" i="38"/>
  <c r="F132" i="38"/>
  <c r="F130" i="38"/>
  <c r="F113" i="38"/>
  <c r="H113" i="38" s="1"/>
  <c r="F110" i="38"/>
  <c r="H110" i="38" s="1"/>
  <c r="F46" i="38"/>
  <c r="AK318" i="38"/>
  <c r="AC318" i="38"/>
  <c r="AK310" i="38"/>
  <c r="AC310" i="38"/>
  <c r="F62" i="38"/>
  <c r="H62" i="38" s="1"/>
  <c r="F59" i="38"/>
  <c r="J59" i="38" s="1"/>
  <c r="F57" i="38"/>
  <c r="J57" i="38" s="1"/>
  <c r="F561" i="38"/>
  <c r="F553" i="38"/>
  <c r="H553" i="38" s="1"/>
  <c r="F550" i="38"/>
  <c r="J550" i="38" s="1"/>
  <c r="F545" i="38"/>
  <c r="H545" i="38" s="1"/>
  <c r="F541" i="38"/>
  <c r="J541" i="38" s="1"/>
  <c r="F539" i="38"/>
  <c r="F537" i="38"/>
  <c r="J537" i="38" s="1"/>
  <c r="F535" i="38"/>
  <c r="J535" i="38" s="1"/>
  <c r="F533" i="38"/>
  <c r="J533" i="38" s="1"/>
  <c r="F531" i="38"/>
  <c r="J531" i="38" s="1"/>
  <c r="F529" i="38"/>
  <c r="J529" i="38" s="1"/>
  <c r="F527" i="38"/>
  <c r="J527" i="38" s="1"/>
  <c r="F523" i="38"/>
  <c r="J523" i="38" s="1"/>
  <c r="F518" i="38"/>
  <c r="F513" i="38"/>
  <c r="H513" i="38" s="1"/>
  <c r="F508" i="38"/>
  <c r="H508" i="38" s="1"/>
  <c r="F505" i="38"/>
  <c r="H367" i="38"/>
  <c r="J367" i="38"/>
  <c r="AG414" i="38"/>
  <c r="Y414" i="38"/>
  <c r="AK408" i="38"/>
  <c r="AC408" i="38"/>
  <c r="AG402" i="38"/>
  <c r="Y402" i="38"/>
  <c r="H359" i="38"/>
  <c r="J359" i="38"/>
  <c r="F485" i="38"/>
  <c r="J485" i="38" s="1"/>
  <c r="F483" i="38"/>
  <c r="F481" i="38"/>
  <c r="F479" i="38"/>
  <c r="H479" i="38" s="1"/>
  <c r="F477" i="38"/>
  <c r="H477" i="38" s="1"/>
  <c r="F475" i="38"/>
  <c r="H475" i="38" s="1"/>
  <c r="F473" i="38"/>
  <c r="J473" i="38" s="1"/>
  <c r="F471" i="38"/>
  <c r="H471" i="38" s="1"/>
  <c r="F469" i="38"/>
  <c r="J469" i="38" s="1"/>
  <c r="F467" i="38"/>
  <c r="F465" i="38"/>
  <c r="F463" i="38"/>
  <c r="H463" i="38" s="1"/>
  <c r="F461" i="38"/>
  <c r="H461" i="38" s="1"/>
  <c r="F459" i="38"/>
  <c r="H459" i="38" s="1"/>
  <c r="F457" i="38"/>
  <c r="F454" i="38"/>
  <c r="H454" i="38" s="1"/>
  <c r="F449" i="38"/>
  <c r="H449" i="38" s="1"/>
  <c r="F444" i="38"/>
  <c r="F439" i="38"/>
  <c r="F435" i="38"/>
  <c r="J435" i="38" s="1"/>
  <c r="F433" i="38"/>
  <c r="H433" i="38" s="1"/>
  <c r="AJ429" i="38"/>
  <c r="AB429" i="38"/>
  <c r="F426" i="38"/>
  <c r="J426" i="38" s="1"/>
  <c r="AK420" i="38"/>
  <c r="Y418" i="38"/>
  <c r="F418" i="38"/>
  <c r="J418" i="38" s="1"/>
  <c r="AK414" i="38"/>
  <c r="AC414" i="38"/>
  <c r="F413" i="38"/>
  <c r="AG408" i="38"/>
  <c r="Y408" i="38"/>
  <c r="F408" i="38"/>
  <c r="J408" i="38" s="1"/>
  <c r="AK402" i="38"/>
  <c r="AC402" i="38"/>
  <c r="J379" i="38"/>
  <c r="J377" i="38"/>
  <c r="F374" i="38"/>
  <c r="J374" i="38" s="1"/>
  <c r="H351" i="38"/>
  <c r="J351" i="38"/>
  <c r="H343" i="38"/>
  <c r="J343" i="38"/>
  <c r="H321" i="38"/>
  <c r="J321" i="38"/>
  <c r="J347" i="38"/>
  <c r="J339" i="38"/>
  <c r="D337" i="38"/>
  <c r="D334" i="38"/>
  <c r="F332" i="38"/>
  <c r="J332" i="38" s="1"/>
  <c r="AK330" i="38"/>
  <c r="AC330" i="38"/>
  <c r="D328" i="38"/>
  <c r="D327" i="38" s="1"/>
  <c r="AG326" i="38"/>
  <c r="Y326" i="38"/>
  <c r="AK320" i="38"/>
  <c r="AC320" i="38"/>
  <c r="J313" i="38"/>
  <c r="AG308" i="38"/>
  <c r="Y308" i="38"/>
  <c r="F308" i="38"/>
  <c r="H308" i="38" s="1"/>
  <c r="AK306" i="38"/>
  <c r="AC306" i="38"/>
  <c r="AG304" i="38"/>
  <c r="Y304" i="38"/>
  <c r="F304" i="38"/>
  <c r="J304" i="38" s="1"/>
  <c r="AK302" i="38"/>
  <c r="AC302" i="38"/>
  <c r="AG300" i="38"/>
  <c r="Y300" i="38"/>
  <c r="F300" i="38"/>
  <c r="H300" i="38" s="1"/>
  <c r="F296" i="38"/>
  <c r="J296" i="38" s="1"/>
  <c r="F292" i="38"/>
  <c r="H292" i="38" s="1"/>
  <c r="F288" i="38"/>
  <c r="J288" i="38" s="1"/>
  <c r="AG330" i="38"/>
  <c r="Y330" i="38"/>
  <c r="AK326" i="38"/>
  <c r="AC326" i="38"/>
  <c r="AG320" i="38"/>
  <c r="D312" i="38"/>
  <c r="AK308" i="38"/>
  <c r="AC308" i="38"/>
  <c r="AG306" i="38"/>
  <c r="Y306" i="38"/>
  <c r="AK304" i="38"/>
  <c r="AC304" i="38"/>
  <c r="AG302" i="38"/>
  <c r="Y302" i="38"/>
  <c r="AK300" i="38"/>
  <c r="AC300" i="38"/>
  <c r="F265" i="38"/>
  <c r="H265" i="38" s="1"/>
  <c r="F263" i="38"/>
  <c r="H263" i="38" s="1"/>
  <c r="F261" i="38"/>
  <c r="J261" i="38" s="1"/>
  <c r="F258" i="38"/>
  <c r="H258" i="38" s="1"/>
  <c r="F256" i="38"/>
  <c r="H256" i="38" s="1"/>
  <c r="H205" i="38"/>
  <c r="J205" i="38"/>
  <c r="F216" i="38"/>
  <c r="H216" i="38" s="1"/>
  <c r="F212" i="38"/>
  <c r="H212" i="38" s="1"/>
  <c r="F206" i="38"/>
  <c r="J206" i="38" s="1"/>
  <c r="F204" i="38"/>
  <c r="H204" i="38" s="1"/>
  <c r="F200" i="38"/>
  <c r="J200" i="38" s="1"/>
  <c r="F196" i="38"/>
  <c r="J196" i="38" s="1"/>
  <c r="J187" i="38"/>
  <c r="AK166" i="38"/>
  <c r="F147" i="38"/>
  <c r="H147" i="38" s="1"/>
  <c r="F143" i="38"/>
  <c r="J143" i="38" s="1"/>
  <c r="F139" i="38"/>
  <c r="J139" i="38" s="1"/>
  <c r="F131" i="38"/>
  <c r="J131" i="38" s="1"/>
  <c r="F126" i="38"/>
  <c r="H126" i="38" s="1"/>
  <c r="F123" i="38"/>
  <c r="H123" i="38" s="1"/>
  <c r="F117" i="38"/>
  <c r="J117" i="38" s="1"/>
  <c r="F112" i="38"/>
  <c r="F93" i="38"/>
  <c r="H93" i="38" s="1"/>
  <c r="F91" i="38"/>
  <c r="F89" i="38"/>
  <c r="J89" i="38" s="1"/>
  <c r="F87" i="38"/>
  <c r="J87" i="38" s="1"/>
  <c r="F85" i="38"/>
  <c r="F56" i="38"/>
  <c r="F47" i="38"/>
  <c r="J47" i="38" s="1"/>
  <c r="AG28" i="38"/>
  <c r="Y28" i="38"/>
  <c r="AK25" i="38"/>
  <c r="AC28" i="38"/>
  <c r="F452" i="38"/>
  <c r="J452" i="38" s="1"/>
  <c r="AK444" i="38"/>
  <c r="AC444" i="38"/>
  <c r="AG442" i="38"/>
  <c r="Y442" i="38"/>
  <c r="F442" i="38"/>
  <c r="J442" i="38" s="1"/>
  <c r="AK440" i="38"/>
  <c r="AC440" i="38"/>
  <c r="AG438" i="38"/>
  <c r="Y438" i="38"/>
  <c r="F438" i="38"/>
  <c r="J438" i="38" s="1"/>
  <c r="F434" i="38"/>
  <c r="H434" i="38" s="1"/>
  <c r="D432" i="38"/>
  <c r="D429" i="38"/>
  <c r="AG430" i="38"/>
  <c r="Y430" i="38"/>
  <c r="J425" i="38"/>
  <c r="J423" i="38"/>
  <c r="AC422" i="38"/>
  <c r="AG420" i="38"/>
  <c r="Y420" i="38"/>
  <c r="F420" i="38"/>
  <c r="H420" i="38" s="1"/>
  <c r="AK418" i="38"/>
  <c r="AC418" i="38"/>
  <c r="F416" i="38"/>
  <c r="H416" i="38" s="1"/>
  <c r="F412" i="38"/>
  <c r="J412" i="38" s="1"/>
  <c r="AF405" i="38"/>
  <c r="AF404" i="38" s="1"/>
  <c r="X405" i="38"/>
  <c r="X404" i="38" s="1"/>
  <c r="D405" i="38"/>
  <c r="F405" i="38" s="1"/>
  <c r="AJ401" i="38"/>
  <c r="AB401" i="38"/>
  <c r="AE401" i="38"/>
  <c r="W401" i="38"/>
  <c r="F400" i="38"/>
  <c r="J400" i="38" s="1"/>
  <c r="F398" i="38"/>
  <c r="J398" i="38" s="1"/>
  <c r="F396" i="38"/>
  <c r="J396" i="38" s="1"/>
  <c r="F394" i="38"/>
  <c r="J394" i="38" s="1"/>
  <c r="D391" i="38"/>
  <c r="F388" i="38"/>
  <c r="J388" i="38" s="1"/>
  <c r="AC386" i="38"/>
  <c r="D381" i="38"/>
  <c r="J203" i="38"/>
  <c r="F583" i="38"/>
  <c r="J583" i="38" s="1"/>
  <c r="F582" i="38"/>
  <c r="J582" i="38" s="1"/>
  <c r="F581" i="38"/>
  <c r="H581" i="38" s="1"/>
  <c r="F576" i="38"/>
  <c r="H576" i="38" s="1"/>
  <c r="F574" i="38"/>
  <c r="H574" i="38" s="1"/>
  <c r="F572" i="38"/>
  <c r="H572" i="38" s="1"/>
  <c r="F570" i="38"/>
  <c r="H570" i="38" s="1"/>
  <c r="F568" i="38"/>
  <c r="H568" i="38" s="1"/>
  <c r="F566" i="38"/>
  <c r="J566" i="38" s="1"/>
  <c r="F564" i="38"/>
  <c r="J564" i="38" s="1"/>
  <c r="F557" i="38"/>
  <c r="H557" i="38" s="1"/>
  <c r="F556" i="38"/>
  <c r="J556" i="38" s="1"/>
  <c r="F552" i="38"/>
  <c r="F548" i="38"/>
  <c r="H548" i="38" s="1"/>
  <c r="F544" i="38"/>
  <c r="H544" i="38" s="1"/>
  <c r="F540" i="38"/>
  <c r="H540" i="38" s="1"/>
  <c r="F538" i="38"/>
  <c r="F536" i="38"/>
  <c r="H536" i="38" s="1"/>
  <c r="F534" i="38"/>
  <c r="H534" i="38" s="1"/>
  <c r="F532" i="38"/>
  <c r="H532" i="38" s="1"/>
  <c r="F530" i="38"/>
  <c r="F528" i="38"/>
  <c r="H528" i="38" s="1"/>
  <c r="F526" i="38"/>
  <c r="H526" i="38" s="1"/>
  <c r="F521" i="38"/>
  <c r="J521" i="38" s="1"/>
  <c r="F511" i="38"/>
  <c r="J511" i="38" s="1"/>
  <c r="F507" i="38"/>
  <c r="J507" i="38" s="1"/>
  <c r="F503" i="38"/>
  <c r="H503" i="38" s="1"/>
  <c r="F501" i="38"/>
  <c r="H501" i="38" s="1"/>
  <c r="F497" i="38"/>
  <c r="F495" i="38"/>
  <c r="H495" i="38" s="1"/>
  <c r="F493" i="38"/>
  <c r="H493" i="38" s="1"/>
  <c r="F491" i="38"/>
  <c r="H491" i="38" s="1"/>
  <c r="F489" i="38"/>
  <c r="AG444" i="38"/>
  <c r="Y444" i="38"/>
  <c r="AK442" i="38"/>
  <c r="AC442" i="38"/>
  <c r="AG440" i="38"/>
  <c r="Y440" i="38"/>
  <c r="AK438" i="38"/>
  <c r="AC438" i="38"/>
  <c r="D436" i="38"/>
  <c r="F436" i="38" s="1"/>
  <c r="AK430" i="38"/>
  <c r="AC430" i="38"/>
  <c r="D421" i="38"/>
  <c r="Y422" i="38"/>
  <c r="AC420" i="38"/>
  <c r="AG418" i="38"/>
  <c r="D410" i="38"/>
  <c r="J371" i="38"/>
  <c r="J363" i="38"/>
  <c r="J355" i="38"/>
  <c r="J335" i="38"/>
  <c r="J331" i="38"/>
  <c r="J325" i="38"/>
  <c r="J311" i="38"/>
  <c r="H179" i="38"/>
  <c r="J179" i="38"/>
  <c r="H171" i="38"/>
  <c r="J171" i="38"/>
  <c r="F198" i="38"/>
  <c r="J198" i="38" s="1"/>
  <c r="D194" i="38"/>
  <c r="F194" i="38" s="1"/>
  <c r="J183" i="38"/>
  <c r="J175" i="38"/>
  <c r="J167" i="38"/>
  <c r="D165" i="38"/>
  <c r="J154" i="38"/>
  <c r="J148" i="38"/>
  <c r="AC147" i="38"/>
  <c r="J146" i="38"/>
  <c r="AK145" i="38"/>
  <c r="AC145" i="38"/>
  <c r="AK143" i="38"/>
  <c r="AC143" i="38"/>
  <c r="J142" i="38"/>
  <c r="AK141" i="38"/>
  <c r="AC141" i="38"/>
  <c r="J140" i="38"/>
  <c r="AK139" i="38"/>
  <c r="AC139" i="38"/>
  <c r="J138" i="38"/>
  <c r="AK137" i="38"/>
  <c r="AC137" i="38"/>
  <c r="AK135" i="38"/>
  <c r="AC135" i="38"/>
  <c r="F133" i="38"/>
  <c r="J133" i="38" s="1"/>
  <c r="F129" i="38"/>
  <c r="J129" i="38" s="1"/>
  <c r="F125" i="38"/>
  <c r="J125" i="38" s="1"/>
  <c r="F120" i="38"/>
  <c r="AG115" i="38"/>
  <c r="Y115" i="38"/>
  <c r="F115" i="38"/>
  <c r="H115" i="38" s="1"/>
  <c r="F111" i="38"/>
  <c r="J111" i="38" s="1"/>
  <c r="F76" i="38"/>
  <c r="F74" i="38"/>
  <c r="H74" i="38" s="1"/>
  <c r="F71" i="38"/>
  <c r="H71" i="38" s="1"/>
  <c r="F69" i="38"/>
  <c r="F67" i="38"/>
  <c r="J67" i="38" s="1"/>
  <c r="F64" i="38"/>
  <c r="H64" i="38" s="1"/>
  <c r="F55" i="38"/>
  <c r="J55" i="38" s="1"/>
  <c r="F49" i="38"/>
  <c r="H49" i="38" s="1"/>
  <c r="F45" i="38"/>
  <c r="H45" i="38" s="1"/>
  <c r="F43" i="38"/>
  <c r="J43" i="38" s="1"/>
  <c r="F41" i="38"/>
  <c r="J41" i="38" s="1"/>
  <c r="F39" i="38"/>
  <c r="H39" i="38" s="1"/>
  <c r="F37" i="38"/>
  <c r="AC27" i="38"/>
  <c r="F12" i="38"/>
  <c r="H12" i="38" s="1"/>
  <c r="Y147" i="38"/>
  <c r="AG145" i="38"/>
  <c r="Y145" i="38"/>
  <c r="AG143" i="38"/>
  <c r="Y143" i="38"/>
  <c r="AG141" i="38"/>
  <c r="Y141" i="38"/>
  <c r="AG139" i="38"/>
  <c r="Y139" i="38"/>
  <c r="AG137" i="38"/>
  <c r="Y137" i="38"/>
  <c r="D134" i="38"/>
  <c r="AG135" i="38"/>
  <c r="Y135" i="38"/>
  <c r="AG117" i="38"/>
  <c r="Y117" i="38"/>
  <c r="J574" i="38"/>
  <c r="J568" i="38"/>
  <c r="H485" i="38"/>
  <c r="H469" i="38"/>
  <c r="D578" i="38"/>
  <c r="F577" i="38"/>
  <c r="H577" i="38" s="1"/>
  <c r="F575" i="38"/>
  <c r="H575" i="38" s="1"/>
  <c r="AK573" i="38"/>
  <c r="F573" i="38"/>
  <c r="H573" i="38" s="1"/>
  <c r="F571" i="38"/>
  <c r="J571" i="38" s="1"/>
  <c r="F569" i="38"/>
  <c r="J569" i="38" s="1"/>
  <c r="F567" i="38"/>
  <c r="J567" i="38" s="1"/>
  <c r="F565" i="38"/>
  <c r="H565" i="38" s="1"/>
  <c r="J563" i="38"/>
  <c r="J555" i="38"/>
  <c r="J551" i="38"/>
  <c r="J549" i="38"/>
  <c r="J547" i="38"/>
  <c r="H535" i="38"/>
  <c r="AK523" i="38"/>
  <c r="AC523" i="38"/>
  <c r="AK521" i="38"/>
  <c r="AC521" i="38"/>
  <c r="J520" i="38"/>
  <c r="AK519" i="38"/>
  <c r="AC519" i="38"/>
  <c r="AK517" i="38"/>
  <c r="AC517" i="38"/>
  <c r="J514" i="38"/>
  <c r="AK513" i="38"/>
  <c r="AC513" i="38"/>
  <c r="J512" i="38"/>
  <c r="AK511" i="38"/>
  <c r="AC511" i="38"/>
  <c r="J510" i="38"/>
  <c r="AK509" i="38"/>
  <c r="AC509" i="38"/>
  <c r="J508" i="38"/>
  <c r="AK507" i="38"/>
  <c r="AC507" i="38"/>
  <c r="AK505" i="38"/>
  <c r="AC505" i="38"/>
  <c r="F502" i="38"/>
  <c r="J502" i="38" s="1"/>
  <c r="D499" i="38"/>
  <c r="F496" i="38"/>
  <c r="H496" i="38" s="1"/>
  <c r="F494" i="38"/>
  <c r="J494" i="38" s="1"/>
  <c r="F492" i="38"/>
  <c r="J492" i="38" s="1"/>
  <c r="F490" i="38"/>
  <c r="F488" i="38"/>
  <c r="H488" i="38" s="1"/>
  <c r="F486" i="38"/>
  <c r="H486" i="38" s="1"/>
  <c r="F484" i="38"/>
  <c r="J484" i="38" s="1"/>
  <c r="F482" i="38"/>
  <c r="F480" i="38"/>
  <c r="J480" i="38" s="1"/>
  <c r="F478" i="38"/>
  <c r="J478" i="38" s="1"/>
  <c r="F476" i="38"/>
  <c r="J476" i="38" s="1"/>
  <c r="F474" i="38"/>
  <c r="F472" i="38"/>
  <c r="H472" i="38" s="1"/>
  <c r="F470" i="38"/>
  <c r="H470" i="38" s="1"/>
  <c r="F468" i="38"/>
  <c r="J468" i="38" s="1"/>
  <c r="F466" i="38"/>
  <c r="F464" i="38"/>
  <c r="J464" i="38" s="1"/>
  <c r="F462" i="38"/>
  <c r="J462" i="38" s="1"/>
  <c r="F460" i="38"/>
  <c r="J460" i="38" s="1"/>
  <c r="F458" i="38"/>
  <c r="F456" i="38"/>
  <c r="H456" i="38" s="1"/>
  <c r="D447" i="38"/>
  <c r="F447" i="38" s="1"/>
  <c r="F580" i="38"/>
  <c r="D560" i="38"/>
  <c r="D559" i="38" s="1"/>
  <c r="AG523" i="38"/>
  <c r="Y523" i="38"/>
  <c r="AG521" i="38"/>
  <c r="Y521" i="38"/>
  <c r="AG519" i="38"/>
  <c r="Y519" i="38"/>
  <c r="AG517" i="38"/>
  <c r="Y517" i="38"/>
  <c r="AG513" i="38"/>
  <c r="Y513" i="38"/>
  <c r="AG511" i="38"/>
  <c r="Y511" i="38"/>
  <c r="AG509" i="38"/>
  <c r="Y509" i="38"/>
  <c r="AG507" i="38"/>
  <c r="Y507" i="38"/>
  <c r="AG505" i="38"/>
  <c r="Y505" i="38"/>
  <c r="J451" i="38"/>
  <c r="J445" i="38"/>
  <c r="J443" i="38"/>
  <c r="J441" i="38"/>
  <c r="J419" i="38"/>
  <c r="J415" i="38"/>
  <c r="J411" i="38"/>
  <c r="J407" i="38"/>
  <c r="J403" i="38"/>
  <c r="H309" i="38"/>
  <c r="J309" i="38"/>
  <c r="H307" i="38"/>
  <c r="J307" i="38"/>
  <c r="H303" i="38"/>
  <c r="J303" i="38"/>
  <c r="H301" i="38"/>
  <c r="J301" i="38"/>
  <c r="H285" i="38"/>
  <c r="J285" i="38"/>
  <c r="H281" i="38"/>
  <c r="J281" i="38"/>
  <c r="H273" i="38"/>
  <c r="J273" i="38"/>
  <c r="H269" i="38"/>
  <c r="J269" i="38"/>
  <c r="H219" i="38"/>
  <c r="J219" i="38"/>
  <c r="J299" i="38"/>
  <c r="AK298" i="38"/>
  <c r="AC298" i="38"/>
  <c r="J295" i="38"/>
  <c r="J293" i="38"/>
  <c r="J291" i="38"/>
  <c r="AK288" i="38"/>
  <c r="AC288" i="38"/>
  <c r="J287" i="38"/>
  <c r="AK286" i="38"/>
  <c r="AC286" i="38"/>
  <c r="AK284" i="38"/>
  <c r="AC284" i="38"/>
  <c r="F266" i="38"/>
  <c r="J266" i="38" s="1"/>
  <c r="F264" i="38"/>
  <c r="J264" i="38" s="1"/>
  <c r="F262" i="38"/>
  <c r="D260" i="38"/>
  <c r="F260" i="38" s="1"/>
  <c r="F259" i="38"/>
  <c r="J259" i="38" s="1"/>
  <c r="F257" i="38"/>
  <c r="J257" i="38" s="1"/>
  <c r="J255" i="38"/>
  <c r="J253" i="38"/>
  <c r="F242" i="38"/>
  <c r="J242" i="38" s="1"/>
  <c r="F240" i="38"/>
  <c r="H240" i="38" s="1"/>
  <c r="F238" i="38"/>
  <c r="H238" i="38" s="1"/>
  <c r="D235" i="38"/>
  <c r="D227" i="38"/>
  <c r="D218" i="38"/>
  <c r="J217" i="38"/>
  <c r="J215" i="38"/>
  <c r="J211" i="38"/>
  <c r="J207" i="38"/>
  <c r="AG298" i="38"/>
  <c r="D267" i="38"/>
  <c r="D210" i="38"/>
  <c r="D209" i="38" s="1"/>
  <c r="D201" i="38"/>
  <c r="J199" i="38"/>
  <c r="J197" i="38"/>
  <c r="J195" i="38"/>
  <c r="J189" i="38"/>
  <c r="J185" i="38"/>
  <c r="J181" i="38"/>
  <c r="J177" i="38"/>
  <c r="J173" i="38"/>
  <c r="J169" i="38"/>
  <c r="J128" i="38"/>
  <c r="J124" i="38"/>
  <c r="J122" i="38"/>
  <c r="H118" i="38"/>
  <c r="J118" i="38"/>
  <c r="H116" i="38"/>
  <c r="J116" i="38"/>
  <c r="H81" i="38"/>
  <c r="J81" i="38"/>
  <c r="H79" i="38"/>
  <c r="J79" i="38"/>
  <c r="H31" i="38"/>
  <c r="J31" i="38"/>
  <c r="F121" i="38"/>
  <c r="J121" i="38" s="1"/>
  <c r="D119" i="38"/>
  <c r="F119" i="38" s="1"/>
  <c r="AK117" i="38"/>
  <c r="AC117" i="38"/>
  <c r="AK115" i="38"/>
  <c r="AC115" i="38"/>
  <c r="J114" i="38"/>
  <c r="AK113" i="38"/>
  <c r="AC113" i="38"/>
  <c r="AK111" i="38"/>
  <c r="AC111" i="38"/>
  <c r="J110" i="38"/>
  <c r="AK109" i="38"/>
  <c r="AC109" i="38"/>
  <c r="AK105" i="38"/>
  <c r="AC105" i="38"/>
  <c r="J104" i="38"/>
  <c r="J101" i="38"/>
  <c r="D95" i="38"/>
  <c r="F92" i="38"/>
  <c r="J92" i="38" s="1"/>
  <c r="F90" i="38"/>
  <c r="H90" i="38" s="1"/>
  <c r="F88" i="38"/>
  <c r="J88" i="38" s="1"/>
  <c r="F82" i="38"/>
  <c r="F80" i="38"/>
  <c r="H80" i="38" s="1"/>
  <c r="F78" i="38"/>
  <c r="H78" i="38" s="1"/>
  <c r="F77" i="38"/>
  <c r="F75" i="38"/>
  <c r="F72" i="38"/>
  <c r="H72" i="38" s="1"/>
  <c r="F70" i="38"/>
  <c r="H70" i="38" s="1"/>
  <c r="F68" i="38"/>
  <c r="J68" i="38" s="1"/>
  <c r="D66" i="38"/>
  <c r="F65" i="38"/>
  <c r="J65" i="38" s="1"/>
  <c r="J63" i="38"/>
  <c r="Y61" i="38"/>
  <c r="F58" i="38"/>
  <c r="J54" i="38"/>
  <c r="AC53" i="38"/>
  <c r="F52" i="38"/>
  <c r="J52" i="38" s="1"/>
  <c r="J50" i="38"/>
  <c r="J48" i="38"/>
  <c r="F44" i="38"/>
  <c r="H44" i="38" s="1"/>
  <c r="F42" i="38"/>
  <c r="H42" i="38" s="1"/>
  <c r="F40" i="38"/>
  <c r="F38" i="38"/>
  <c r="H38" i="38" s="1"/>
  <c r="AK28" i="38"/>
  <c r="J17" i="38"/>
  <c r="F32" i="38"/>
  <c r="F28" i="38"/>
  <c r="J28" i="38" s="1"/>
  <c r="F20" i="38"/>
  <c r="H20" i="38" s="1"/>
  <c r="F14" i="38"/>
  <c r="J14" i="38" s="1"/>
  <c r="AG113" i="38"/>
  <c r="Y113" i="38"/>
  <c r="AG111" i="38"/>
  <c r="Y111" i="38"/>
  <c r="D108" i="38"/>
  <c r="F108" i="38" s="1"/>
  <c r="AG109" i="38"/>
  <c r="Y109" i="38"/>
  <c r="AG105" i="38"/>
  <c r="Y105" i="38"/>
  <c r="D60" i="38"/>
  <c r="F60" i="38" s="1"/>
  <c r="J60" i="38" s="1"/>
  <c r="Y53" i="38"/>
  <c r="F163" i="38"/>
  <c r="J163" i="38" s="1"/>
  <c r="F155" i="38"/>
  <c r="J155" i="38" s="1"/>
  <c r="F225" i="38"/>
  <c r="H225" i="38" s="1"/>
  <c r="F221" i="38"/>
  <c r="J221" i="38" s="1"/>
  <c r="F251" i="38"/>
  <c r="J251" i="38" s="1"/>
  <c r="F249" i="38"/>
  <c r="H249" i="38" s="1"/>
  <c r="F245" i="38"/>
  <c r="H245" i="38" s="1"/>
  <c r="F286" i="38"/>
  <c r="J286" i="38" s="1"/>
  <c r="F282" i="38"/>
  <c r="H282" i="38" s="1"/>
  <c r="F274" i="38"/>
  <c r="H274" i="38" s="1"/>
  <c r="F270" i="38"/>
  <c r="H270" i="38" s="1"/>
  <c r="F387" i="38"/>
  <c r="J387" i="38" s="1"/>
  <c r="AG569" i="38"/>
  <c r="Y567" i="38"/>
  <c r="Y565" i="38"/>
  <c r="Y569" i="38"/>
  <c r="AG567" i="38"/>
  <c r="AG565" i="38"/>
  <c r="AG577" i="38"/>
  <c r="AG575" i="38"/>
  <c r="Y575" i="38"/>
  <c r="AC573" i="38"/>
  <c r="Y573" i="38"/>
  <c r="AG571" i="38"/>
  <c r="Y571" i="38"/>
  <c r="AC569" i="38"/>
  <c r="AK567" i="38"/>
  <c r="AC567" i="38"/>
  <c r="AK565" i="38"/>
  <c r="AC565" i="38"/>
  <c r="Y583" i="38"/>
  <c r="AK579" i="38"/>
  <c r="AK577" i="38"/>
  <c r="Y577" i="38"/>
  <c r="AK575" i="38"/>
  <c r="AC575" i="38"/>
  <c r="AG573" i="38"/>
  <c r="AK571" i="38"/>
  <c r="AC571" i="38"/>
  <c r="AK569" i="38"/>
  <c r="AG288" i="38"/>
  <c r="Y288" i="38"/>
  <c r="AG286" i="38"/>
  <c r="Y286" i="38"/>
  <c r="AG284" i="38"/>
  <c r="Y284" i="38"/>
  <c r="AG282" i="38"/>
  <c r="Y282" i="38"/>
  <c r="AG280" i="38"/>
  <c r="Y280" i="38"/>
  <c r="AG278" i="38"/>
  <c r="AG276" i="38"/>
  <c r="Y276" i="38"/>
  <c r="AG274" i="38"/>
  <c r="Y274" i="38"/>
  <c r="AG272" i="38"/>
  <c r="Y272" i="38"/>
  <c r="AG270" i="38"/>
  <c r="Y270" i="38"/>
  <c r="AG268" i="38"/>
  <c r="Y268" i="38"/>
  <c r="AK200" i="38"/>
  <c r="AC166" i="38"/>
  <c r="AK162" i="38"/>
  <c r="AC162" i="38"/>
  <c r="AK160" i="38"/>
  <c r="AC160" i="38"/>
  <c r="AK55" i="38"/>
  <c r="AC55" i="38"/>
  <c r="AK53" i="38"/>
  <c r="AK23" i="38"/>
  <c r="AC23" i="38"/>
  <c r="Y13" i="38"/>
  <c r="AK282" i="38"/>
  <c r="AC282" i="38"/>
  <c r="AK280" i="38"/>
  <c r="AC280" i="38"/>
  <c r="AK278" i="38"/>
  <c r="AK276" i="38"/>
  <c r="AC276" i="38"/>
  <c r="AK274" i="38"/>
  <c r="AC274" i="38"/>
  <c r="AK272" i="38"/>
  <c r="AC272" i="38"/>
  <c r="AK270" i="38"/>
  <c r="AC270" i="38"/>
  <c r="AK268" i="38"/>
  <c r="AC268" i="38"/>
  <c r="AG200" i="38"/>
  <c r="AG166" i="38"/>
  <c r="Y166" i="38"/>
  <c r="AG162" i="38"/>
  <c r="Y162" i="38"/>
  <c r="AG160" i="38"/>
  <c r="Y160" i="38"/>
  <c r="AG55" i="38"/>
  <c r="Y55" i="38"/>
  <c r="AG53" i="38"/>
  <c r="Y52" i="38"/>
  <c r="AK41" i="38"/>
  <c r="AC32" i="38"/>
  <c r="AG23" i="38"/>
  <c r="Y23" i="38"/>
  <c r="AC579" i="38"/>
  <c r="AK583" i="38"/>
  <c r="AC583" i="38"/>
  <c r="AK581" i="38"/>
  <c r="AC581" i="38"/>
  <c r="AJ578" i="38"/>
  <c r="AH578" i="38"/>
  <c r="AB578" i="38"/>
  <c r="Z578" i="38"/>
  <c r="AG579" i="38"/>
  <c r="Y579" i="38"/>
  <c r="AC577" i="38"/>
  <c r="AG576" i="38"/>
  <c r="AK562" i="38"/>
  <c r="AC562" i="38"/>
  <c r="AK556" i="38"/>
  <c r="AC556" i="38"/>
  <c r="AK554" i="38"/>
  <c r="AC554" i="38"/>
  <c r="AK552" i="38"/>
  <c r="AC552" i="38"/>
  <c r="AK550" i="38"/>
  <c r="AC550" i="38"/>
  <c r="AK548" i="38"/>
  <c r="AC548" i="38"/>
  <c r="AK546" i="38"/>
  <c r="AC546" i="38"/>
  <c r="AK544" i="38"/>
  <c r="AC544" i="38"/>
  <c r="AG541" i="38"/>
  <c r="Y541" i="38"/>
  <c r="AG539" i="38"/>
  <c r="Y539" i="38"/>
  <c r="AG537" i="38"/>
  <c r="Y537" i="38"/>
  <c r="AG535" i="38"/>
  <c r="AG562" i="38"/>
  <c r="Y562" i="38"/>
  <c r="AG556" i="38"/>
  <c r="Y556" i="38"/>
  <c r="AG554" i="38"/>
  <c r="Y554" i="38"/>
  <c r="AG552" i="38"/>
  <c r="Y552" i="38"/>
  <c r="AG550" i="38"/>
  <c r="Y550" i="38"/>
  <c r="AG548" i="38"/>
  <c r="Y548" i="38"/>
  <c r="AG546" i="38"/>
  <c r="Y546" i="38"/>
  <c r="AG544" i="38"/>
  <c r="AK541" i="38"/>
  <c r="AC541" i="38"/>
  <c r="AK539" i="38"/>
  <c r="AC539" i="38"/>
  <c r="AK537" i="38"/>
  <c r="AC537" i="38"/>
  <c r="AK535" i="38"/>
  <c r="AC535" i="38"/>
  <c r="AK533" i="38"/>
  <c r="AC533" i="38"/>
  <c r="AK531" i="38"/>
  <c r="AC531" i="38"/>
  <c r="AK529" i="38"/>
  <c r="AC529" i="38"/>
  <c r="AK527" i="38"/>
  <c r="AC527" i="38"/>
  <c r="AE525" i="38"/>
  <c r="W525" i="38"/>
  <c r="AC486" i="38"/>
  <c r="AK484" i="38"/>
  <c r="AC484" i="38"/>
  <c r="AK482" i="38"/>
  <c r="AC482" i="38"/>
  <c r="AK480" i="38"/>
  <c r="AC480" i="38"/>
  <c r="AK478" i="38"/>
  <c r="AC478" i="38"/>
  <c r="AK476" i="38"/>
  <c r="AC476" i="38"/>
  <c r="AK474" i="38"/>
  <c r="AC474" i="38"/>
  <c r="AK472" i="38"/>
  <c r="AC472" i="38"/>
  <c r="AK470" i="38"/>
  <c r="AC470" i="38"/>
  <c r="AK468" i="38"/>
  <c r="AC468" i="38"/>
  <c r="AK466" i="38"/>
  <c r="AC466" i="38"/>
  <c r="AK464" i="38"/>
  <c r="AC464" i="38"/>
  <c r="AK462" i="38"/>
  <c r="AC462" i="38"/>
  <c r="AK460" i="38"/>
  <c r="AC460" i="38"/>
  <c r="AK458" i="38"/>
  <c r="AC458" i="38"/>
  <c r="AK456" i="38"/>
  <c r="AC456" i="38"/>
  <c r="AK454" i="38"/>
  <c r="AC454" i="38"/>
  <c r="AK452" i="38"/>
  <c r="AC452" i="38"/>
  <c r="AK450" i="38"/>
  <c r="AC450" i="38"/>
  <c r="AK448" i="38"/>
  <c r="AC448" i="38"/>
  <c r="AK434" i="38"/>
  <c r="AC434" i="38"/>
  <c r="AK428" i="38"/>
  <c r="AC428" i="38"/>
  <c r="AK426" i="38"/>
  <c r="AC426" i="38"/>
  <c r="AK424" i="38"/>
  <c r="AC424" i="38"/>
  <c r="AK422" i="38"/>
  <c r="AK400" i="38"/>
  <c r="AC400" i="38"/>
  <c r="AK398" i="38"/>
  <c r="AC398" i="38"/>
  <c r="AK396" i="38"/>
  <c r="AC396" i="38"/>
  <c r="AK394" i="38"/>
  <c r="AC394" i="38"/>
  <c r="AK392" i="38"/>
  <c r="AC392" i="38"/>
  <c r="AK388" i="38"/>
  <c r="AC388" i="38"/>
  <c r="Y386" i="38"/>
  <c r="AG384" i="38"/>
  <c r="Y384" i="38"/>
  <c r="AK382" i="38"/>
  <c r="AC382" i="38"/>
  <c r="AG380" i="38"/>
  <c r="Y380" i="38"/>
  <c r="AG378" i="38"/>
  <c r="Y378" i="38"/>
  <c r="AG376" i="38"/>
  <c r="Y376" i="38"/>
  <c r="AK374" i="38"/>
  <c r="AC374" i="38"/>
  <c r="AK372" i="38"/>
  <c r="AG370" i="38"/>
  <c r="Y370" i="38"/>
  <c r="AG368" i="38"/>
  <c r="Y368" i="38"/>
  <c r="AG362" i="38"/>
  <c r="Y362" i="38"/>
  <c r="AG360" i="38"/>
  <c r="Y360" i="38"/>
  <c r="AG354" i="38"/>
  <c r="Y354" i="38"/>
  <c r="AG352" i="38"/>
  <c r="Y352" i="38"/>
  <c r="AG346" i="38"/>
  <c r="Y346" i="38"/>
  <c r="AG344" i="38"/>
  <c r="Y344" i="38"/>
  <c r="AG338" i="38"/>
  <c r="Y338" i="38"/>
  <c r="AE334" i="38"/>
  <c r="W334" i="38"/>
  <c r="Y298" i="38"/>
  <c r="AG296" i="38"/>
  <c r="Y296" i="38"/>
  <c r="AG294" i="38"/>
  <c r="Y294" i="38"/>
  <c r="AG292" i="38"/>
  <c r="Y292" i="38"/>
  <c r="AG290" i="38"/>
  <c r="Y290" i="38"/>
  <c r="Y535" i="38"/>
  <c r="AG533" i="38"/>
  <c r="Y533" i="38"/>
  <c r="AG531" i="38"/>
  <c r="Y531" i="38"/>
  <c r="AG529" i="38"/>
  <c r="Y529" i="38"/>
  <c r="AG527" i="38"/>
  <c r="Y527" i="38"/>
  <c r="AI525" i="38"/>
  <c r="AA525" i="38"/>
  <c r="AG486" i="38"/>
  <c r="Y486" i="38"/>
  <c r="AG484" i="38"/>
  <c r="Y484" i="38"/>
  <c r="AG482" i="38"/>
  <c r="Y482" i="38"/>
  <c r="AG480" i="38"/>
  <c r="Y480" i="38"/>
  <c r="AG478" i="38"/>
  <c r="Y478" i="38"/>
  <c r="AG476" i="38"/>
  <c r="Y476" i="38"/>
  <c r="AG474" i="38"/>
  <c r="Y474" i="38"/>
  <c r="AG472" i="38"/>
  <c r="Y472" i="38"/>
  <c r="AG470" i="38"/>
  <c r="Y470" i="38"/>
  <c r="AG468" i="38"/>
  <c r="Y468" i="38"/>
  <c r="AG466" i="38"/>
  <c r="Y466" i="38"/>
  <c r="AG464" i="38"/>
  <c r="Y464" i="38"/>
  <c r="AG462" i="38"/>
  <c r="Y462" i="38"/>
  <c r="AG460" i="38"/>
  <c r="Y460" i="38"/>
  <c r="AG458" i="38"/>
  <c r="Y458" i="38"/>
  <c r="AG456" i="38"/>
  <c r="Y456" i="38"/>
  <c r="AG454" i="38"/>
  <c r="Y454" i="38"/>
  <c r="AG452" i="38"/>
  <c r="Y452" i="38"/>
  <c r="AG450" i="38"/>
  <c r="Y450" i="38"/>
  <c r="AG448" i="38"/>
  <c r="Y448" i="38"/>
  <c r="AG434" i="38"/>
  <c r="Y434" i="38"/>
  <c r="AF429" i="38"/>
  <c r="X429" i="38"/>
  <c r="AE429" i="38"/>
  <c r="W429" i="38"/>
  <c r="AG428" i="38"/>
  <c r="Y428" i="38"/>
  <c r="AG426" i="38"/>
  <c r="Y426" i="38"/>
  <c r="AG424" i="38"/>
  <c r="Y424" i="38"/>
  <c r="AG422" i="38"/>
  <c r="AG400" i="38"/>
  <c r="Y400" i="38"/>
  <c r="AG398" i="38"/>
  <c r="Y398" i="38"/>
  <c r="AG396" i="38"/>
  <c r="Y396" i="38"/>
  <c r="AG388" i="38"/>
  <c r="Y388" i="38"/>
  <c r="AK386" i="38"/>
  <c r="AK384" i="38"/>
  <c r="AC384" i="38"/>
  <c r="AK380" i="38"/>
  <c r="AC380" i="38"/>
  <c r="AK378" i="38"/>
  <c r="AC378" i="38"/>
  <c r="AK376" i="38"/>
  <c r="AC376" i="38"/>
  <c r="AK370" i="38"/>
  <c r="AC370" i="38"/>
  <c r="AK368" i="38"/>
  <c r="AC368" i="38"/>
  <c r="AK362" i="38"/>
  <c r="AC362" i="38"/>
  <c r="AK360" i="38"/>
  <c r="AC360" i="38"/>
  <c r="AK354" i="38"/>
  <c r="AC354" i="38"/>
  <c r="AK352" i="38"/>
  <c r="AC352" i="38"/>
  <c r="AK346" i="38"/>
  <c r="AC346" i="38"/>
  <c r="AK344" i="38"/>
  <c r="AC344" i="38"/>
  <c r="AK338" i="38"/>
  <c r="AC338" i="38"/>
  <c r="AK296" i="38"/>
  <c r="AC296" i="38"/>
  <c r="AK294" i="38"/>
  <c r="AC294" i="38"/>
  <c r="AK292" i="38"/>
  <c r="AC292" i="38"/>
  <c r="AK290" i="38"/>
  <c r="AC290" i="38"/>
  <c r="AK250" i="38"/>
  <c r="AC250" i="38"/>
  <c r="AK244" i="38"/>
  <c r="AC244" i="38"/>
  <c r="AK242" i="38"/>
  <c r="AC242" i="38"/>
  <c r="AK240" i="38"/>
  <c r="AC240" i="38"/>
  <c r="AK238" i="38"/>
  <c r="AC238" i="38"/>
  <c r="AK236" i="38"/>
  <c r="AC236" i="38"/>
  <c r="AK228" i="38"/>
  <c r="AC228" i="38"/>
  <c r="AC220" i="38"/>
  <c r="AC200" i="38"/>
  <c r="AK198" i="38"/>
  <c r="AC198" i="38"/>
  <c r="AK196" i="38"/>
  <c r="AC196" i="38"/>
  <c r="AK190" i="38"/>
  <c r="AC190" i="38"/>
  <c r="AK186" i="38"/>
  <c r="AC186" i="38"/>
  <c r="AK182" i="38"/>
  <c r="AC182" i="38"/>
  <c r="AK178" i="38"/>
  <c r="AG250" i="38"/>
  <c r="Y250" i="38"/>
  <c r="AG244" i="38"/>
  <c r="AG242" i="38"/>
  <c r="Y242" i="38"/>
  <c r="AG240" i="38"/>
  <c r="Y240" i="38"/>
  <c r="AG238" i="38"/>
  <c r="Y238" i="38"/>
  <c r="AG236" i="38"/>
  <c r="Y236" i="38"/>
  <c r="AG228" i="38"/>
  <c r="AG220" i="38"/>
  <c r="Y200" i="38"/>
  <c r="AG198" i="38"/>
  <c r="Y198" i="38"/>
  <c r="AG196" i="38"/>
  <c r="Y196" i="38"/>
  <c r="AG190" i="38"/>
  <c r="Y190" i="38"/>
  <c r="AG186" i="38"/>
  <c r="AB191" i="38"/>
  <c r="AF191" i="38"/>
  <c r="AG182" i="38"/>
  <c r="Y182" i="38"/>
  <c r="AG178" i="38"/>
  <c r="Y178" i="38"/>
  <c r="AG174" i="38"/>
  <c r="Y174" i="38"/>
  <c r="AG170" i="38"/>
  <c r="Y170" i="38"/>
  <c r="AG149" i="38"/>
  <c r="Y149" i="38"/>
  <c r="AG147" i="38"/>
  <c r="AK100" i="38"/>
  <c r="AC100" i="38"/>
  <c r="AK98" i="38"/>
  <c r="AC98" i="38"/>
  <c r="AK96" i="38"/>
  <c r="AC96" i="38"/>
  <c r="AK92" i="38"/>
  <c r="AC92" i="38"/>
  <c r="AK90" i="38"/>
  <c r="AC90" i="38"/>
  <c r="AK88" i="38"/>
  <c r="AC88" i="38"/>
  <c r="AK86" i="38"/>
  <c r="AC86" i="38"/>
  <c r="AK82" i="38"/>
  <c r="AC82" i="38"/>
  <c r="AK80" i="38"/>
  <c r="AK75" i="38"/>
  <c r="AC75" i="38"/>
  <c r="Y71" i="38"/>
  <c r="AC65" i="38"/>
  <c r="AK59" i="38"/>
  <c r="AC59" i="38"/>
  <c r="Y58" i="38"/>
  <c r="Y54" i="38"/>
  <c r="AG40" i="38"/>
  <c r="Y40" i="38"/>
  <c r="AG38" i="38"/>
  <c r="Y38" i="38"/>
  <c r="AG36" i="38"/>
  <c r="Y36" i="38"/>
  <c r="AK30" i="38"/>
  <c r="AC30" i="38"/>
  <c r="AC20" i="38"/>
  <c r="Y17" i="38"/>
  <c r="AG16" i="38"/>
  <c r="Y16" i="38"/>
  <c r="AC178" i="38"/>
  <c r="AK174" i="38"/>
  <c r="AC174" i="38"/>
  <c r="AK170" i="38"/>
  <c r="AC170" i="38"/>
  <c r="AK149" i="38"/>
  <c r="AC149" i="38"/>
  <c r="AK147" i="38"/>
  <c r="AG100" i="38"/>
  <c r="Y100" i="38"/>
  <c r="AG98" i="38"/>
  <c r="Y98" i="38"/>
  <c r="AG96" i="38"/>
  <c r="Y96" i="38"/>
  <c r="AG92" i="38"/>
  <c r="Y92" i="38"/>
  <c r="AG90" i="38"/>
  <c r="Y90" i="38"/>
  <c r="AG88" i="38"/>
  <c r="Y88" i="38"/>
  <c r="AG86" i="38"/>
  <c r="Y86" i="38"/>
  <c r="AG82" i="38"/>
  <c r="Y82" i="38"/>
  <c r="AG80" i="38"/>
  <c r="AG75" i="38"/>
  <c r="Y75" i="38"/>
  <c r="AG65" i="38"/>
  <c r="Y65" i="38"/>
  <c r="AG59" i="38"/>
  <c r="Y59" i="38"/>
  <c r="AK40" i="38"/>
  <c r="AC40" i="38"/>
  <c r="AK38" i="38"/>
  <c r="AC38" i="38"/>
  <c r="AK36" i="38"/>
  <c r="AC36" i="38"/>
  <c r="Y32" i="38"/>
  <c r="AG30" i="38"/>
  <c r="Y30" i="38"/>
  <c r="Y22" i="38"/>
  <c r="AK21" i="38"/>
  <c r="AG20" i="38"/>
  <c r="Y20" i="38"/>
  <c r="AK16" i="38"/>
  <c r="AC16" i="38"/>
  <c r="Y15" i="38"/>
  <c r="AG394" i="38"/>
  <c r="Y394" i="38"/>
  <c r="AG392" i="38"/>
  <c r="Y392" i="38"/>
  <c r="AG386" i="38"/>
  <c r="AG382" i="38"/>
  <c r="Y382" i="38"/>
  <c r="AG374" i="38"/>
  <c r="Y374" i="38"/>
  <c r="AG372" i="38"/>
  <c r="Y372" i="38"/>
  <c r="AG366" i="38"/>
  <c r="Y366" i="38"/>
  <c r="AG364" i="38"/>
  <c r="Y364" i="38"/>
  <c r="AG358" i="38"/>
  <c r="AG356" i="38"/>
  <c r="Y356" i="38"/>
  <c r="AG350" i="38"/>
  <c r="Y350" i="38"/>
  <c r="AG348" i="38"/>
  <c r="Y348" i="38"/>
  <c r="Y342" i="38"/>
  <c r="AG340" i="38"/>
  <c r="AI334" i="38"/>
  <c r="AG336" i="38"/>
  <c r="AA334" i="38"/>
  <c r="Y336" i="38"/>
  <c r="AG332" i="38"/>
  <c r="Y332" i="38"/>
  <c r="AK324" i="38"/>
  <c r="AC324" i="38"/>
  <c r="AK322" i="38"/>
  <c r="AC322" i="38"/>
  <c r="AK316" i="38"/>
  <c r="AC316" i="38"/>
  <c r="AK314" i="38"/>
  <c r="AC314" i="38"/>
  <c r="AK266" i="38"/>
  <c r="AC266" i="38"/>
  <c r="AK264" i="38"/>
  <c r="AC264" i="38"/>
  <c r="AK262" i="38"/>
  <c r="AC262" i="38"/>
  <c r="AK259" i="38"/>
  <c r="AC259" i="38"/>
  <c r="AK257" i="38"/>
  <c r="AC257" i="38"/>
  <c r="Y256" i="38"/>
  <c r="AG254" i="38"/>
  <c r="Y254" i="38"/>
  <c r="AG252" i="38"/>
  <c r="Y252" i="38"/>
  <c r="AG248" i="38"/>
  <c r="Y248" i="38"/>
  <c r="AG246" i="38"/>
  <c r="AG234" i="38"/>
  <c r="Y234" i="38"/>
  <c r="AG232" i="38"/>
  <c r="Y232" i="38"/>
  <c r="AI227" i="38"/>
  <c r="Y212" i="38"/>
  <c r="AG208" i="38"/>
  <c r="Y208" i="38"/>
  <c r="AG206" i="38"/>
  <c r="Y206" i="38"/>
  <c r="AG204" i="38"/>
  <c r="Y204" i="38"/>
  <c r="AG202" i="38"/>
  <c r="Y202" i="38"/>
  <c r="AG192" i="38"/>
  <c r="Y192" i="38"/>
  <c r="AG188" i="38"/>
  <c r="Y188" i="38"/>
  <c r="Y186" i="38"/>
  <c r="AK184" i="38"/>
  <c r="AC184" i="38"/>
  <c r="AC372" i="38"/>
  <c r="AK366" i="38"/>
  <c r="AC366" i="38"/>
  <c r="AK364" i="38"/>
  <c r="AC364" i="38"/>
  <c r="AK356" i="38"/>
  <c r="AC356" i="38"/>
  <c r="AK350" i="38"/>
  <c r="AC350" i="38"/>
  <c r="AK348" i="38"/>
  <c r="AC348" i="38"/>
  <c r="AC342" i="38"/>
  <c r="AK340" i="38"/>
  <c r="AK336" i="38"/>
  <c r="AC336" i="38"/>
  <c r="AK332" i="38"/>
  <c r="AC332" i="38"/>
  <c r="AG324" i="38"/>
  <c r="Y324" i="38"/>
  <c r="AG322" i="38"/>
  <c r="AG316" i="38"/>
  <c r="Y316" i="38"/>
  <c r="AG314" i="38"/>
  <c r="Y314" i="38"/>
  <c r="AG266" i="38"/>
  <c r="Y266" i="38"/>
  <c r="AG264" i="38"/>
  <c r="Y264" i="38"/>
  <c r="AG262" i="38"/>
  <c r="Y262" i="38"/>
  <c r="AG259" i="38"/>
  <c r="Y259" i="38"/>
  <c r="AG257" i="38"/>
  <c r="Y257" i="38"/>
  <c r="AK254" i="38"/>
  <c r="AC254" i="38"/>
  <c r="AK252" i="38"/>
  <c r="AC252" i="38"/>
  <c r="AK248" i="38"/>
  <c r="AK246" i="38"/>
  <c r="AK234" i="38"/>
  <c r="AC234" i="38"/>
  <c r="AK232" i="38"/>
  <c r="AC232" i="38"/>
  <c r="AC212" i="38"/>
  <c r="AK208" i="38"/>
  <c r="AC208" i="38"/>
  <c r="AK206" i="38"/>
  <c r="AC206" i="38"/>
  <c r="AK204" i="38"/>
  <c r="AC204" i="38"/>
  <c r="AK202" i="38"/>
  <c r="AC202" i="38"/>
  <c r="AK188" i="38"/>
  <c r="AC188" i="38"/>
  <c r="AG184" i="38"/>
  <c r="Y184" i="38"/>
  <c r="AG180" i="38"/>
  <c r="Y180" i="38"/>
  <c r="AG176" i="38"/>
  <c r="Y176" i="38"/>
  <c r="AG172" i="38"/>
  <c r="AG168" i="38"/>
  <c r="Y168" i="38"/>
  <c r="AG164" i="38"/>
  <c r="Y164" i="38"/>
  <c r="AK157" i="38"/>
  <c r="AK133" i="38"/>
  <c r="AC133" i="38"/>
  <c r="AK131" i="38"/>
  <c r="AC131" i="38"/>
  <c r="AK129" i="38"/>
  <c r="AC129" i="38"/>
  <c r="AK127" i="38"/>
  <c r="AC127" i="38"/>
  <c r="AK125" i="38"/>
  <c r="AC125" i="38"/>
  <c r="AK123" i="38"/>
  <c r="AC123" i="38"/>
  <c r="AK121" i="38"/>
  <c r="AC121" i="38"/>
  <c r="AK103" i="38"/>
  <c r="AC103" i="38"/>
  <c r="AK101" i="38"/>
  <c r="AC80" i="38"/>
  <c r="AK78" i="38"/>
  <c r="AC78" i="38"/>
  <c r="AK180" i="38"/>
  <c r="AC180" i="38"/>
  <c r="AK176" i="38"/>
  <c r="AC176" i="38"/>
  <c r="AK172" i="38"/>
  <c r="AC172" i="38"/>
  <c r="AK168" i="38"/>
  <c r="AC168" i="38"/>
  <c r="AK164" i="38"/>
  <c r="AC164" i="38"/>
  <c r="AK158" i="38"/>
  <c r="AG157" i="38"/>
  <c r="AG133" i="38"/>
  <c r="Y133" i="38"/>
  <c r="AG131" i="38"/>
  <c r="Y131" i="38"/>
  <c r="AL131" i="38" s="1"/>
  <c r="AG129" i="38"/>
  <c r="Y129" i="38"/>
  <c r="AG127" i="38"/>
  <c r="Y127" i="38"/>
  <c r="AL127" i="38" s="1"/>
  <c r="AG125" i="38"/>
  <c r="Y125" i="38"/>
  <c r="AG123" i="38"/>
  <c r="Y123" i="38"/>
  <c r="AL123" i="38" s="1"/>
  <c r="AG121" i="38"/>
  <c r="Y121" i="38"/>
  <c r="AG103" i="38"/>
  <c r="Y103" i="38"/>
  <c r="AL103" i="38" s="1"/>
  <c r="Y80" i="38"/>
  <c r="AG78" i="38"/>
  <c r="Y78" i="38"/>
  <c r="AK77" i="38"/>
  <c r="AC77" i="38"/>
  <c r="AK70" i="38"/>
  <c r="AC70" i="38"/>
  <c r="AK68" i="38"/>
  <c r="AC68" i="38"/>
  <c r="AC64" i="38"/>
  <c r="AK62" i="38"/>
  <c r="AC62" i="38"/>
  <c r="Y56" i="38"/>
  <c r="AK51" i="38"/>
  <c r="AC51" i="38"/>
  <c r="AK49" i="38"/>
  <c r="AC49" i="38"/>
  <c r="AK47" i="38"/>
  <c r="AC47" i="38"/>
  <c r="AK45" i="38"/>
  <c r="AC45" i="38"/>
  <c r="Y44" i="38"/>
  <c r="AK43" i="38"/>
  <c r="AC43" i="38"/>
  <c r="Y42" i="38"/>
  <c r="AC41" i="38"/>
  <c r="AK34" i="38"/>
  <c r="AC34" i="38"/>
  <c r="AK32" i="38"/>
  <c r="Y27" i="38"/>
  <c r="AC26" i="38"/>
  <c r="AG25" i="38"/>
  <c r="Y25" i="38"/>
  <c r="AC21" i="38"/>
  <c r="AG19" i="38"/>
  <c r="Y18" i="38"/>
  <c r="AK14" i="38"/>
  <c r="AC14" i="38"/>
  <c r="AK12" i="38"/>
  <c r="AC12" i="38"/>
  <c r="AG77" i="38"/>
  <c r="Y77" i="38"/>
  <c r="AG70" i="38"/>
  <c r="Y70" i="38"/>
  <c r="AG68" i="38"/>
  <c r="Y68" i="38"/>
  <c r="AG64" i="38"/>
  <c r="Y64" i="38"/>
  <c r="AG62" i="38"/>
  <c r="Y62" i="38"/>
  <c r="Y57" i="38"/>
  <c r="AC56" i="38"/>
  <c r="AG51" i="38"/>
  <c r="Y51" i="38"/>
  <c r="AG49" i="38"/>
  <c r="Y49" i="38"/>
  <c r="AG47" i="38"/>
  <c r="Y47" i="38"/>
  <c r="AG45" i="38"/>
  <c r="Y45" i="38"/>
  <c r="AC44" i="38"/>
  <c r="AG43" i="38"/>
  <c r="Y43" i="38"/>
  <c r="AC42" i="38"/>
  <c r="AG41" i="38"/>
  <c r="Y41" i="38"/>
  <c r="AG34" i="38"/>
  <c r="Y34" i="38"/>
  <c r="AL34" i="38" s="1"/>
  <c r="AG32" i="38"/>
  <c r="Y26" i="38"/>
  <c r="AC25" i="38"/>
  <c r="AG21" i="38"/>
  <c r="Y21" i="38"/>
  <c r="AK19" i="38"/>
  <c r="AC19" i="38"/>
  <c r="AC18" i="38"/>
  <c r="AG14" i="38"/>
  <c r="Y14" i="38"/>
  <c r="AG12" i="38"/>
  <c r="Y12" i="38"/>
  <c r="AG582" i="38"/>
  <c r="Y576" i="38"/>
  <c r="AG583" i="38"/>
  <c r="AK582" i="38"/>
  <c r="AC582" i="38"/>
  <c r="AG581" i="38"/>
  <c r="Y581" i="38"/>
  <c r="AF578" i="38"/>
  <c r="AD578" i="38"/>
  <c r="X578" i="38"/>
  <c r="V578" i="38"/>
  <c r="AI578" i="38"/>
  <c r="AE578" i="38"/>
  <c r="AA578" i="38"/>
  <c r="W578" i="38"/>
  <c r="AK576" i="38"/>
  <c r="AC576" i="38"/>
  <c r="AK574" i="38"/>
  <c r="AC574" i="38"/>
  <c r="AK572" i="38"/>
  <c r="AC572" i="38"/>
  <c r="AK570" i="38"/>
  <c r="AC570" i="38"/>
  <c r="AK568" i="38"/>
  <c r="AC568" i="38"/>
  <c r="AK566" i="38"/>
  <c r="AC566" i="38"/>
  <c r="AK564" i="38"/>
  <c r="AC564" i="38"/>
  <c r="AG563" i="38"/>
  <c r="Y563" i="38"/>
  <c r="AI560" i="38"/>
  <c r="AI559" i="38" s="1"/>
  <c r="AE560" i="38"/>
  <c r="AE559" i="38" s="1"/>
  <c r="AA560" i="38"/>
  <c r="AA559" i="38" s="1"/>
  <c r="W560" i="38"/>
  <c r="W559" i="38" s="1"/>
  <c r="AF560" i="38"/>
  <c r="AF559" i="38" s="1"/>
  <c r="AD560" i="38"/>
  <c r="AD559" i="38" s="1"/>
  <c r="X560" i="38"/>
  <c r="X559" i="38" s="1"/>
  <c r="V560" i="38"/>
  <c r="AK558" i="38"/>
  <c r="AG558" i="38"/>
  <c r="AC558" i="38"/>
  <c r="Y558" i="38"/>
  <c r="AG555" i="38"/>
  <c r="Y555" i="38"/>
  <c r="AG553" i="38"/>
  <c r="Y553" i="38"/>
  <c r="AG551" i="38"/>
  <c r="Y551" i="38"/>
  <c r="AG549" i="38"/>
  <c r="Y549" i="38"/>
  <c r="AG547" i="38"/>
  <c r="Y547" i="38"/>
  <c r="AG545" i="38"/>
  <c r="Y545" i="38"/>
  <c r="AI543" i="38"/>
  <c r="AI542" i="38" s="1"/>
  <c r="AE543" i="38"/>
  <c r="AE542" i="38" s="1"/>
  <c r="AA543" i="38"/>
  <c r="AA542" i="38" s="1"/>
  <c r="AK514" i="38"/>
  <c r="AC514" i="38"/>
  <c r="AK512" i="38"/>
  <c r="AC512" i="38"/>
  <c r="AK510" i="38"/>
  <c r="AC510" i="38"/>
  <c r="AK508" i="38"/>
  <c r="AC508" i="38"/>
  <c r="AK506" i="38"/>
  <c r="AC506" i="38"/>
  <c r="AK504" i="38"/>
  <c r="AC504" i="38"/>
  <c r="AG503" i="38"/>
  <c r="Y503" i="38"/>
  <c r="AK502" i="38"/>
  <c r="AC502" i="38"/>
  <c r="AK500" i="38"/>
  <c r="AC500" i="38"/>
  <c r="AK496" i="38"/>
  <c r="AC496" i="38"/>
  <c r="AK494" i="38"/>
  <c r="AC494" i="38"/>
  <c r="AK492" i="38"/>
  <c r="AC492" i="38"/>
  <c r="AK490" i="38"/>
  <c r="AC490" i="38"/>
  <c r="AK488" i="38"/>
  <c r="AC488" i="38"/>
  <c r="AK486" i="38"/>
  <c r="Y582" i="38"/>
  <c r="AG574" i="38"/>
  <c r="Y574" i="38"/>
  <c r="AG572" i="38"/>
  <c r="Y572" i="38"/>
  <c r="AG570" i="38"/>
  <c r="Y570" i="38"/>
  <c r="AG568" i="38"/>
  <c r="Y568" i="38"/>
  <c r="AG566" i="38"/>
  <c r="Y566" i="38"/>
  <c r="AG564" i="38"/>
  <c r="Y564" i="38"/>
  <c r="AK563" i="38"/>
  <c r="AC563" i="38"/>
  <c r="AJ560" i="38"/>
  <c r="AJ559" i="38" s="1"/>
  <c r="AH560" i="38"/>
  <c r="AB560" i="38"/>
  <c r="AB559" i="38" s="1"/>
  <c r="Z560" i="38"/>
  <c r="Z559" i="38" s="1"/>
  <c r="AK555" i="38"/>
  <c r="AC555" i="38"/>
  <c r="AK553" i="38"/>
  <c r="AC553" i="38"/>
  <c r="AK551" i="38"/>
  <c r="AC551" i="38"/>
  <c r="AK549" i="38"/>
  <c r="AC549" i="38"/>
  <c r="AK547" i="38"/>
  <c r="AC547" i="38"/>
  <c r="AK545" i="38"/>
  <c r="AC545" i="38"/>
  <c r="W543" i="38"/>
  <c r="AG514" i="38"/>
  <c r="Y514" i="38"/>
  <c r="AG512" i="38"/>
  <c r="Y512" i="38"/>
  <c r="AG510" i="38"/>
  <c r="Y510" i="38"/>
  <c r="AG508" i="38"/>
  <c r="Y508" i="38"/>
  <c r="AG506" i="38"/>
  <c r="Y506" i="38"/>
  <c r="AK503" i="38"/>
  <c r="AC503" i="38"/>
  <c r="Y502" i="38"/>
  <c r="AJ499" i="38"/>
  <c r="AJ498" i="38" s="1"/>
  <c r="AK501" i="38"/>
  <c r="AB499" i="38"/>
  <c r="AB498" i="38" s="1"/>
  <c r="AC501" i="38"/>
  <c r="AG500" i="38"/>
  <c r="Y500" i="38"/>
  <c r="AK497" i="38"/>
  <c r="AC497" i="38"/>
  <c r="AG496" i="38"/>
  <c r="Y496" i="38"/>
  <c r="AK495" i="38"/>
  <c r="AC495" i="38"/>
  <c r="AG494" i="38"/>
  <c r="Y494" i="38"/>
  <c r="AK493" i="38"/>
  <c r="AC493" i="38"/>
  <c r="AG492" i="38"/>
  <c r="Y492" i="38"/>
  <c r="AK491" i="38"/>
  <c r="AC491" i="38"/>
  <c r="AG490" i="38"/>
  <c r="Y490" i="38"/>
  <c r="AK489" i="38"/>
  <c r="AC489" i="38"/>
  <c r="AG488" i="38"/>
  <c r="Y488" i="38"/>
  <c r="AK487" i="38"/>
  <c r="AC487" i="38"/>
  <c r="AK485" i="38"/>
  <c r="AC485" i="38"/>
  <c r="AK483" i="38"/>
  <c r="AC483" i="38"/>
  <c r="AK481" i="38"/>
  <c r="AC481" i="38"/>
  <c r="AK479" i="38"/>
  <c r="AC479" i="38"/>
  <c r="AK477" i="38"/>
  <c r="AC477" i="38"/>
  <c r="AK475" i="38"/>
  <c r="AC475" i="38"/>
  <c r="AK473" i="38"/>
  <c r="AC473" i="38"/>
  <c r="AK471" i="38"/>
  <c r="AC471" i="38"/>
  <c r="AK469" i="38"/>
  <c r="AC469" i="38"/>
  <c r="AK467" i="38"/>
  <c r="AC467" i="38"/>
  <c r="AK465" i="38"/>
  <c r="AC465" i="38"/>
  <c r="AK463" i="38"/>
  <c r="AC463" i="38"/>
  <c r="AK461" i="38"/>
  <c r="AC461" i="38"/>
  <c r="AK459" i="38"/>
  <c r="AC459" i="38"/>
  <c r="AK457" i="38"/>
  <c r="AC457" i="38"/>
  <c r="AK455" i="38"/>
  <c r="AC455" i="38"/>
  <c r="AK453" i="38"/>
  <c r="AC453" i="38"/>
  <c r="AK451" i="38"/>
  <c r="AC451" i="38"/>
  <c r="AJ447" i="38"/>
  <c r="AJ446" i="38" s="1"/>
  <c r="AK449" i="38"/>
  <c r="AB447" i="38"/>
  <c r="AB446" i="38" s="1"/>
  <c r="AC449" i="38"/>
  <c r="AK445" i="38"/>
  <c r="AC445" i="38"/>
  <c r="AK443" i="38"/>
  <c r="AC443" i="38"/>
  <c r="AK441" i="38"/>
  <c r="AC441" i="38"/>
  <c r="AK439" i="38"/>
  <c r="AC439" i="38"/>
  <c r="AJ436" i="38"/>
  <c r="AH436" i="38"/>
  <c r="AB436" i="38"/>
  <c r="Z436" i="38"/>
  <c r="AG435" i="38"/>
  <c r="Y435" i="38"/>
  <c r="AI432" i="38"/>
  <c r="AE432" i="38"/>
  <c r="AA432" i="38"/>
  <c r="W432" i="38"/>
  <c r="AF432" i="38"/>
  <c r="AD432" i="38"/>
  <c r="X432" i="38"/>
  <c r="V432" i="38"/>
  <c r="AK431" i="38"/>
  <c r="AC431" i="38"/>
  <c r="AG427" i="38"/>
  <c r="Y427" i="38"/>
  <c r="AG425" i="38"/>
  <c r="Y425" i="38"/>
  <c r="AF421" i="38"/>
  <c r="AG423" i="38"/>
  <c r="X421" i="38"/>
  <c r="Y423" i="38"/>
  <c r="AI421" i="38"/>
  <c r="AE421" i="38"/>
  <c r="AA421" i="38"/>
  <c r="W421" i="38"/>
  <c r="AK419" i="38"/>
  <c r="AC419" i="38"/>
  <c r="AK417" i="38"/>
  <c r="AC417" i="38"/>
  <c r="AK415" i="38"/>
  <c r="AC415" i="38"/>
  <c r="AK413" i="38"/>
  <c r="AC413" i="38"/>
  <c r="AJ410" i="38"/>
  <c r="AH410" i="38"/>
  <c r="AB410" i="38"/>
  <c r="Z410" i="38"/>
  <c r="AJ405" i="38"/>
  <c r="AJ404" i="38" s="1"/>
  <c r="AK407" i="38"/>
  <c r="AB405" i="38"/>
  <c r="AB404" i="38" s="1"/>
  <c r="AC407" i="38"/>
  <c r="AK403" i="38"/>
  <c r="AC403" i="38"/>
  <c r="AG399" i="38"/>
  <c r="Y399" i="38"/>
  <c r="AG397" i="38"/>
  <c r="Y397" i="38"/>
  <c r="AG395" i="38"/>
  <c r="Y395" i="38"/>
  <c r="AF391" i="38"/>
  <c r="AG393" i="38"/>
  <c r="X391" i="38"/>
  <c r="Y393" i="38"/>
  <c r="AI391" i="38"/>
  <c r="AE391" i="38"/>
  <c r="AA391" i="38"/>
  <c r="W391" i="38"/>
  <c r="AG389" i="38"/>
  <c r="Y389" i="38"/>
  <c r="AG387" i="38"/>
  <c r="Y387" i="38"/>
  <c r="AK385" i="38"/>
  <c r="AC385" i="38"/>
  <c r="AJ381" i="38"/>
  <c r="AB381" i="38"/>
  <c r="AG373" i="38"/>
  <c r="Y373" i="38"/>
  <c r="AG371" i="38"/>
  <c r="Y371" i="38"/>
  <c r="AK369" i="38"/>
  <c r="AC369" i="38"/>
  <c r="AK367" i="38"/>
  <c r="AC367" i="38"/>
  <c r="AG365" i="38"/>
  <c r="Y365" i="38"/>
  <c r="AG363" i="38"/>
  <c r="Y363" i="38"/>
  <c r="AK361" i="38"/>
  <c r="AC361" i="38"/>
  <c r="AK359" i="38"/>
  <c r="AC359" i="38"/>
  <c r="AG357" i="38"/>
  <c r="Y357" i="38"/>
  <c r="AG355" i="38"/>
  <c r="Y355" i="38"/>
  <c r="AK353" i="38"/>
  <c r="AC353" i="38"/>
  <c r="AK351" i="38"/>
  <c r="AC351" i="38"/>
  <c r="Y349" i="38"/>
  <c r="AG347" i="38"/>
  <c r="Y347" i="38"/>
  <c r="AK345" i="38"/>
  <c r="AC345" i="38"/>
  <c r="AK343" i="38"/>
  <c r="AC343" i="38"/>
  <c r="AG341" i="38"/>
  <c r="AG339" i="38"/>
  <c r="Y339" i="38"/>
  <c r="AF334" i="38"/>
  <c r="AD334" i="38"/>
  <c r="X334" i="38"/>
  <c r="V334" i="38"/>
  <c r="AG331" i="38"/>
  <c r="Y331" i="38"/>
  <c r="AI328" i="38"/>
  <c r="AI327" i="38" s="1"/>
  <c r="AE328" i="38"/>
  <c r="AE327" i="38" s="1"/>
  <c r="AA328" i="38"/>
  <c r="AA327" i="38" s="1"/>
  <c r="W328" i="38"/>
  <c r="W327" i="38" s="1"/>
  <c r="AF328" i="38"/>
  <c r="AF327" i="38" s="1"/>
  <c r="AD328" i="38"/>
  <c r="X328" i="38"/>
  <c r="X327" i="38" s="1"/>
  <c r="V328" i="38"/>
  <c r="AG504" i="38"/>
  <c r="Y504" i="38"/>
  <c r="AG502" i="38"/>
  <c r="AF499" i="38"/>
  <c r="AF498" i="38" s="1"/>
  <c r="AG501" i="38"/>
  <c r="X499" i="38"/>
  <c r="X498" i="38" s="1"/>
  <c r="Y501" i="38"/>
  <c r="AI499" i="38"/>
  <c r="AI498" i="38" s="1"/>
  <c r="AE499" i="38"/>
  <c r="AE498" i="38" s="1"/>
  <c r="AA499" i="38"/>
  <c r="AA498" i="38" s="1"/>
  <c r="W499" i="38"/>
  <c r="W498" i="38" s="1"/>
  <c r="AG497" i="38"/>
  <c r="Y497" i="38"/>
  <c r="AG495" i="38"/>
  <c r="Y495" i="38"/>
  <c r="AG493" i="38"/>
  <c r="Y493" i="38"/>
  <c r="AG491" i="38"/>
  <c r="Y491" i="38"/>
  <c r="AG489" i="38"/>
  <c r="Y489" i="38"/>
  <c r="AL489" i="38" s="1"/>
  <c r="AG487" i="38"/>
  <c r="Y487" i="38"/>
  <c r="AG485" i="38"/>
  <c r="Y485" i="38"/>
  <c r="AG483" i="38"/>
  <c r="Y483" i="38"/>
  <c r="AG481" i="38"/>
  <c r="Y481" i="38"/>
  <c r="AG479" i="38"/>
  <c r="Y479" i="38"/>
  <c r="AG477" i="38"/>
  <c r="Y477" i="38"/>
  <c r="AG475" i="38"/>
  <c r="Y475" i="38"/>
  <c r="AG473" i="38"/>
  <c r="Y473" i="38"/>
  <c r="AG471" i="38"/>
  <c r="Y471" i="38"/>
  <c r="AG469" i="38"/>
  <c r="Y469" i="38"/>
  <c r="AG467" i="38"/>
  <c r="Y467" i="38"/>
  <c r="AG465" i="38"/>
  <c r="Y465" i="38"/>
  <c r="AG463" i="38"/>
  <c r="Y463" i="38"/>
  <c r="AG461" i="38"/>
  <c r="Y461" i="38"/>
  <c r="AG459" i="38"/>
  <c r="Y459" i="38"/>
  <c r="AG457" i="38"/>
  <c r="Y457" i="38"/>
  <c r="AG455" i="38"/>
  <c r="Y455" i="38"/>
  <c r="AG453" i="38"/>
  <c r="Y453" i="38"/>
  <c r="AG451" i="38"/>
  <c r="Y451" i="38"/>
  <c r="AF447" i="38"/>
  <c r="AF446" i="38" s="1"/>
  <c r="AG449" i="38"/>
  <c r="X447" i="38"/>
  <c r="X446" i="38" s="1"/>
  <c r="Y449" i="38"/>
  <c r="AI447" i="38"/>
  <c r="AI446" i="38" s="1"/>
  <c r="AE447" i="38"/>
  <c r="AE446" i="38" s="1"/>
  <c r="AA447" i="38"/>
  <c r="AA446" i="38" s="1"/>
  <c r="W447" i="38"/>
  <c r="W446" i="38" s="1"/>
  <c r="AG445" i="38"/>
  <c r="Y445" i="38"/>
  <c r="AG443" i="38"/>
  <c r="Y443" i="38"/>
  <c r="AG441" i="38"/>
  <c r="Y441" i="38"/>
  <c r="AG439" i="38"/>
  <c r="Y439" i="38"/>
  <c r="AI436" i="38"/>
  <c r="AE436" i="38"/>
  <c r="AA436" i="38"/>
  <c r="W436" i="38"/>
  <c r="AF436" i="38"/>
  <c r="AD436" i="38"/>
  <c r="X436" i="38"/>
  <c r="V436" i="38"/>
  <c r="AK435" i="38"/>
  <c r="AC435" i="38"/>
  <c r="AJ432" i="38"/>
  <c r="AH432" i="38"/>
  <c r="AB432" i="38"/>
  <c r="Z432" i="38"/>
  <c r="AG431" i="38"/>
  <c r="Y431" i="38"/>
  <c r="AI429" i="38"/>
  <c r="AA429" i="38"/>
  <c r="AK427" i="38"/>
  <c r="AC427" i="38"/>
  <c r="AK425" i="38"/>
  <c r="AC425" i="38"/>
  <c r="AJ421" i="38"/>
  <c r="AK423" i="38"/>
  <c r="AB421" i="38"/>
  <c r="AB409" i="38" s="1"/>
  <c r="AC423" i="38"/>
  <c r="AG419" i="38"/>
  <c r="Y419" i="38"/>
  <c r="AG417" i="38"/>
  <c r="Y417" i="38"/>
  <c r="AG415" i="38"/>
  <c r="Y415" i="38"/>
  <c r="AG413" i="38"/>
  <c r="Y413" i="38"/>
  <c r="AI410" i="38"/>
  <c r="AE410" i="38"/>
  <c r="AA410" i="38"/>
  <c r="W410" i="38"/>
  <c r="AF410" i="38"/>
  <c r="AD410" i="38"/>
  <c r="X410" i="38"/>
  <c r="V410" i="38"/>
  <c r="AG407" i="38"/>
  <c r="Y407" i="38"/>
  <c r="AI405" i="38"/>
  <c r="AI404" i="38" s="1"/>
  <c r="AE405" i="38"/>
  <c r="AE404" i="38" s="1"/>
  <c r="AA405" i="38"/>
  <c r="AA404" i="38" s="1"/>
  <c r="W405" i="38"/>
  <c r="W404" i="38" s="1"/>
  <c r="AG403" i="38"/>
  <c r="Y403" i="38"/>
  <c r="AI401" i="38"/>
  <c r="AA401" i="38"/>
  <c r="AA390" i="38" s="1"/>
  <c r="AK399" i="38"/>
  <c r="AC399" i="38"/>
  <c r="AK397" i="38"/>
  <c r="AC397" i="38"/>
  <c r="AK395" i="38"/>
  <c r="AC395" i="38"/>
  <c r="AJ391" i="38"/>
  <c r="AJ390" i="38" s="1"/>
  <c r="AK393" i="38"/>
  <c r="AB391" i="38"/>
  <c r="AC393" i="38"/>
  <c r="AK389" i="38"/>
  <c r="AC389" i="38"/>
  <c r="AK387" i="38"/>
  <c r="AC387" i="38"/>
  <c r="AG385" i="38"/>
  <c r="Y385" i="38"/>
  <c r="AF381" i="38"/>
  <c r="X381" i="38"/>
  <c r="AK373" i="38"/>
  <c r="AC373" i="38"/>
  <c r="AK371" i="38"/>
  <c r="AC371" i="38"/>
  <c r="AG369" i="38"/>
  <c r="Y369" i="38"/>
  <c r="AG367" i="38"/>
  <c r="Y367" i="38"/>
  <c r="AK365" i="38"/>
  <c r="AC365" i="38"/>
  <c r="AK363" i="38"/>
  <c r="AC363" i="38"/>
  <c r="AG361" i="38"/>
  <c r="Y361" i="38"/>
  <c r="AG359" i="38"/>
  <c r="Y359" i="38"/>
  <c r="AK357" i="38"/>
  <c r="AC357" i="38"/>
  <c r="AK355" i="38"/>
  <c r="AC355" i="38"/>
  <c r="AG353" i="38"/>
  <c r="Y353" i="38"/>
  <c r="AG351" i="38"/>
  <c r="Y351" i="38"/>
  <c r="AK349" i="38"/>
  <c r="AK347" i="38"/>
  <c r="AC347" i="38"/>
  <c r="AG345" i="38"/>
  <c r="Y345" i="38"/>
  <c r="AG343" i="38"/>
  <c r="Y343" i="38"/>
  <c r="AK341" i="38"/>
  <c r="AC341" i="38"/>
  <c r="AK339" i="38"/>
  <c r="AC339" i="38"/>
  <c r="AI337" i="38"/>
  <c r="AJ334" i="38"/>
  <c r="AH334" i="38"/>
  <c r="AB334" i="38"/>
  <c r="Z334" i="38"/>
  <c r="AK331" i="38"/>
  <c r="AC331" i="38"/>
  <c r="AJ328" i="38"/>
  <c r="AJ327" i="38" s="1"/>
  <c r="AH328" i="38"/>
  <c r="AH327" i="38" s="1"/>
  <c r="AB328" i="38"/>
  <c r="AB327" i="38" s="1"/>
  <c r="Z328" i="38"/>
  <c r="Z327" i="38" s="1"/>
  <c r="AK325" i="38"/>
  <c r="AC325" i="38"/>
  <c r="AG323" i="38"/>
  <c r="Y323" i="38"/>
  <c r="AG321" i="38"/>
  <c r="Y321" i="38"/>
  <c r="AK319" i="38"/>
  <c r="AC319" i="38"/>
  <c r="AC317" i="38"/>
  <c r="Y315" i="38"/>
  <c r="AA312" i="38"/>
  <c r="X312" i="38"/>
  <c r="V312" i="38"/>
  <c r="AK311" i="38"/>
  <c r="AC311" i="38"/>
  <c r="AK309" i="38"/>
  <c r="AC309" i="38"/>
  <c r="AK307" i="38"/>
  <c r="AC307" i="38"/>
  <c r="AK305" i="38"/>
  <c r="AC305" i="38"/>
  <c r="AK303" i="38"/>
  <c r="AC303" i="38"/>
  <c r="AK301" i="38"/>
  <c r="AC301" i="38"/>
  <c r="AK299" i="38"/>
  <c r="AC299" i="38"/>
  <c r="AK297" i="38"/>
  <c r="AC297" i="38"/>
  <c r="AK295" i="38"/>
  <c r="AC295" i="38"/>
  <c r="AK293" i="38"/>
  <c r="AC293" i="38"/>
  <c r="AK291" i="38"/>
  <c r="AC291" i="38"/>
  <c r="AK289" i="38"/>
  <c r="AC289" i="38"/>
  <c r="AK287" i="38"/>
  <c r="AC287" i="38"/>
  <c r="AG285" i="38"/>
  <c r="Y285" i="38"/>
  <c r="AK283" i="38"/>
  <c r="AC283" i="38"/>
  <c r="AG281" i="38"/>
  <c r="Y281" i="38"/>
  <c r="AK279" i="38"/>
  <c r="AC279" i="38"/>
  <c r="AG277" i="38"/>
  <c r="AK275" i="38"/>
  <c r="AC275" i="38"/>
  <c r="AG273" i="38"/>
  <c r="Y273" i="38"/>
  <c r="AK271" i="38"/>
  <c r="AC271" i="38"/>
  <c r="AF267" i="38"/>
  <c r="AG269" i="38"/>
  <c r="X267" i="38"/>
  <c r="Y269" i="38"/>
  <c r="AG265" i="38"/>
  <c r="Y265" i="38"/>
  <c r="AG263" i="38"/>
  <c r="Y263" i="38"/>
  <c r="AI260" i="38"/>
  <c r="AF260" i="38"/>
  <c r="AG261" i="38"/>
  <c r="X260" i="38"/>
  <c r="Y261" i="38"/>
  <c r="AG255" i="38"/>
  <c r="Y255" i="38"/>
  <c r="AG253" i="38"/>
  <c r="Y253" i="38"/>
  <c r="AG251" i="38"/>
  <c r="Y251" i="38"/>
  <c r="AK249" i="38"/>
  <c r="AC249" i="38"/>
  <c r="AG247" i="38"/>
  <c r="Y247" i="38"/>
  <c r="AG245" i="38"/>
  <c r="Y245" i="38"/>
  <c r="AK241" i="38"/>
  <c r="AC241" i="38"/>
  <c r="AK239" i="38"/>
  <c r="AC239" i="38"/>
  <c r="AJ235" i="38"/>
  <c r="AK237" i="38"/>
  <c r="AB235" i="38"/>
  <c r="AC237" i="38"/>
  <c r="AG233" i="38"/>
  <c r="Y233" i="38"/>
  <c r="AK230" i="38"/>
  <c r="AC230" i="38"/>
  <c r="AK224" i="38"/>
  <c r="AC224" i="38"/>
  <c r="AK222" i="38"/>
  <c r="AC222" i="38"/>
  <c r="AK216" i="38"/>
  <c r="AC216" i="38"/>
  <c r="AK214" i="38"/>
  <c r="AC214" i="38"/>
  <c r="AK212" i="38"/>
  <c r="AG325" i="38"/>
  <c r="Y325" i="38"/>
  <c r="AK323" i="38"/>
  <c r="AC323" i="38"/>
  <c r="AK321" i="38"/>
  <c r="AC321" i="38"/>
  <c r="AG319" i="38"/>
  <c r="Y319" i="38"/>
  <c r="AG317" i="38"/>
  <c r="Y317" i="38"/>
  <c r="AK315" i="38"/>
  <c r="AC315" i="38"/>
  <c r="AJ312" i="38"/>
  <c r="AH312" i="38"/>
  <c r="AB312" i="38"/>
  <c r="Z312" i="38"/>
  <c r="AG311" i="38"/>
  <c r="Y311" i="38"/>
  <c r="AG309" i="38"/>
  <c r="Y309" i="38"/>
  <c r="AG307" i="38"/>
  <c r="Y307" i="38"/>
  <c r="AG305" i="38"/>
  <c r="Y305" i="38"/>
  <c r="AG303" i="38"/>
  <c r="Y303" i="38"/>
  <c r="AG301" i="38"/>
  <c r="Y301" i="38"/>
  <c r="AG299" i="38"/>
  <c r="Y299" i="38"/>
  <c r="AG297" i="38"/>
  <c r="Y297" i="38"/>
  <c r="AG295" i="38"/>
  <c r="Y295" i="38"/>
  <c r="AG293" i="38"/>
  <c r="Y293" i="38"/>
  <c r="AG291" i="38"/>
  <c r="Y291" i="38"/>
  <c r="AG289" i="38"/>
  <c r="Y289" i="38"/>
  <c r="AG287" i="38"/>
  <c r="Y287" i="38"/>
  <c r="AK285" i="38"/>
  <c r="AC285" i="38"/>
  <c r="AG283" i="38"/>
  <c r="Y283" i="38"/>
  <c r="AK281" i="38"/>
  <c r="AC281" i="38"/>
  <c r="AG279" i="38"/>
  <c r="Y279" i="38"/>
  <c r="AK277" i="38"/>
  <c r="AC277" i="38"/>
  <c r="AG275" i="38"/>
  <c r="Y275" i="38"/>
  <c r="AK273" i="38"/>
  <c r="AC273" i="38"/>
  <c r="AG271" i="38"/>
  <c r="Y271" i="38"/>
  <c r="AJ267" i="38"/>
  <c r="AK269" i="38"/>
  <c r="AB267" i="38"/>
  <c r="AC269" i="38"/>
  <c r="AI267" i="38"/>
  <c r="AE267" i="38"/>
  <c r="AA267" i="38"/>
  <c r="AK265" i="38"/>
  <c r="AC265" i="38"/>
  <c r="AK263" i="38"/>
  <c r="AC263" i="38"/>
  <c r="AJ260" i="38"/>
  <c r="AH260" i="38"/>
  <c r="AB260" i="38"/>
  <c r="AC261" i="38"/>
  <c r="AC256" i="38"/>
  <c r="AK255" i="38"/>
  <c r="AC255" i="38"/>
  <c r="AK253" i="38"/>
  <c r="AC253" i="38"/>
  <c r="AK251" i="38"/>
  <c r="AC251" i="38"/>
  <c r="AG249" i="38"/>
  <c r="Y249" i="38"/>
  <c r="AK247" i="38"/>
  <c r="AC247" i="38"/>
  <c r="AK245" i="38"/>
  <c r="AC245" i="38"/>
  <c r="AG241" i="38"/>
  <c r="Y241" i="38"/>
  <c r="AG239" i="38"/>
  <c r="Y239" i="38"/>
  <c r="AF235" i="38"/>
  <c r="AG237" i="38"/>
  <c r="X235" i="38"/>
  <c r="Y237" i="38"/>
  <c r="AI235" i="38"/>
  <c r="AE235" i="38"/>
  <c r="AA235" i="38"/>
  <c r="W235" i="38"/>
  <c r="AK233" i="38"/>
  <c r="AC233" i="38"/>
  <c r="AK231" i="38"/>
  <c r="AC231" i="38"/>
  <c r="AG230" i="38"/>
  <c r="Y230" i="38"/>
  <c r="AJ227" i="38"/>
  <c r="AK229" i="38"/>
  <c r="AB227" i="38"/>
  <c r="AE227" i="38"/>
  <c r="AG225" i="38"/>
  <c r="Y225" i="38"/>
  <c r="AG224" i="38"/>
  <c r="Y224" i="38"/>
  <c r="AK223" i="38"/>
  <c r="AC223" i="38"/>
  <c r="AG222" i="38"/>
  <c r="Y222" i="38"/>
  <c r="AK221" i="38"/>
  <c r="AC221" i="38"/>
  <c r="AI218" i="38"/>
  <c r="AE218" i="38"/>
  <c r="AA218" i="38"/>
  <c r="W218" i="38"/>
  <c r="AF218" i="38"/>
  <c r="AD218" i="38"/>
  <c r="X218" i="38"/>
  <c r="AK217" i="38"/>
  <c r="AC217" i="38"/>
  <c r="AG216" i="38"/>
  <c r="Y216" i="38"/>
  <c r="AK215" i="38"/>
  <c r="AC215" i="38"/>
  <c r="AG214" i="38"/>
  <c r="Y214" i="38"/>
  <c r="AK213" i="38"/>
  <c r="AC213" i="38"/>
  <c r="AG212" i="38"/>
  <c r="AJ210" i="38"/>
  <c r="AH210" i="38"/>
  <c r="AE210" i="38"/>
  <c r="AB210" i="38"/>
  <c r="Z210" i="38"/>
  <c r="AK207" i="38"/>
  <c r="AC207" i="38"/>
  <c r="AK205" i="38"/>
  <c r="AC205" i="38"/>
  <c r="AK203" i="38"/>
  <c r="AB201" i="38"/>
  <c r="AC203" i="38"/>
  <c r="AJ201" i="38"/>
  <c r="AG199" i="38"/>
  <c r="Y199" i="38"/>
  <c r="AG197" i="38"/>
  <c r="Y197" i="38"/>
  <c r="AI194" i="38"/>
  <c r="AE194" i="38"/>
  <c r="AA194" i="38"/>
  <c r="W194" i="38"/>
  <c r="AF194" i="38"/>
  <c r="AD194" i="38"/>
  <c r="X194" i="38"/>
  <c r="V194" i="38"/>
  <c r="AC193" i="38"/>
  <c r="AJ191" i="38"/>
  <c r="AG189" i="38"/>
  <c r="Y189" i="38"/>
  <c r="AK187" i="38"/>
  <c r="AC187" i="38"/>
  <c r="AG185" i="38"/>
  <c r="Y185" i="38"/>
  <c r="AK183" i="38"/>
  <c r="AC183" i="38"/>
  <c r="AG181" i="38"/>
  <c r="Y181" i="38"/>
  <c r="AK179" i="38"/>
  <c r="AC179" i="38"/>
  <c r="AG177" i="38"/>
  <c r="Y177" i="38"/>
  <c r="AK175" i="38"/>
  <c r="AC175" i="38"/>
  <c r="AG173" i="38"/>
  <c r="Y173" i="38"/>
  <c r="AK171" i="38"/>
  <c r="AC171" i="38"/>
  <c r="AG169" i="38"/>
  <c r="Y169" i="38"/>
  <c r="AJ165" i="38"/>
  <c r="AK167" i="38"/>
  <c r="AB165" i="38"/>
  <c r="AC167" i="38"/>
  <c r="AI165" i="38"/>
  <c r="AE165" i="38"/>
  <c r="AA165" i="38"/>
  <c r="AK163" i="38"/>
  <c r="AC163" i="38"/>
  <c r="AG161" i="38"/>
  <c r="Y161" i="38"/>
  <c r="AG159" i="38"/>
  <c r="Y157" i="38"/>
  <c r="AC156" i="38"/>
  <c r="AG155" i="38"/>
  <c r="Y155" i="38"/>
  <c r="AG154" i="38"/>
  <c r="Y154" i="38"/>
  <c r="AG153" i="38"/>
  <c r="Y153" i="38"/>
  <c r="AK152" i="38"/>
  <c r="AC152" i="38"/>
  <c r="AG151" i="38"/>
  <c r="Y151" i="38"/>
  <c r="AG148" i="38"/>
  <c r="Y148" i="38"/>
  <c r="AG146" i="38"/>
  <c r="Y146" i="38"/>
  <c r="AG144" i="38"/>
  <c r="Y144" i="38"/>
  <c r="AG142" i="38"/>
  <c r="Y142" i="38"/>
  <c r="AG140" i="38"/>
  <c r="Y140" i="38"/>
  <c r="AG138" i="38"/>
  <c r="Y138" i="38"/>
  <c r="AF134" i="38"/>
  <c r="AG136" i="38"/>
  <c r="X134" i="38"/>
  <c r="Y136" i="38"/>
  <c r="AI134" i="38"/>
  <c r="AG231" i="38"/>
  <c r="Y231" i="38"/>
  <c r="AF227" i="38"/>
  <c r="AG229" i="38"/>
  <c r="AK225" i="38"/>
  <c r="AC225" i="38"/>
  <c r="AG223" i="38"/>
  <c r="Y223" i="38"/>
  <c r="AG221" i="38"/>
  <c r="Y221" i="38"/>
  <c r="AJ218" i="38"/>
  <c r="AB218" i="38"/>
  <c r="Z218" i="38"/>
  <c r="AG217" i="38"/>
  <c r="Y217" i="38"/>
  <c r="AG215" i="38"/>
  <c r="Y215" i="38"/>
  <c r="AG213" i="38"/>
  <c r="Y213" i="38"/>
  <c r="AA210" i="38"/>
  <c r="W210" i="38"/>
  <c r="AI210" i="38"/>
  <c r="AI209" i="38" s="1"/>
  <c r="AF210" i="38"/>
  <c r="AF209" i="38" s="1"/>
  <c r="AD210" i="38"/>
  <c r="X210" i="38"/>
  <c r="V210" i="38"/>
  <c r="AG207" i="38"/>
  <c r="Y207" i="38"/>
  <c r="AG205" i="38"/>
  <c r="Y205" i="38"/>
  <c r="AF201" i="38"/>
  <c r="AG203" i="38"/>
  <c r="X201" i="38"/>
  <c r="Y203" i="38"/>
  <c r="AI201" i="38"/>
  <c r="AE201" i="38"/>
  <c r="AA201" i="38"/>
  <c r="W201" i="38"/>
  <c r="AK199" i="38"/>
  <c r="AC199" i="38"/>
  <c r="AK197" i="38"/>
  <c r="AC197" i="38"/>
  <c r="AJ194" i="38"/>
  <c r="AH194" i="38"/>
  <c r="AB194" i="38"/>
  <c r="Z194" i="38"/>
  <c r="AG193" i="38"/>
  <c r="X191" i="38"/>
  <c r="Y193" i="38"/>
  <c r="AK192" i="38"/>
  <c r="AI191" i="38"/>
  <c r="AE191" i="38"/>
  <c r="AA191" i="38"/>
  <c r="W191" i="38"/>
  <c r="AK189" i="38"/>
  <c r="AC189" i="38"/>
  <c r="AG187" i="38"/>
  <c r="Y187" i="38"/>
  <c r="AK185" i="38"/>
  <c r="AC185" i="38"/>
  <c r="AG183" i="38"/>
  <c r="Y183" i="38"/>
  <c r="AK181" i="38"/>
  <c r="AC181" i="38"/>
  <c r="AG179" i="38"/>
  <c r="Y179" i="38"/>
  <c r="AK177" i="38"/>
  <c r="AC177" i="38"/>
  <c r="AG175" i="38"/>
  <c r="Y175" i="38"/>
  <c r="AK173" i="38"/>
  <c r="AC173" i="38"/>
  <c r="AG171" i="38"/>
  <c r="Y171" i="38"/>
  <c r="AK169" i="38"/>
  <c r="AC169" i="38"/>
  <c r="AF165" i="38"/>
  <c r="AG167" i="38"/>
  <c r="X165" i="38"/>
  <c r="Y167" i="38"/>
  <c r="AG163" i="38"/>
  <c r="Y163" i="38"/>
  <c r="AK161" i="38"/>
  <c r="AC161" i="38"/>
  <c r="AK159" i="38"/>
  <c r="AC159" i="38"/>
  <c r="AC157" i="38"/>
  <c r="AK155" i="38"/>
  <c r="AC155" i="38"/>
  <c r="AK153" i="38"/>
  <c r="AC153" i="38"/>
  <c r="AK151" i="38"/>
  <c r="AC151" i="38"/>
  <c r="AG156" i="38"/>
  <c r="Y156" i="38"/>
  <c r="AK154" i="38"/>
  <c r="AC154" i="38"/>
  <c r="AG152" i="38"/>
  <c r="Y152" i="38"/>
  <c r="AK148" i="38"/>
  <c r="AC148" i="38"/>
  <c r="AK146" i="38"/>
  <c r="AC146" i="38"/>
  <c r="AK144" i="38"/>
  <c r="AC144" i="38"/>
  <c r="AK142" i="38"/>
  <c r="AC142" i="38"/>
  <c r="AK140" i="38"/>
  <c r="AC140" i="38"/>
  <c r="AK138" i="38"/>
  <c r="AC138" i="38"/>
  <c r="AJ134" i="38"/>
  <c r="AK136" i="38"/>
  <c r="AB134" i="38"/>
  <c r="AC136" i="38"/>
  <c r="AG132" i="38"/>
  <c r="Y132" i="38"/>
  <c r="AG130" i="38"/>
  <c r="Y130" i="38"/>
  <c r="AG128" i="38"/>
  <c r="Y128" i="38"/>
  <c r="AG126" i="38"/>
  <c r="Y126" i="38"/>
  <c r="AG124" i="38"/>
  <c r="Y124" i="38"/>
  <c r="AG122" i="38"/>
  <c r="Y122" i="38"/>
  <c r="AI119" i="38"/>
  <c r="AE119" i="38"/>
  <c r="AA119" i="38"/>
  <c r="W119" i="38"/>
  <c r="AF119" i="38"/>
  <c r="AD119" i="38"/>
  <c r="X119" i="38"/>
  <c r="V119" i="38"/>
  <c r="AK118" i="38"/>
  <c r="AC118" i="38"/>
  <c r="AK116" i="38"/>
  <c r="AC116" i="38"/>
  <c r="AK114" i="38"/>
  <c r="AC114" i="38"/>
  <c r="AK112" i="38"/>
  <c r="AC112" i="38"/>
  <c r="AJ108" i="38"/>
  <c r="AK110" i="38"/>
  <c r="AB108" i="38"/>
  <c r="AC110" i="38"/>
  <c r="AK106" i="38"/>
  <c r="AC106" i="38"/>
  <c r="AK104" i="38"/>
  <c r="AC104" i="38"/>
  <c r="AG102" i="38"/>
  <c r="Y102" i="38"/>
  <c r="AK89" i="38"/>
  <c r="AC89" i="38"/>
  <c r="AK87" i="38"/>
  <c r="AC87" i="38"/>
  <c r="AK81" i="38"/>
  <c r="AC81" i="38"/>
  <c r="AK79" i="38"/>
  <c r="AC79" i="38"/>
  <c r="AC76" i="38"/>
  <c r="AG72" i="38"/>
  <c r="Y72" i="38"/>
  <c r="AK71" i="38"/>
  <c r="AC71" i="38"/>
  <c r="AG69" i="38"/>
  <c r="Y69" i="38"/>
  <c r="AI66" i="38"/>
  <c r="AF66" i="38"/>
  <c r="AD66" i="38"/>
  <c r="AA66" i="38"/>
  <c r="X66" i="38"/>
  <c r="V66" i="38"/>
  <c r="AK65" i="38"/>
  <c r="AK64" i="38"/>
  <c r="AG63" i="38"/>
  <c r="Y63" i="38"/>
  <c r="AI60" i="38"/>
  <c r="AF60" i="38"/>
  <c r="AD60" i="38"/>
  <c r="AA60" i="38"/>
  <c r="W60" i="38"/>
  <c r="AK57" i="38"/>
  <c r="AC57" i="38"/>
  <c r="AE134" i="38"/>
  <c r="AA134" i="38"/>
  <c r="W134" i="38"/>
  <c r="AK132" i="38"/>
  <c r="AC132" i="38"/>
  <c r="AK130" i="38"/>
  <c r="AC130" i="38"/>
  <c r="AK128" i="38"/>
  <c r="AC128" i="38"/>
  <c r="AK126" i="38"/>
  <c r="AC126" i="38"/>
  <c r="AK124" i="38"/>
  <c r="AC124" i="38"/>
  <c r="AK122" i="38"/>
  <c r="AC122" i="38"/>
  <c r="AJ119" i="38"/>
  <c r="AH119" i="38"/>
  <c r="AB119" i="38"/>
  <c r="Z119" i="38"/>
  <c r="AG118" i="38"/>
  <c r="Y118" i="38"/>
  <c r="AG116" i="38"/>
  <c r="Y116" i="38"/>
  <c r="AG114" i="38"/>
  <c r="Y114" i="38"/>
  <c r="AG112" i="38"/>
  <c r="Y112" i="38"/>
  <c r="AF108" i="38"/>
  <c r="AG110" i="38"/>
  <c r="X108" i="38"/>
  <c r="Y110" i="38"/>
  <c r="AI108" i="38"/>
  <c r="AE108" i="38"/>
  <c r="AA108" i="38"/>
  <c r="W108" i="38"/>
  <c r="AG106" i="38"/>
  <c r="Y106" i="38"/>
  <c r="AG104" i="38"/>
  <c r="Y104" i="38"/>
  <c r="AK102" i="38"/>
  <c r="AC102" i="38"/>
  <c r="AG89" i="38"/>
  <c r="Y89" i="38"/>
  <c r="AG87" i="38"/>
  <c r="Y87" i="38"/>
  <c r="AG81" i="38"/>
  <c r="Y81" i="38"/>
  <c r="AG79" i="38"/>
  <c r="Y79" i="38"/>
  <c r="AG76" i="38"/>
  <c r="Y76" i="38"/>
  <c r="AK72" i="38"/>
  <c r="AC72" i="38"/>
  <c r="AG71" i="38"/>
  <c r="AK69" i="38"/>
  <c r="AC69" i="38"/>
  <c r="AJ66" i="38"/>
  <c r="AH66" i="38"/>
  <c r="AE66" i="38"/>
  <c r="AB66" i="38"/>
  <c r="Z66" i="38"/>
  <c r="W66" i="38"/>
  <c r="AK63" i="38"/>
  <c r="AC63" i="38"/>
  <c r="AJ60" i="38"/>
  <c r="AG58" i="38"/>
  <c r="AG57" i="38"/>
  <c r="AH60" i="38"/>
  <c r="AE60" i="38"/>
  <c r="AB60" i="38"/>
  <c r="Z60" i="38"/>
  <c r="X60" i="38"/>
  <c r="V60" i="38"/>
  <c r="AK58" i="38"/>
  <c r="AC58" i="38"/>
  <c r="AG56" i="38"/>
  <c r="AK54" i="38"/>
  <c r="AC54" i="38"/>
  <c r="AK52" i="38"/>
  <c r="AC52" i="38"/>
  <c r="AG50" i="38"/>
  <c r="Y50" i="38"/>
  <c r="AG48" i="38"/>
  <c r="Y48" i="38"/>
  <c r="AG46" i="38"/>
  <c r="Y46" i="38"/>
  <c r="AG44" i="38"/>
  <c r="AG42" i="38"/>
  <c r="AK39" i="38"/>
  <c r="AC39" i="38"/>
  <c r="AK37" i="38"/>
  <c r="AC37" i="38"/>
  <c r="AG33" i="38"/>
  <c r="Y33" i="38"/>
  <c r="AK31" i="38"/>
  <c r="AC31" i="38"/>
  <c r="AG29" i="38"/>
  <c r="Y29" i="38"/>
  <c r="AK27" i="38"/>
  <c r="AK24" i="38"/>
  <c r="AG22" i="38"/>
  <c r="AK20" i="38"/>
  <c r="AK18" i="38"/>
  <c r="AG17" i="38"/>
  <c r="AG15" i="38"/>
  <c r="AG13" i="38"/>
  <c r="AK56" i="38"/>
  <c r="AG54" i="38"/>
  <c r="AG52" i="38"/>
  <c r="AK50" i="38"/>
  <c r="AC50" i="38"/>
  <c r="AK48" i="38"/>
  <c r="AC48" i="38"/>
  <c r="AK46" i="38"/>
  <c r="AC46" i="38"/>
  <c r="AK44" i="38"/>
  <c r="AK42" i="38"/>
  <c r="AG39" i="38"/>
  <c r="Y39" i="38"/>
  <c r="AG37" i="38"/>
  <c r="Y37" i="38"/>
  <c r="AK33" i="38"/>
  <c r="AC33" i="38"/>
  <c r="AG31" i="38"/>
  <c r="Y31" i="38"/>
  <c r="AK29" i="38"/>
  <c r="AC29" i="38"/>
  <c r="AG27" i="38"/>
  <c r="AG26" i="38"/>
  <c r="AG24" i="38"/>
  <c r="AK22" i="38"/>
  <c r="AC22" i="38"/>
  <c r="AK17" i="38"/>
  <c r="AK15" i="38"/>
  <c r="AC15" i="38"/>
  <c r="AK13" i="38"/>
  <c r="AC13" i="38"/>
  <c r="H387" i="38"/>
  <c r="J385" i="38"/>
  <c r="J373" i="38"/>
  <c r="J369" i="38"/>
  <c r="J365" i="38"/>
  <c r="J361" i="38"/>
  <c r="J357" i="38"/>
  <c r="J353" i="38"/>
  <c r="J345" i="38"/>
  <c r="J341" i="38"/>
  <c r="J323" i="38"/>
  <c r="J319" i="38"/>
  <c r="J283" i="38"/>
  <c r="J279" i="38"/>
  <c r="J275" i="38"/>
  <c r="J271" i="38"/>
  <c r="J249" i="38"/>
  <c r="J247" i="38"/>
  <c r="J231" i="38"/>
  <c r="H221" i="38"/>
  <c r="J223" i="38"/>
  <c r="J161" i="38"/>
  <c r="J158" i="38"/>
  <c r="H157" i="38"/>
  <c r="J156" i="38"/>
  <c r="J152" i="38"/>
  <c r="J106" i="38"/>
  <c r="J102" i="38"/>
  <c r="J99" i="38"/>
  <c r="H98" i="38"/>
  <c r="J33" i="38"/>
  <c r="J29" i="38"/>
  <c r="J27" i="38"/>
  <c r="H583" i="38"/>
  <c r="J577" i="38"/>
  <c r="V559" i="38"/>
  <c r="AK557" i="38"/>
  <c r="AG557" i="38"/>
  <c r="AC557" i="38"/>
  <c r="Y557" i="38"/>
  <c r="H556" i="38"/>
  <c r="J554" i="38"/>
  <c r="H554" i="38"/>
  <c r="J548" i="38"/>
  <c r="W542" i="38"/>
  <c r="J581" i="38"/>
  <c r="H562" i="38"/>
  <c r="AK580" i="38"/>
  <c r="AG580" i="38"/>
  <c r="AC580" i="38"/>
  <c r="Y580" i="38"/>
  <c r="F579" i="38"/>
  <c r="X543" i="38"/>
  <c r="X542" i="38" s="1"/>
  <c r="V543" i="38"/>
  <c r="Y544" i="38"/>
  <c r="I542" i="38"/>
  <c r="AK540" i="38"/>
  <c r="AC540" i="38"/>
  <c r="AK538" i="38"/>
  <c r="AC538" i="38"/>
  <c r="AK536" i="38"/>
  <c r="AC536" i="38"/>
  <c r="AK534" i="38"/>
  <c r="AC534" i="38"/>
  <c r="AK532" i="38"/>
  <c r="AC532" i="38"/>
  <c r="AK530" i="38"/>
  <c r="AC530" i="38"/>
  <c r="AK528" i="38"/>
  <c r="AC528" i="38"/>
  <c r="AJ525" i="38"/>
  <c r="AH525" i="38"/>
  <c r="AK526" i="38"/>
  <c r="AB525" i="38"/>
  <c r="Z525" i="38"/>
  <c r="AC526" i="38"/>
  <c r="D525" i="38"/>
  <c r="AG524" i="38"/>
  <c r="Y524" i="38"/>
  <c r="AG522" i="38"/>
  <c r="Y522" i="38"/>
  <c r="AG520" i="38"/>
  <c r="Y520" i="38"/>
  <c r="AF516" i="38"/>
  <c r="AD516" i="38"/>
  <c r="AG518" i="38"/>
  <c r="X516" i="38"/>
  <c r="V516" i="38"/>
  <c r="Y518" i="38"/>
  <c r="AI516" i="38"/>
  <c r="AE516" i="38"/>
  <c r="AA516" i="38"/>
  <c r="W516" i="38"/>
  <c r="W515" i="38" s="1"/>
  <c r="J428" i="38"/>
  <c r="J424" i="38"/>
  <c r="H424" i="38"/>
  <c r="H400" i="38"/>
  <c r="F391" i="38"/>
  <c r="J386" i="38"/>
  <c r="H386" i="38"/>
  <c r="J384" i="38"/>
  <c r="H384" i="38"/>
  <c r="AK561" i="38"/>
  <c r="AG561" i="38"/>
  <c r="AC561" i="38"/>
  <c r="Y561" i="38"/>
  <c r="F558" i="38"/>
  <c r="AJ543" i="38"/>
  <c r="AJ542" i="38" s="1"/>
  <c r="AH543" i="38"/>
  <c r="AF543" i="38"/>
  <c r="AF542" i="38" s="1"/>
  <c r="AD543" i="38"/>
  <c r="AB543" i="38"/>
  <c r="AB542" i="38" s="1"/>
  <c r="Z543" i="38"/>
  <c r="D543" i="38"/>
  <c r="G542" i="38"/>
  <c r="AG540" i="38"/>
  <c r="Y540" i="38"/>
  <c r="AG538" i="38"/>
  <c r="Y538" i="38"/>
  <c r="AG536" i="38"/>
  <c r="Y536" i="38"/>
  <c r="AG534" i="38"/>
  <c r="Y534" i="38"/>
  <c r="AG532" i="38"/>
  <c r="Y532" i="38"/>
  <c r="J532" i="38"/>
  <c r="AG530" i="38"/>
  <c r="Y530" i="38"/>
  <c r="AG528" i="38"/>
  <c r="Y528" i="38"/>
  <c r="AF525" i="38"/>
  <c r="AD525" i="38"/>
  <c r="AG526" i="38"/>
  <c r="X525" i="38"/>
  <c r="V525" i="38"/>
  <c r="Y526" i="38"/>
  <c r="AK524" i="38"/>
  <c r="AC524" i="38"/>
  <c r="AK522" i="38"/>
  <c r="AC522" i="38"/>
  <c r="H521" i="38"/>
  <c r="AK520" i="38"/>
  <c r="AC520" i="38"/>
  <c r="H519" i="38"/>
  <c r="AJ516" i="38"/>
  <c r="AH516" i="38"/>
  <c r="AK518" i="38"/>
  <c r="AB516" i="38"/>
  <c r="Z516" i="38"/>
  <c r="AC518" i="38"/>
  <c r="D516" i="38"/>
  <c r="J488" i="38"/>
  <c r="H484" i="38"/>
  <c r="H480" i="38"/>
  <c r="H464" i="38"/>
  <c r="H452" i="38"/>
  <c r="J450" i="38"/>
  <c r="H450" i="38"/>
  <c r="H418" i="38"/>
  <c r="J416" i="38"/>
  <c r="J414" i="38"/>
  <c r="H414" i="38"/>
  <c r="D404" i="38"/>
  <c r="F404" i="38" s="1"/>
  <c r="F517" i="38"/>
  <c r="AH499" i="38"/>
  <c r="AD499" i="38"/>
  <c r="Z499" i="38"/>
  <c r="V499" i="38"/>
  <c r="AH447" i="38"/>
  <c r="AD447" i="38"/>
  <c r="Z447" i="38"/>
  <c r="V447" i="38"/>
  <c r="F432" i="38"/>
  <c r="AH429" i="38"/>
  <c r="AD429" i="38"/>
  <c r="Z429" i="38"/>
  <c r="V429" i="38"/>
  <c r="AH421" i="38"/>
  <c r="AD421" i="38"/>
  <c r="Z421" i="38"/>
  <c r="V421" i="38"/>
  <c r="AH405" i="38"/>
  <c r="AD405" i="38"/>
  <c r="Z405" i="38"/>
  <c r="V405" i="38"/>
  <c r="AH401" i="38"/>
  <c r="AK401" i="38" s="1"/>
  <c r="AD401" i="38"/>
  <c r="Z401" i="38"/>
  <c r="V401" i="38"/>
  <c r="AH391" i="38"/>
  <c r="AD391" i="38"/>
  <c r="Z391" i="38"/>
  <c r="V391" i="38"/>
  <c r="AG383" i="38"/>
  <c r="AI381" i="38"/>
  <c r="AE381" i="38"/>
  <c r="AA381" i="38"/>
  <c r="W381" i="38"/>
  <c r="F382" i="38"/>
  <c r="AH381" i="38"/>
  <c r="AD381" i="38"/>
  <c r="Z381" i="38"/>
  <c r="AG379" i="38"/>
  <c r="Y379" i="38"/>
  <c r="AD375" i="38"/>
  <c r="X375" i="38"/>
  <c r="Y377" i="38"/>
  <c r="V375" i="38"/>
  <c r="AI375" i="38"/>
  <c r="AE375" i="38"/>
  <c r="AA375" i="38"/>
  <c r="W375" i="38"/>
  <c r="J372" i="38"/>
  <c r="H372" i="38"/>
  <c r="J370" i="38"/>
  <c r="H370" i="38"/>
  <c r="J368" i="38"/>
  <c r="H368" i="38"/>
  <c r="J366" i="38"/>
  <c r="H366" i="38"/>
  <c r="J364" i="38"/>
  <c r="H364" i="38"/>
  <c r="J362" i="38"/>
  <c r="H362" i="38"/>
  <c r="J360" i="38"/>
  <c r="H360" i="38"/>
  <c r="J356" i="38"/>
  <c r="H356" i="38"/>
  <c r="J354" i="38"/>
  <c r="H354" i="38"/>
  <c r="J352" i="38"/>
  <c r="H352" i="38"/>
  <c r="J350" i="38"/>
  <c r="H350" i="38"/>
  <c r="J348" i="38"/>
  <c r="H348" i="38"/>
  <c r="J346" i="38"/>
  <c r="H346" i="38"/>
  <c r="J344" i="38"/>
  <c r="H344" i="38"/>
  <c r="J310" i="38"/>
  <c r="H310" i="38"/>
  <c r="J306" i="38"/>
  <c r="H304" i="38"/>
  <c r="J302" i="38"/>
  <c r="H302" i="38"/>
  <c r="H298" i="38"/>
  <c r="J294" i="38"/>
  <c r="H294" i="38"/>
  <c r="H288" i="38"/>
  <c r="J284" i="38"/>
  <c r="H284" i="38"/>
  <c r="J280" i="38"/>
  <c r="H280" i="38"/>
  <c r="J276" i="38"/>
  <c r="H276" i="38"/>
  <c r="J272" i="38"/>
  <c r="H272" i="38"/>
  <c r="F500" i="38"/>
  <c r="F448" i="38"/>
  <c r="AK437" i="38"/>
  <c r="AG437" i="38"/>
  <c r="AC437" i="38"/>
  <c r="Y437" i="38"/>
  <c r="AK433" i="38"/>
  <c r="AG433" i="38"/>
  <c r="AC433" i="38"/>
  <c r="Y433" i="38"/>
  <c r="F430" i="38"/>
  <c r="F422" i="38"/>
  <c r="AK411" i="38"/>
  <c r="AG411" i="38"/>
  <c r="AC411" i="38"/>
  <c r="Y411" i="38"/>
  <c r="F406" i="38"/>
  <c r="F402" i="38"/>
  <c r="F392" i="38"/>
  <c r="AK383" i="38"/>
  <c r="AC383" i="38"/>
  <c r="AK379" i="38"/>
  <c r="AC379" i="38"/>
  <c r="H378" i="38"/>
  <c r="AJ375" i="38"/>
  <c r="AK377" i="38"/>
  <c r="AH375" i="38"/>
  <c r="AB375" i="38"/>
  <c r="AC377" i="38"/>
  <c r="Z375" i="38"/>
  <c r="D375" i="38"/>
  <c r="J336" i="38"/>
  <c r="H336" i="38"/>
  <c r="J330" i="38"/>
  <c r="J326" i="38"/>
  <c r="H326" i="38"/>
  <c r="J324" i="38"/>
  <c r="H324" i="38"/>
  <c r="J322" i="38"/>
  <c r="H322" i="38"/>
  <c r="J320" i="38"/>
  <c r="H320" i="38"/>
  <c r="J318" i="38"/>
  <c r="H318" i="38"/>
  <c r="J316" i="38"/>
  <c r="H316" i="38"/>
  <c r="J314" i="38"/>
  <c r="H314" i="38"/>
  <c r="H266" i="38"/>
  <c r="J262" i="38"/>
  <c r="H262" i="38"/>
  <c r="AH267" i="38"/>
  <c r="AD267" i="38"/>
  <c r="V267" i="38"/>
  <c r="AD260" i="38"/>
  <c r="Z260" i="38"/>
  <c r="V260" i="38"/>
  <c r="AG258" i="38"/>
  <c r="Y258" i="38"/>
  <c r="AG256" i="38"/>
  <c r="AI243" i="38"/>
  <c r="AE243" i="38"/>
  <c r="J240" i="38"/>
  <c r="J238" i="38"/>
  <c r="I226" i="38"/>
  <c r="J216" i="38"/>
  <c r="J208" i="38"/>
  <c r="H208" i="38"/>
  <c r="J164" i="38"/>
  <c r="H164" i="38"/>
  <c r="J162" i="38"/>
  <c r="H162" i="38"/>
  <c r="J160" i="38"/>
  <c r="H160" i="38"/>
  <c r="F376" i="38"/>
  <c r="F338" i="38"/>
  <c r="AK335" i="38"/>
  <c r="AG335" i="38"/>
  <c r="AC335" i="38"/>
  <c r="Y335" i="38"/>
  <c r="AK329" i="38"/>
  <c r="AG329" i="38"/>
  <c r="AC329" i="38"/>
  <c r="Y329" i="38"/>
  <c r="AK313" i="38"/>
  <c r="AG313" i="38"/>
  <c r="AC313" i="38"/>
  <c r="Y313" i="38"/>
  <c r="F268" i="38"/>
  <c r="AK261" i="38"/>
  <c r="AE260" i="38"/>
  <c r="AA260" i="38"/>
  <c r="W260" i="38"/>
  <c r="AK258" i="38"/>
  <c r="AC258" i="38"/>
  <c r="H257" i="38"/>
  <c r="AK256" i="38"/>
  <c r="J252" i="38"/>
  <c r="H252" i="38"/>
  <c r="J250" i="38"/>
  <c r="H250" i="38"/>
  <c r="D243" i="38"/>
  <c r="AJ243" i="38"/>
  <c r="AH243" i="38"/>
  <c r="AF243" i="38"/>
  <c r="G226" i="38"/>
  <c r="J232" i="38"/>
  <c r="H232" i="38"/>
  <c r="J230" i="38"/>
  <c r="H230" i="38"/>
  <c r="J224" i="38"/>
  <c r="H224" i="38"/>
  <c r="J222" i="38"/>
  <c r="H222" i="38"/>
  <c r="H198" i="38"/>
  <c r="J190" i="38"/>
  <c r="H190" i="38"/>
  <c r="J188" i="38"/>
  <c r="H188" i="38"/>
  <c r="J186" i="38"/>
  <c r="H186" i="38"/>
  <c r="J184" i="38"/>
  <c r="H184" i="38"/>
  <c r="J182" i="38"/>
  <c r="H182" i="38"/>
  <c r="J180" i="38"/>
  <c r="H180" i="38"/>
  <c r="J178" i="38"/>
  <c r="H178" i="38"/>
  <c r="J176" i="38"/>
  <c r="H176" i="38"/>
  <c r="J174" i="38"/>
  <c r="H174" i="38"/>
  <c r="J170" i="38"/>
  <c r="H170" i="38"/>
  <c r="J168" i="38"/>
  <c r="H168" i="38"/>
  <c r="AD243" i="38"/>
  <c r="V243" i="38"/>
  <c r="AH235" i="38"/>
  <c r="AK235" i="38" s="1"/>
  <c r="AD235" i="38"/>
  <c r="Z235" i="38"/>
  <c r="V235" i="38"/>
  <c r="AH227" i="38"/>
  <c r="AD227" i="38"/>
  <c r="Z227" i="38"/>
  <c r="AH201" i="38"/>
  <c r="AD201" i="38"/>
  <c r="Z201" i="38"/>
  <c r="V201" i="38"/>
  <c r="AD191" i="38"/>
  <c r="V191" i="38"/>
  <c r="AH165" i="38"/>
  <c r="AK165" i="38" s="1"/>
  <c r="AD165" i="38"/>
  <c r="Z165" i="38"/>
  <c r="V165" i="38"/>
  <c r="AG158" i="38"/>
  <c r="Y158" i="38"/>
  <c r="AF150" i="38"/>
  <c r="AI150" i="38"/>
  <c r="AE150" i="38"/>
  <c r="AA150" i="38"/>
  <c r="W150" i="38"/>
  <c r="J149" i="38"/>
  <c r="H149" i="38"/>
  <c r="J141" i="38"/>
  <c r="H141" i="38"/>
  <c r="H139" i="38"/>
  <c r="I107" i="38"/>
  <c r="J115" i="38"/>
  <c r="J105" i="38"/>
  <c r="H105" i="38"/>
  <c r="J103" i="38"/>
  <c r="H103" i="38"/>
  <c r="D94" i="38"/>
  <c r="F236" i="38"/>
  <c r="AK219" i="38"/>
  <c r="AG219" i="38"/>
  <c r="AC219" i="38"/>
  <c r="Y219" i="38"/>
  <c r="AK211" i="38"/>
  <c r="AG211" i="38"/>
  <c r="AC211" i="38"/>
  <c r="Y211" i="38"/>
  <c r="F202" i="38"/>
  <c r="AK195" i="38"/>
  <c r="AG195" i="38"/>
  <c r="AC195" i="38"/>
  <c r="Y195" i="38"/>
  <c r="F192" i="38"/>
  <c r="F166" i="38"/>
  <c r="AC158" i="38"/>
  <c r="AK156" i="38"/>
  <c r="J153" i="38"/>
  <c r="H153" i="38"/>
  <c r="AJ150" i="38"/>
  <c r="AB150" i="38"/>
  <c r="D150" i="38"/>
  <c r="H129" i="38"/>
  <c r="J127" i="38"/>
  <c r="H127" i="38"/>
  <c r="H125" i="38"/>
  <c r="J123" i="38"/>
  <c r="G107" i="38"/>
  <c r="AH150" i="38"/>
  <c r="AD150" i="38"/>
  <c r="Z150" i="38"/>
  <c r="AH134" i="38"/>
  <c r="AK134" i="38" s="1"/>
  <c r="AD134" i="38"/>
  <c r="Z134" i="38"/>
  <c r="V134" i="38"/>
  <c r="AH108" i="38"/>
  <c r="AD108" i="38"/>
  <c r="Z108" i="38"/>
  <c r="V108" i="38"/>
  <c r="AG101" i="38"/>
  <c r="Y101" i="38"/>
  <c r="AG99" i="38"/>
  <c r="Y99" i="38"/>
  <c r="AG97" i="38"/>
  <c r="F96" i="38"/>
  <c r="AH95" i="38"/>
  <c r="AD95" i="38"/>
  <c r="Z95" i="38"/>
  <c r="V95" i="38"/>
  <c r="AK93" i="38"/>
  <c r="AC93" i="38"/>
  <c r="AK91" i="38"/>
  <c r="AC91" i="38"/>
  <c r="AJ84" i="38"/>
  <c r="AJ83" i="38" s="1"/>
  <c r="AH84" i="38"/>
  <c r="AB84" i="38"/>
  <c r="AB83" i="38" s="1"/>
  <c r="Z84" i="38"/>
  <c r="D84" i="38"/>
  <c r="H82" i="38"/>
  <c r="J82" i="38"/>
  <c r="F151" i="38"/>
  <c r="F135" i="38"/>
  <c r="AK120" i="38"/>
  <c r="AG120" i="38"/>
  <c r="AC120" i="38"/>
  <c r="Y120" i="38"/>
  <c r="F109" i="38"/>
  <c r="AC101" i="38"/>
  <c r="H100" i="38"/>
  <c r="AK99" i="38"/>
  <c r="AC99" i="38"/>
  <c r="AK97" i="38"/>
  <c r="AG93" i="38"/>
  <c r="Y93" i="38"/>
  <c r="AG91" i="38"/>
  <c r="Y91" i="38"/>
  <c r="AI84" i="38"/>
  <c r="AI83" i="38" s="1"/>
  <c r="AE84" i="38"/>
  <c r="AE83" i="38" s="1"/>
  <c r="AA84" i="38"/>
  <c r="AA83" i="38" s="1"/>
  <c r="W84" i="38"/>
  <c r="W83" i="38" s="1"/>
  <c r="AF84" i="38"/>
  <c r="AF83" i="38" s="1"/>
  <c r="AD84" i="38"/>
  <c r="X84" i="38"/>
  <c r="X83" i="38" s="1"/>
  <c r="V84" i="38"/>
  <c r="F86" i="38"/>
  <c r="AK85" i="38"/>
  <c r="AG85" i="38"/>
  <c r="AC85" i="38"/>
  <c r="Y85" i="38"/>
  <c r="AK76" i="38"/>
  <c r="J75" i="38"/>
  <c r="H75" i="38"/>
  <c r="AJ73" i="38"/>
  <c r="AH73" i="38"/>
  <c r="AB73" i="38"/>
  <c r="Z73" i="38"/>
  <c r="D73" i="38"/>
  <c r="J71" i="38"/>
  <c r="H57" i="38"/>
  <c r="J51" i="38"/>
  <c r="H51" i="38"/>
  <c r="H43" i="38"/>
  <c r="AI73" i="38"/>
  <c r="AE73" i="38"/>
  <c r="AA73" i="38"/>
  <c r="W73" i="38"/>
  <c r="AF73" i="38"/>
  <c r="AD73" i="38"/>
  <c r="X73" i="38"/>
  <c r="V73" i="38"/>
  <c r="H68" i="38"/>
  <c r="F66" i="38"/>
  <c r="H58" i="38"/>
  <c r="J58" i="38"/>
  <c r="J53" i="38"/>
  <c r="H53" i="38"/>
  <c r="AK67" i="38"/>
  <c r="AG67" i="38"/>
  <c r="AC67" i="38"/>
  <c r="Y67" i="38"/>
  <c r="AK61" i="38"/>
  <c r="AG61" i="38"/>
  <c r="AC61" i="38"/>
  <c r="AI35" i="38"/>
  <c r="AE35" i="38"/>
  <c r="AA35" i="38"/>
  <c r="W35" i="38"/>
  <c r="J34" i="38"/>
  <c r="H34" i="38"/>
  <c r="J32" i="38"/>
  <c r="H32" i="38"/>
  <c r="J30" i="38"/>
  <c r="H30" i="38"/>
  <c r="AK74" i="38"/>
  <c r="AG74" i="38"/>
  <c r="AC74" i="38"/>
  <c r="Y74" i="38"/>
  <c r="F61" i="38"/>
  <c r="J40" i="38"/>
  <c r="H40" i="38"/>
  <c r="D35" i="38"/>
  <c r="AJ35" i="38"/>
  <c r="AH35" i="38"/>
  <c r="AF35" i="38"/>
  <c r="AD35" i="38"/>
  <c r="AB35" i="38"/>
  <c r="Z35" i="38"/>
  <c r="X35" i="38"/>
  <c r="V35" i="38"/>
  <c r="J23" i="38"/>
  <c r="H23" i="38"/>
  <c r="J19" i="38"/>
  <c r="H19" i="38"/>
  <c r="H16" i="38"/>
  <c r="J16" i="38"/>
  <c r="J15" i="38"/>
  <c r="H15" i="38"/>
  <c r="AH10" i="38"/>
  <c r="AE10" i="38"/>
  <c r="Z10" i="38"/>
  <c r="X10" i="38"/>
  <c r="I9" i="38"/>
  <c r="I584" i="38" s="1"/>
  <c r="F36" i="38"/>
  <c r="H25" i="38"/>
  <c r="J25" i="38"/>
  <c r="H22" i="38"/>
  <c r="J22" i="38"/>
  <c r="J21" i="38"/>
  <c r="H21" i="38"/>
  <c r="J13" i="38"/>
  <c r="H13" i="38"/>
  <c r="AI10" i="38"/>
  <c r="AF10" i="38"/>
  <c r="AD10" i="38"/>
  <c r="AA10" i="38"/>
  <c r="W10" i="38"/>
  <c r="G9" i="38"/>
  <c r="AK11" i="38"/>
  <c r="AG11" i="38"/>
  <c r="AC11" i="38"/>
  <c r="AI390" i="38" l="1"/>
  <c r="AL168" i="38"/>
  <c r="J20" i="38"/>
  <c r="J78" i="38"/>
  <c r="AG191" i="38"/>
  <c r="H286" i="38"/>
  <c r="AC432" i="38"/>
  <c r="AG436" i="38"/>
  <c r="W390" i="38"/>
  <c r="AL568" i="38"/>
  <c r="AL572" i="38"/>
  <c r="AL582" i="38"/>
  <c r="AG578" i="38"/>
  <c r="AL49" i="38"/>
  <c r="AL30" i="38"/>
  <c r="AL38" i="38"/>
  <c r="AL113" i="38"/>
  <c r="J64" i="38"/>
  <c r="J70" i="38"/>
  <c r="J44" i="38"/>
  <c r="J90" i="38"/>
  <c r="H121" i="38"/>
  <c r="H492" i="38"/>
  <c r="W209" i="38"/>
  <c r="H502" i="38"/>
  <c r="J526" i="38"/>
  <c r="AG328" i="38"/>
  <c r="Y334" i="38"/>
  <c r="AC559" i="38"/>
  <c r="AL14" i="38"/>
  <c r="AL41" i="38"/>
  <c r="AL162" i="38"/>
  <c r="AA209" i="38"/>
  <c r="AL140" i="38"/>
  <c r="X209" i="38"/>
  <c r="Y191" i="38"/>
  <c r="J239" i="38"/>
  <c r="AL457" i="38"/>
  <c r="AL237" i="38"/>
  <c r="AL98" i="38"/>
  <c r="H259" i="38"/>
  <c r="AL261" i="38"/>
  <c r="AC429" i="38"/>
  <c r="J456" i="38"/>
  <c r="J472" i="38"/>
  <c r="J496" i="38"/>
  <c r="H571" i="38"/>
  <c r="AL325" i="38"/>
  <c r="J62" i="38"/>
  <c r="H47" i="38"/>
  <c r="AB107" i="38"/>
  <c r="H117" i="38"/>
  <c r="H206" i="38"/>
  <c r="H242" i="38"/>
  <c r="H290" i="38"/>
  <c r="H296" i="38"/>
  <c r="AL293" i="38"/>
  <c r="AL309" i="38"/>
  <c r="J263" i="38"/>
  <c r="J80" i="38"/>
  <c r="H89" i="38"/>
  <c r="J553" i="38"/>
  <c r="AK119" i="38"/>
  <c r="AK327" i="38"/>
  <c r="AC334" i="38"/>
  <c r="AL403" i="38"/>
  <c r="AL286" i="38"/>
  <c r="J570" i="38"/>
  <c r="AL137" i="38"/>
  <c r="AL420" i="38"/>
  <c r="H395" i="38"/>
  <c r="AL189" i="38"/>
  <c r="AI409" i="38"/>
  <c r="AL493" i="38"/>
  <c r="AL497" i="38"/>
  <c r="AL510" i="38"/>
  <c r="AL204" i="38"/>
  <c r="AL208" i="38"/>
  <c r="AL92" i="38"/>
  <c r="J493" i="38"/>
  <c r="AL247" i="38"/>
  <c r="AL323" i="38"/>
  <c r="AC327" i="38"/>
  <c r="AK334" i="38"/>
  <c r="J544" i="38"/>
  <c r="AL215" i="38"/>
  <c r="AF390" i="38"/>
  <c r="J38" i="38"/>
  <c r="H28" i="38"/>
  <c r="AC165" i="38"/>
  <c r="H254" i="38"/>
  <c r="H264" i="38"/>
  <c r="AC328" i="38"/>
  <c r="H332" i="38"/>
  <c r="J270" i="38"/>
  <c r="H462" i="38"/>
  <c r="J486" i="38"/>
  <c r="H494" i="38"/>
  <c r="H507" i="38"/>
  <c r="AG560" i="38"/>
  <c r="AL250" i="38"/>
  <c r="AL398" i="38"/>
  <c r="AL160" i="38"/>
  <c r="J213" i="38"/>
  <c r="J237" i="38"/>
  <c r="J431" i="38"/>
  <c r="J449" i="38"/>
  <c r="J545" i="38"/>
  <c r="J461" i="38"/>
  <c r="J477" i="38"/>
  <c r="J433" i="38"/>
  <c r="H60" i="38"/>
  <c r="H200" i="38"/>
  <c r="AK267" i="38"/>
  <c r="H408" i="38"/>
  <c r="J509" i="38"/>
  <c r="AE515" i="38"/>
  <c r="H564" i="38"/>
  <c r="AG559" i="38"/>
  <c r="J573" i="38"/>
  <c r="H582" i="38"/>
  <c r="AE390" i="38"/>
  <c r="AC578" i="38"/>
  <c r="AL77" i="38"/>
  <c r="AL170" i="38"/>
  <c r="AL178" i="38"/>
  <c r="AL190" i="38"/>
  <c r="D390" i="38"/>
  <c r="F390" i="38" s="1"/>
  <c r="J45" i="38"/>
  <c r="AC421" i="38"/>
  <c r="J536" i="38"/>
  <c r="J565" i="38"/>
  <c r="AL31" i="38"/>
  <c r="AL79" i="38"/>
  <c r="AL157" i="38"/>
  <c r="Y194" i="38"/>
  <c r="J455" i="38"/>
  <c r="H527" i="38"/>
  <c r="AL300" i="38"/>
  <c r="AL249" i="38"/>
  <c r="AL321" i="38"/>
  <c r="AL347" i="38"/>
  <c r="AL365" i="38"/>
  <c r="AK410" i="38"/>
  <c r="AL435" i="38"/>
  <c r="AL441" i="38"/>
  <c r="AL473" i="38"/>
  <c r="AL485" i="38"/>
  <c r="AL46" i="38"/>
  <c r="Y60" i="38"/>
  <c r="AL110" i="38"/>
  <c r="AK194" i="38"/>
  <c r="AL169" i="38"/>
  <c r="AL173" i="38"/>
  <c r="AL185" i="38"/>
  <c r="AD209" i="38"/>
  <c r="AL233" i="38"/>
  <c r="AL251" i="38"/>
  <c r="AL255" i="38"/>
  <c r="AL273" i="38"/>
  <c r="AG235" i="38"/>
  <c r="J282" i="38"/>
  <c r="H511" i="38"/>
  <c r="H566" i="38"/>
  <c r="J49" i="38"/>
  <c r="H111" i="38"/>
  <c r="AG201" i="38"/>
  <c r="AG218" i="38"/>
  <c r="J308" i="38"/>
  <c r="H438" i="38"/>
  <c r="J513" i="38"/>
  <c r="H388" i="38"/>
  <c r="H550" i="38"/>
  <c r="H569" i="38"/>
  <c r="J575" i="38"/>
  <c r="AL519" i="38"/>
  <c r="AL523" i="38"/>
  <c r="H137" i="38"/>
  <c r="AK201" i="38"/>
  <c r="H214" i="38"/>
  <c r="AD327" i="38"/>
  <c r="AG327" i="38" s="1"/>
  <c r="J454" i="38"/>
  <c r="AL166" i="38"/>
  <c r="AL198" i="38"/>
  <c r="Y119" i="38"/>
  <c r="AL138" i="38"/>
  <c r="AL142" i="38"/>
  <c r="AL72" i="38"/>
  <c r="AL556" i="38"/>
  <c r="AL282" i="38"/>
  <c r="H41" i="38"/>
  <c r="H65" i="38"/>
  <c r="J12" i="38"/>
  <c r="J72" i="38"/>
  <c r="H92" i="38"/>
  <c r="H380" i="38"/>
  <c r="H412" i="38"/>
  <c r="H442" i="38"/>
  <c r="H426" i="38"/>
  <c r="H55" i="38"/>
  <c r="H59" i="38"/>
  <c r="H131" i="38"/>
  <c r="H155" i="38"/>
  <c r="J113" i="38"/>
  <c r="J204" i="38"/>
  <c r="J292" i="38"/>
  <c r="J420" i="38"/>
  <c r="H476" i="38"/>
  <c r="J503" i="38"/>
  <c r="H394" i="38"/>
  <c r="J557" i="38"/>
  <c r="H567" i="38"/>
  <c r="J225" i="38"/>
  <c r="J245" i="38"/>
  <c r="J74" i="38"/>
  <c r="H529" i="38"/>
  <c r="J274" i="38"/>
  <c r="H460" i="38"/>
  <c r="H468" i="38"/>
  <c r="J534" i="38"/>
  <c r="J540" i="38"/>
  <c r="AL39" i="38"/>
  <c r="AL483" i="38"/>
  <c r="AL491" i="38"/>
  <c r="Y432" i="38"/>
  <c r="AL545" i="38"/>
  <c r="AL576" i="38"/>
  <c r="AL40" i="38"/>
  <c r="AL111" i="38"/>
  <c r="J479" i="38"/>
  <c r="AL146" i="38"/>
  <c r="AL203" i="38"/>
  <c r="H87" i="38"/>
  <c r="H261" i="38"/>
  <c r="J576" i="38"/>
  <c r="AL145" i="38"/>
  <c r="AG119" i="38"/>
  <c r="AG194" i="38"/>
  <c r="AL511" i="38"/>
  <c r="AL82" i="38"/>
  <c r="AL88" i="38"/>
  <c r="AL283" i="38"/>
  <c r="AL287" i="38"/>
  <c r="AL299" i="38"/>
  <c r="AL451" i="38"/>
  <c r="AL343" i="38"/>
  <c r="AL353" i="38"/>
  <c r="AL357" i="38"/>
  <c r="AL361" i="38"/>
  <c r="AL373" i="38"/>
  <c r="AL415" i="38"/>
  <c r="AL419" i="38"/>
  <c r="AK436" i="38"/>
  <c r="AL445" i="38"/>
  <c r="AL453" i="38"/>
  <c r="AL461" i="38"/>
  <c r="AL465" i="38"/>
  <c r="AL469" i="38"/>
  <c r="AL477" i="38"/>
  <c r="AL481" i="38"/>
  <c r="AL501" i="38"/>
  <c r="AL44" i="38"/>
  <c r="AL64" i="38"/>
  <c r="AL259" i="38"/>
  <c r="AL22" i="38"/>
  <c r="AL75" i="38"/>
  <c r="AL100" i="38"/>
  <c r="AF409" i="38"/>
  <c r="AL378" i="38"/>
  <c r="AL382" i="38"/>
  <c r="AL32" i="38"/>
  <c r="AL272" i="38"/>
  <c r="AL575" i="38"/>
  <c r="AL285" i="38"/>
  <c r="AL303" i="38"/>
  <c r="AL25" i="38"/>
  <c r="AL310" i="38"/>
  <c r="X390" i="38"/>
  <c r="AL54" i="38"/>
  <c r="AG60" i="38"/>
  <c r="AK66" i="38"/>
  <c r="AL114" i="38"/>
  <c r="AL118" i="38"/>
  <c r="AC218" i="38"/>
  <c r="AL136" i="38"/>
  <c r="AL144" i="38"/>
  <c r="AL148" i="38"/>
  <c r="AL154" i="38"/>
  <c r="AL161" i="38"/>
  <c r="AL207" i="38"/>
  <c r="AL245" i="38"/>
  <c r="AL253" i="38"/>
  <c r="AL265" i="38"/>
  <c r="J42" i="38"/>
  <c r="H88" i="38"/>
  <c r="H133" i="38"/>
  <c r="H143" i="38"/>
  <c r="AG165" i="38"/>
  <c r="Y235" i="38"/>
  <c r="AK328" i="38"/>
  <c r="J300" i="38"/>
  <c r="AG401" i="38"/>
  <c r="AG429" i="38"/>
  <c r="H14" i="38"/>
  <c r="H52" i="38"/>
  <c r="J234" i="38"/>
  <c r="Z209" i="38"/>
  <c r="AK421" i="38"/>
  <c r="AK429" i="38"/>
  <c r="D446" i="38"/>
  <c r="F446" i="38" s="1"/>
  <c r="J446" i="38" s="1"/>
  <c r="J470" i="38"/>
  <c r="H478" i="38"/>
  <c r="H396" i="38"/>
  <c r="J434" i="38"/>
  <c r="AI515" i="38"/>
  <c r="J546" i="38"/>
  <c r="H163" i="38"/>
  <c r="AL301" i="38"/>
  <c r="AL514" i="38"/>
  <c r="J506" i="38"/>
  <c r="H531" i="38"/>
  <c r="J475" i="38"/>
  <c r="J495" i="38"/>
  <c r="AL416" i="38"/>
  <c r="H145" i="38"/>
  <c r="AC201" i="38"/>
  <c r="Y401" i="38"/>
  <c r="H523" i="38"/>
  <c r="AL20" i="38"/>
  <c r="AL104" i="38"/>
  <c r="AL122" i="38"/>
  <c r="AL126" i="38"/>
  <c r="AL130" i="38"/>
  <c r="AL163" i="38"/>
  <c r="AL167" i="38"/>
  <c r="AL171" i="38"/>
  <c r="AL175" i="38"/>
  <c r="AL179" i="38"/>
  <c r="AL183" i="38"/>
  <c r="AL187" i="38"/>
  <c r="AC194" i="38"/>
  <c r="AL205" i="38"/>
  <c r="Y210" i="38"/>
  <c r="AL213" i="38"/>
  <c r="AL217" i="38"/>
  <c r="AL221" i="38"/>
  <c r="AL225" i="38"/>
  <c r="AL231" i="38"/>
  <c r="AG421" i="38"/>
  <c r="AB515" i="38"/>
  <c r="J528" i="38"/>
  <c r="H251" i="38"/>
  <c r="AL15" i="38"/>
  <c r="H473" i="38"/>
  <c r="AL139" i="38"/>
  <c r="AL143" i="38"/>
  <c r="D409" i="38"/>
  <c r="F409" i="38" s="1"/>
  <c r="AL50" i="38"/>
  <c r="AL69" i="38"/>
  <c r="AC210" i="38"/>
  <c r="AL369" i="38"/>
  <c r="AL385" i="38"/>
  <c r="AL389" i="38"/>
  <c r="AL397" i="38"/>
  <c r="AG410" i="38"/>
  <c r="Y328" i="38"/>
  <c r="AG432" i="38"/>
  <c r="AL547" i="38"/>
  <c r="AL551" i="38"/>
  <c r="AL555" i="38"/>
  <c r="AK560" i="38"/>
  <c r="AL564" i="38"/>
  <c r="AL19" i="38"/>
  <c r="AL17" i="38"/>
  <c r="Y66" i="38"/>
  <c r="AL71" i="38"/>
  <c r="AL376" i="38"/>
  <c r="AL380" i="38"/>
  <c r="AL517" i="38"/>
  <c r="AL304" i="38"/>
  <c r="AJ515" i="38"/>
  <c r="AK60" i="38"/>
  <c r="AL239" i="38"/>
  <c r="AL263" i="38"/>
  <c r="AL269" i="38"/>
  <c r="AL271" i="38"/>
  <c r="AL279" i="38"/>
  <c r="AL291" i="38"/>
  <c r="AL295" i="38"/>
  <c r="AL307" i="38"/>
  <c r="AL311" i="38"/>
  <c r="AK432" i="38"/>
  <c r="Y436" i="38"/>
  <c r="AL504" i="38"/>
  <c r="AL512" i="38"/>
  <c r="AL553" i="38"/>
  <c r="AL581" i="38"/>
  <c r="AL51" i="38"/>
  <c r="AL78" i="38"/>
  <c r="AL257" i="38"/>
  <c r="AL188" i="38"/>
  <c r="AL254" i="38"/>
  <c r="AL336" i="38"/>
  <c r="AL96" i="38"/>
  <c r="AL174" i="38"/>
  <c r="AL238" i="38"/>
  <c r="AL196" i="38"/>
  <c r="AL236" i="38"/>
  <c r="AL294" i="38"/>
  <c r="AL362" i="38"/>
  <c r="AL292" i="38"/>
  <c r="AL296" i="38"/>
  <c r="AL268" i="38"/>
  <c r="AL276" i="38"/>
  <c r="AL567" i="38"/>
  <c r="AL109" i="38"/>
  <c r="AL199" i="38"/>
  <c r="AL223" i="38"/>
  <c r="AL305" i="38"/>
  <c r="AL147" i="38"/>
  <c r="AL442" i="38"/>
  <c r="AL89" i="38"/>
  <c r="AL90" i="38"/>
  <c r="J39" i="38"/>
  <c r="H437" i="38"/>
  <c r="J437" i="38"/>
  <c r="H487" i="38"/>
  <c r="J487" i="38"/>
  <c r="H398" i="38"/>
  <c r="AC560" i="38"/>
  <c r="Y559" i="38"/>
  <c r="AL508" i="38"/>
  <c r="AL570" i="38"/>
  <c r="J91" i="38"/>
  <c r="H91" i="38"/>
  <c r="H439" i="38"/>
  <c r="J439" i="38"/>
  <c r="H457" i="38"/>
  <c r="J457" i="38"/>
  <c r="H465" i="38"/>
  <c r="J465" i="38"/>
  <c r="H481" i="38"/>
  <c r="J481" i="38"/>
  <c r="H518" i="38"/>
  <c r="J518" i="38"/>
  <c r="J539" i="38"/>
  <c r="H539" i="38"/>
  <c r="H233" i="38"/>
  <c r="J233" i="38"/>
  <c r="H241" i="38"/>
  <c r="J241" i="38"/>
  <c r="AL318" i="38"/>
  <c r="J389" i="38"/>
  <c r="H389" i="38"/>
  <c r="J399" i="38"/>
  <c r="H399" i="38"/>
  <c r="AL152" i="38"/>
  <c r="H69" i="38"/>
  <c r="J69" i="38"/>
  <c r="J497" i="38"/>
  <c r="H497" i="38"/>
  <c r="AE107" i="38"/>
  <c r="AK210" i="38"/>
  <c r="AG267" i="38"/>
  <c r="F410" i="38"/>
  <c r="H410" i="38" s="1"/>
  <c r="AL472" i="38"/>
  <c r="AL177" i="38"/>
  <c r="AL181" i="38"/>
  <c r="AK260" i="38"/>
  <c r="AL331" i="38"/>
  <c r="AG334" i="38"/>
  <c r="AL334" i="38" s="1"/>
  <c r="AL351" i="38"/>
  <c r="AL363" i="38"/>
  <c r="AL367" i="38"/>
  <c r="AL371" i="38"/>
  <c r="AL387" i="38"/>
  <c r="AL393" i="38"/>
  <c r="AL395" i="38"/>
  <c r="AL399" i="38"/>
  <c r="AL407" i="38"/>
  <c r="AC410" i="38"/>
  <c r="AL413" i="38"/>
  <c r="AL417" i="38"/>
  <c r="W409" i="38"/>
  <c r="AL423" i="38"/>
  <c r="AL425" i="38"/>
  <c r="AL431" i="38"/>
  <c r="AE409" i="38"/>
  <c r="AC436" i="38"/>
  <c r="AL439" i="38"/>
  <c r="AL459" i="38"/>
  <c r="AL467" i="38"/>
  <c r="AL475" i="38"/>
  <c r="AL80" i="38"/>
  <c r="AL121" i="38"/>
  <c r="AL125" i="38"/>
  <c r="AL129" i="38"/>
  <c r="AL133" i="38"/>
  <c r="AL164" i="38"/>
  <c r="AL180" i="38"/>
  <c r="AL176" i="38"/>
  <c r="AL314" i="38"/>
  <c r="AL350" i="38"/>
  <c r="AL234" i="38"/>
  <c r="AL366" i="38"/>
  <c r="AL386" i="38"/>
  <c r="AL394" i="38"/>
  <c r="AL426" i="38"/>
  <c r="AL434" i="38"/>
  <c r="AL450" i="38"/>
  <c r="AL454" i="38"/>
  <c r="AL458" i="38"/>
  <c r="AL462" i="38"/>
  <c r="AL466" i="38"/>
  <c r="AL470" i="38"/>
  <c r="AL474" i="38"/>
  <c r="AL478" i="38"/>
  <c r="AL482" i="38"/>
  <c r="J289" i="38"/>
  <c r="AL298" i="38"/>
  <c r="J305" i="38"/>
  <c r="J463" i="38"/>
  <c r="J397" i="38"/>
  <c r="AL28" i="38"/>
  <c r="AL302" i="38"/>
  <c r="AL308" i="38"/>
  <c r="AL326" i="38"/>
  <c r="AL402" i="38"/>
  <c r="AL320" i="38"/>
  <c r="AL65" i="38"/>
  <c r="AL281" i="38"/>
  <c r="AL297" i="38"/>
  <c r="AC312" i="38"/>
  <c r="AL319" i="38"/>
  <c r="AL339" i="38"/>
  <c r="AL487" i="38"/>
  <c r="AL495" i="38"/>
  <c r="AL502" i="38"/>
  <c r="AL12" i="38"/>
  <c r="AL45" i="38"/>
  <c r="AL43" i="38"/>
  <c r="AL117" i="38"/>
  <c r="H537" i="38"/>
  <c r="J471" i="38"/>
  <c r="H435" i="38"/>
  <c r="AL197" i="38"/>
  <c r="AL241" i="38"/>
  <c r="AL275" i="38"/>
  <c r="AL289" i="38"/>
  <c r="AA409" i="38"/>
  <c r="AL427" i="38"/>
  <c r="AL574" i="38"/>
  <c r="AL506" i="38"/>
  <c r="AL549" i="38"/>
  <c r="Y560" i="38"/>
  <c r="AL563" i="38"/>
  <c r="AL566" i="38"/>
  <c r="AL16" i="38"/>
  <c r="AL86" i="38"/>
  <c r="AL36" i="38"/>
  <c r="AL182" i="38"/>
  <c r="AL242" i="38"/>
  <c r="AL200" i="38"/>
  <c r="AL240" i="38"/>
  <c r="AL290" i="38"/>
  <c r="AL338" i="38"/>
  <c r="AL346" i="38"/>
  <c r="AL354" i="38"/>
  <c r="AL370" i="38"/>
  <c r="AL384" i="38"/>
  <c r="AL424" i="38"/>
  <c r="AL428" i="38"/>
  <c r="AL448" i="38"/>
  <c r="AL452" i="38"/>
  <c r="AL456" i="38"/>
  <c r="AL460" i="38"/>
  <c r="AL464" i="38"/>
  <c r="AL468" i="38"/>
  <c r="AL476" i="38"/>
  <c r="AL480" i="38"/>
  <c r="AL484" i="38"/>
  <c r="AL529" i="38"/>
  <c r="AL533" i="38"/>
  <c r="AL344" i="38"/>
  <c r="AL352" i="38"/>
  <c r="AL360" i="38"/>
  <c r="AL368" i="38"/>
  <c r="AL527" i="38"/>
  <c r="AL531" i="38"/>
  <c r="AL535" i="38"/>
  <c r="AL539" i="38"/>
  <c r="AL537" i="38"/>
  <c r="AL541" i="38"/>
  <c r="AL546" i="38"/>
  <c r="AL562" i="38"/>
  <c r="AL579" i="38"/>
  <c r="AK578" i="38"/>
  <c r="AL270" i="38"/>
  <c r="AL274" i="38"/>
  <c r="AL280" i="38"/>
  <c r="AL288" i="38"/>
  <c r="AL571" i="38"/>
  <c r="AL565" i="38"/>
  <c r="AL573" i="38"/>
  <c r="AL507" i="38"/>
  <c r="AL521" i="38"/>
  <c r="AL135" i="38"/>
  <c r="AL141" i="38"/>
  <c r="AL115" i="38"/>
  <c r="AL408" i="38"/>
  <c r="AL359" i="38"/>
  <c r="D107" i="38"/>
  <c r="J147" i="38"/>
  <c r="AE209" i="38"/>
  <c r="AG209" i="38" s="1"/>
  <c r="AG210" i="38"/>
  <c r="AL345" i="38"/>
  <c r="Y578" i="38"/>
  <c r="AL59" i="38"/>
  <c r="AL149" i="38"/>
  <c r="AL186" i="38"/>
  <c r="AL583" i="38"/>
  <c r="AL284" i="38"/>
  <c r="AL105" i="38"/>
  <c r="J265" i="38"/>
  <c r="J489" i="38"/>
  <c r="H489" i="38"/>
  <c r="H530" i="38"/>
  <c r="J530" i="38"/>
  <c r="H538" i="38"/>
  <c r="J538" i="38"/>
  <c r="J552" i="38"/>
  <c r="H552" i="38"/>
  <c r="AL355" i="38"/>
  <c r="J85" i="38"/>
  <c r="H85" i="38"/>
  <c r="AL306" i="38"/>
  <c r="H444" i="38"/>
  <c r="J444" i="38"/>
  <c r="H467" i="38"/>
  <c r="J467" i="38"/>
  <c r="H483" i="38"/>
  <c r="J483" i="38"/>
  <c r="H505" i="38"/>
  <c r="J505" i="38"/>
  <c r="H46" i="38"/>
  <c r="J46" i="38"/>
  <c r="H132" i="38"/>
  <c r="J132" i="38"/>
  <c r="H297" i="38"/>
  <c r="J297" i="38"/>
  <c r="H329" i="38"/>
  <c r="J329" i="38"/>
  <c r="H393" i="38"/>
  <c r="J393" i="38"/>
  <c r="H427" i="38"/>
  <c r="J427" i="38"/>
  <c r="H440" i="38"/>
  <c r="J440" i="38"/>
  <c r="H504" i="38"/>
  <c r="J504" i="38"/>
  <c r="J193" i="38"/>
  <c r="H193" i="38"/>
  <c r="AA9" i="38"/>
  <c r="Y134" i="38"/>
  <c r="H196" i="38"/>
  <c r="J212" i="38"/>
  <c r="AH559" i="38"/>
  <c r="AK559" i="38" s="1"/>
  <c r="AL443" i="38"/>
  <c r="AL449" i="38"/>
  <c r="AL455" i="38"/>
  <c r="AL463" i="38"/>
  <c r="AL471" i="38"/>
  <c r="AL479" i="38"/>
  <c r="AL184" i="38"/>
  <c r="AL202" i="38"/>
  <c r="AL206" i="38"/>
  <c r="J126" i="38"/>
  <c r="J524" i="38"/>
  <c r="H533" i="38"/>
  <c r="H541" i="38"/>
  <c r="J459" i="38"/>
  <c r="AL76" i="38"/>
  <c r="AC134" i="38"/>
  <c r="AL156" i="38"/>
  <c r="J256" i="38"/>
  <c r="V327" i="38"/>
  <c r="Y327" i="38" s="1"/>
  <c r="H374" i="38"/>
  <c r="AG66" i="38"/>
  <c r="Y410" i="38"/>
  <c r="AL410" i="38" s="1"/>
  <c r="X409" i="38"/>
  <c r="AJ409" i="38"/>
  <c r="AL21" i="38"/>
  <c r="J93" i="38"/>
  <c r="H458" i="38"/>
  <c r="J458" i="38"/>
  <c r="H466" i="38"/>
  <c r="J466" i="38"/>
  <c r="H474" i="38"/>
  <c r="J474" i="38"/>
  <c r="H482" i="38"/>
  <c r="J482" i="38"/>
  <c r="H490" i="38"/>
  <c r="J490" i="38"/>
  <c r="F499" i="38"/>
  <c r="H499" i="38" s="1"/>
  <c r="D498" i="38"/>
  <c r="F498" i="38" s="1"/>
  <c r="H498" i="38" s="1"/>
  <c r="J37" i="38"/>
  <c r="H37" i="38"/>
  <c r="J76" i="38"/>
  <c r="H76" i="38"/>
  <c r="AB390" i="38"/>
  <c r="AL440" i="38"/>
  <c r="AL330" i="38"/>
  <c r="Y201" i="38"/>
  <c r="AC235" i="38"/>
  <c r="AJ226" i="38"/>
  <c r="AC401" i="38"/>
  <c r="Y421" i="38"/>
  <c r="Y429" i="38"/>
  <c r="AA515" i="38"/>
  <c r="AL544" i="38"/>
  <c r="AL430" i="38"/>
  <c r="AL18" i="38"/>
  <c r="AL42" i="38"/>
  <c r="AL264" i="38"/>
  <c r="AL372" i="38"/>
  <c r="AL550" i="38"/>
  <c r="AL577" i="38"/>
  <c r="AL412" i="38"/>
  <c r="AL232" i="38"/>
  <c r="AL252" i="38"/>
  <c r="AL262" i="38"/>
  <c r="AL266" i="38"/>
  <c r="AL316" i="38"/>
  <c r="AL324" i="38"/>
  <c r="AL374" i="38"/>
  <c r="AL392" i="38"/>
  <c r="AL486" i="38"/>
  <c r="AL406" i="38"/>
  <c r="AL332" i="38"/>
  <c r="AL348" i="38"/>
  <c r="AL356" i="38"/>
  <c r="AL364" i="38"/>
  <c r="AL388" i="38"/>
  <c r="AL396" i="38"/>
  <c r="AL400" i="38"/>
  <c r="AL548" i="38"/>
  <c r="AL552" i="38"/>
  <c r="AL554" i="38"/>
  <c r="AL569" i="38"/>
  <c r="AL505" i="38"/>
  <c r="AL509" i="38"/>
  <c r="AL513" i="38"/>
  <c r="AL422" i="38"/>
  <c r="AL438" i="38"/>
  <c r="AL444" i="38"/>
  <c r="H56" i="38"/>
  <c r="J56" i="38"/>
  <c r="H112" i="38"/>
  <c r="J112" i="38"/>
  <c r="H413" i="38"/>
  <c r="J413" i="38"/>
  <c r="AL418" i="38"/>
  <c r="AL414" i="38"/>
  <c r="H561" i="38"/>
  <c r="J561" i="38"/>
  <c r="H130" i="38"/>
  <c r="J130" i="38"/>
  <c r="H136" i="38"/>
  <c r="J136" i="38"/>
  <c r="H144" i="38"/>
  <c r="J144" i="38"/>
  <c r="H417" i="38"/>
  <c r="J417" i="38"/>
  <c r="H453" i="38"/>
  <c r="J453" i="38"/>
  <c r="H522" i="38"/>
  <c r="J522" i="38"/>
  <c r="AL212" i="38"/>
  <c r="H67" i="38"/>
  <c r="J258" i="38"/>
  <c r="J491" i="38"/>
  <c r="J501" i="38"/>
  <c r="J572" i="38"/>
  <c r="AI333" i="38"/>
  <c r="AL27" i="38"/>
  <c r="AL52" i="38"/>
  <c r="AL56" i="38"/>
  <c r="J401" i="38"/>
  <c r="H401" i="38"/>
  <c r="J191" i="38"/>
  <c r="H191" i="38"/>
  <c r="F375" i="38"/>
  <c r="J375" i="38" s="1"/>
  <c r="AG381" i="38"/>
  <c r="AL13" i="38"/>
  <c r="AL37" i="38"/>
  <c r="AL48" i="38"/>
  <c r="AL58" i="38"/>
  <c r="AC60" i="38"/>
  <c r="AL63" i="38"/>
  <c r="AC66" i="38"/>
  <c r="AL81" i="38"/>
  <c r="AL87" i="38"/>
  <c r="AL102" i="38"/>
  <c r="AL106" i="38"/>
  <c r="AL112" i="38"/>
  <c r="AL116" i="38"/>
  <c r="AC119" i="38"/>
  <c r="AL119" i="38" s="1"/>
  <c r="AL124" i="38"/>
  <c r="AL128" i="38"/>
  <c r="AL132" i="38"/>
  <c r="F201" i="38"/>
  <c r="F429" i="38"/>
  <c r="F235" i="38"/>
  <c r="F578" i="38"/>
  <c r="F134" i="38"/>
  <c r="F421" i="38"/>
  <c r="H120" i="38"/>
  <c r="J120" i="38"/>
  <c r="AL29" i="38"/>
  <c r="AL33" i="38"/>
  <c r="AA107" i="38"/>
  <c r="F334" i="38"/>
  <c r="H334" i="38" s="1"/>
  <c r="F560" i="38"/>
  <c r="H560" i="38" s="1"/>
  <c r="H580" i="38"/>
  <c r="J580" i="38"/>
  <c r="J77" i="38"/>
  <c r="H77" i="38"/>
  <c r="AF9" i="38"/>
  <c r="AG134" i="38"/>
  <c r="AG150" i="38"/>
  <c r="AJ107" i="38"/>
  <c r="AI107" i="38"/>
  <c r="AF107" i="38"/>
  <c r="AL214" i="38"/>
  <c r="AL216" i="38"/>
  <c r="AL230" i="38"/>
  <c r="AL558" i="38"/>
  <c r="AL23" i="38"/>
  <c r="AL53" i="38"/>
  <c r="AL55" i="38"/>
  <c r="AI9" i="38"/>
  <c r="X9" i="38"/>
  <c r="AG243" i="38"/>
  <c r="AC525" i="38"/>
  <c r="AL68" i="38"/>
  <c r="AL70" i="38"/>
  <c r="AK243" i="38"/>
  <c r="Y375" i="38"/>
  <c r="Z409" i="38"/>
  <c r="Y525" i="38"/>
  <c r="AL557" i="38"/>
  <c r="AL47" i="38"/>
  <c r="AL62" i="38"/>
  <c r="AL158" i="38"/>
  <c r="AL57" i="38"/>
  <c r="AB209" i="38"/>
  <c r="AL61" i="38"/>
  <c r="Y73" i="38"/>
  <c r="AG73" i="38"/>
  <c r="AC73" i="38"/>
  <c r="AK73" i="38"/>
  <c r="AL93" i="38"/>
  <c r="AK150" i="38"/>
  <c r="AL195" i="38"/>
  <c r="AK375" i="38"/>
  <c r="AL411" i="38"/>
  <c r="AL433" i="38"/>
  <c r="AL437" i="38"/>
  <c r="AL151" i="38"/>
  <c r="AL153" i="38"/>
  <c r="AL155" i="38"/>
  <c r="AJ209" i="38"/>
  <c r="AL222" i="38"/>
  <c r="AL224" i="38"/>
  <c r="AL488" i="38"/>
  <c r="AL490" i="38"/>
  <c r="AL492" i="38"/>
  <c r="AL494" i="38"/>
  <c r="AL496" i="38"/>
  <c r="AL500" i="38"/>
  <c r="AL503" i="38"/>
  <c r="H194" i="38"/>
  <c r="J194" i="38"/>
  <c r="H432" i="38"/>
  <c r="J432" i="38"/>
  <c r="H436" i="38"/>
  <c r="J436" i="38"/>
  <c r="AH9" i="38"/>
  <c r="J61" i="38"/>
  <c r="H61" i="38"/>
  <c r="H66" i="38"/>
  <c r="J66" i="38"/>
  <c r="J109" i="38"/>
  <c r="H109" i="38"/>
  <c r="J151" i="38"/>
  <c r="H151" i="38"/>
  <c r="D83" i="38"/>
  <c r="F83" i="38" s="1"/>
  <c r="F84" i="38"/>
  <c r="Z94" i="38"/>
  <c r="AC94" i="38" s="1"/>
  <c r="AC95" i="38"/>
  <c r="AH94" i="38"/>
  <c r="AK94" i="38" s="1"/>
  <c r="AK95" i="38"/>
  <c r="AL99" i="38"/>
  <c r="AC108" i="38"/>
  <c r="AK108" i="38"/>
  <c r="H119" i="38"/>
  <c r="J119" i="38"/>
  <c r="J166" i="38"/>
  <c r="H166" i="38"/>
  <c r="J202" i="38"/>
  <c r="H202" i="38"/>
  <c r="J236" i="38"/>
  <c r="H236" i="38"/>
  <c r="AG227" i="38"/>
  <c r="J268" i="38"/>
  <c r="H268" i="38"/>
  <c r="J376" i="38"/>
  <c r="H376" i="38"/>
  <c r="Y260" i="38"/>
  <c r="AG260" i="38"/>
  <c r="H260" i="38"/>
  <c r="J260" i="38"/>
  <c r="F328" i="38"/>
  <c r="J402" i="38"/>
  <c r="H402" i="38"/>
  <c r="J422" i="38"/>
  <c r="H422" i="38"/>
  <c r="J448" i="38"/>
  <c r="H448" i="38"/>
  <c r="J382" i="38"/>
  <c r="H382" i="38"/>
  <c r="Z390" i="38"/>
  <c r="AC391" i="38"/>
  <c r="AH390" i="38"/>
  <c r="AK390" i="38" s="1"/>
  <c r="AK391" i="38"/>
  <c r="Z404" i="38"/>
  <c r="AC404" i="38" s="1"/>
  <c r="AC405" i="38"/>
  <c r="AH404" i="38"/>
  <c r="AK404" i="38" s="1"/>
  <c r="AK405" i="38"/>
  <c r="V446" i="38"/>
  <c r="Y446" i="38" s="1"/>
  <c r="Y447" i="38"/>
  <c r="AD446" i="38"/>
  <c r="AG446" i="38" s="1"/>
  <c r="AG447" i="38"/>
  <c r="V498" i="38"/>
  <c r="Y498" i="38" s="1"/>
  <c r="Y499" i="38"/>
  <c r="AD498" i="38"/>
  <c r="AG498" i="38" s="1"/>
  <c r="AG499" i="38"/>
  <c r="H517" i="38"/>
  <c r="J517" i="38"/>
  <c r="H404" i="38"/>
  <c r="J404" i="38"/>
  <c r="H447" i="38"/>
  <c r="J447" i="38"/>
  <c r="F516" i="38"/>
  <c r="D515" i="38"/>
  <c r="Z515" i="38"/>
  <c r="AC516" i="38"/>
  <c r="Z542" i="38"/>
  <c r="AC542" i="38" s="1"/>
  <c r="AC543" i="38"/>
  <c r="AD542" i="38"/>
  <c r="AG542" i="38" s="1"/>
  <c r="AG543" i="38"/>
  <c r="AH542" i="38"/>
  <c r="AK542" i="38" s="1"/>
  <c r="AK543" i="38"/>
  <c r="J558" i="38"/>
  <c r="H558" i="38"/>
  <c r="H391" i="38"/>
  <c r="J391" i="38"/>
  <c r="V409" i="38"/>
  <c r="V515" i="38"/>
  <c r="Y516" i="38"/>
  <c r="AF515" i="38"/>
  <c r="AL520" i="38"/>
  <c r="AL524" i="38"/>
  <c r="F525" i="38"/>
  <c r="H579" i="38"/>
  <c r="J579" i="38"/>
  <c r="G584" i="38"/>
  <c r="W9" i="38"/>
  <c r="AD9" i="38"/>
  <c r="AG10" i="38"/>
  <c r="J36" i="38"/>
  <c r="H36" i="38"/>
  <c r="Z9" i="38"/>
  <c r="AE9" i="38"/>
  <c r="Y35" i="38"/>
  <c r="AC35" i="38"/>
  <c r="AG35" i="38"/>
  <c r="AK35" i="38"/>
  <c r="F35" i="38"/>
  <c r="H35" i="38" s="1"/>
  <c r="AL74" i="38"/>
  <c r="AL67" i="38"/>
  <c r="F73" i="38"/>
  <c r="AL85" i="38"/>
  <c r="H86" i="38"/>
  <c r="J86" i="38"/>
  <c r="V83" i="38"/>
  <c r="Y83" i="38" s="1"/>
  <c r="Y84" i="38"/>
  <c r="AD83" i="38"/>
  <c r="AG83" i="38" s="1"/>
  <c r="AG84" i="38"/>
  <c r="AL91" i="38"/>
  <c r="AL120" i="38"/>
  <c r="J135" i="38"/>
  <c r="H135" i="38"/>
  <c r="Z83" i="38"/>
  <c r="AC83" i="38" s="1"/>
  <c r="AC84" i="38"/>
  <c r="AH83" i="38"/>
  <c r="AK83" i="38" s="1"/>
  <c r="AK84" i="38"/>
  <c r="V94" i="38"/>
  <c r="Y94" i="38" s="1"/>
  <c r="Y95" i="38"/>
  <c r="AD94" i="38"/>
  <c r="AG94" i="38" s="1"/>
  <c r="AG95" i="38"/>
  <c r="J96" i="38"/>
  <c r="H96" i="38"/>
  <c r="AL101" i="38"/>
  <c r="Y108" i="38"/>
  <c r="AD107" i="38"/>
  <c r="AG108" i="38"/>
  <c r="AC150" i="38"/>
  <c r="J192" i="38"/>
  <c r="H192" i="38"/>
  <c r="AL211" i="38"/>
  <c r="AL219" i="38"/>
  <c r="H108" i="38"/>
  <c r="J108" i="38"/>
  <c r="AH226" i="38"/>
  <c r="AK227" i="38"/>
  <c r="D226" i="38"/>
  <c r="AL313" i="38"/>
  <c r="AL329" i="38"/>
  <c r="AL335" i="38"/>
  <c r="J338" i="38"/>
  <c r="H338" i="38"/>
  <c r="F210" i="38"/>
  <c r="AL256" i="38"/>
  <c r="AL258" i="38"/>
  <c r="AC260" i="38"/>
  <c r="F327" i="38"/>
  <c r="D333" i="38"/>
  <c r="AC375" i="38"/>
  <c r="J392" i="38"/>
  <c r="H392" i="38"/>
  <c r="J406" i="38"/>
  <c r="H406" i="38"/>
  <c r="J430" i="38"/>
  <c r="H430" i="38"/>
  <c r="J500" i="38"/>
  <c r="H500" i="38"/>
  <c r="AL379" i="38"/>
  <c r="AC381" i="38"/>
  <c r="AK381" i="38"/>
  <c r="V390" i="38"/>
  <c r="Y391" i="38"/>
  <c r="AD390" i="38"/>
  <c r="AG391" i="38"/>
  <c r="V404" i="38"/>
  <c r="Y404" i="38" s="1"/>
  <c r="Y405" i="38"/>
  <c r="AD404" i="38"/>
  <c r="AG404" i="38" s="1"/>
  <c r="AG405" i="38"/>
  <c r="Z446" i="38"/>
  <c r="AC446" i="38" s="1"/>
  <c r="AC447" i="38"/>
  <c r="AH446" i="38"/>
  <c r="AK446" i="38" s="1"/>
  <c r="AK447" i="38"/>
  <c r="Z498" i="38"/>
  <c r="AC498" i="38" s="1"/>
  <c r="AC499" i="38"/>
  <c r="AH498" i="38"/>
  <c r="AK498" i="38" s="1"/>
  <c r="AK499" i="38"/>
  <c r="H405" i="38"/>
  <c r="J405" i="38"/>
  <c r="AH409" i="38"/>
  <c r="AH515" i="38"/>
  <c r="AK516" i="38"/>
  <c r="AL526" i="38"/>
  <c r="AG525" i="38"/>
  <c r="AL528" i="38"/>
  <c r="AL530" i="38"/>
  <c r="AL532" i="38"/>
  <c r="AL534" i="38"/>
  <c r="AL536" i="38"/>
  <c r="AL538" i="38"/>
  <c r="AL540" i="38"/>
  <c r="F543" i="38"/>
  <c r="D542" i="38"/>
  <c r="F542" i="38" s="1"/>
  <c r="AL561" i="38"/>
  <c r="H390" i="38"/>
  <c r="J390" i="38"/>
  <c r="AD409" i="38"/>
  <c r="AL518" i="38"/>
  <c r="X515" i="38"/>
  <c r="AD515" i="38"/>
  <c r="AG516" i="38"/>
  <c r="AL522" i="38"/>
  <c r="AK525" i="38"/>
  <c r="V542" i="38"/>
  <c r="Y542" i="38" s="1"/>
  <c r="Y543" i="38"/>
  <c r="AL580" i="38"/>
  <c r="F559" i="38"/>
  <c r="AL327" i="38" l="1"/>
  <c r="AG390" i="38"/>
  <c r="AC409" i="38"/>
  <c r="AL66" i="38"/>
  <c r="AK409" i="38"/>
  <c r="AL235" i="38"/>
  <c r="AL328" i="38"/>
  <c r="AL578" i="38"/>
  <c r="H446" i="38"/>
  <c r="J334" i="38"/>
  <c r="AL560" i="38"/>
  <c r="AC390" i="38"/>
  <c r="AL60" i="38"/>
  <c r="AG409" i="38"/>
  <c r="J499" i="38"/>
  <c r="Y390" i="38"/>
  <c r="Y409" i="38"/>
  <c r="H375" i="38"/>
  <c r="AL421" i="38"/>
  <c r="AL201" i="38"/>
  <c r="AL194" i="38"/>
  <c r="J410" i="38"/>
  <c r="AL559" i="38"/>
  <c r="AL432" i="38"/>
  <c r="AL210" i="38"/>
  <c r="AL401" i="38"/>
  <c r="AC209" i="38"/>
  <c r="AK515" i="38"/>
  <c r="J560" i="38"/>
  <c r="AC515" i="38"/>
  <c r="AL134" i="38"/>
  <c r="AL436" i="38"/>
  <c r="AL429" i="38"/>
  <c r="J498" i="38"/>
  <c r="AG515" i="38"/>
  <c r="J35" i="38"/>
  <c r="AG107" i="38"/>
  <c r="AL542" i="38"/>
  <c r="J201" i="38"/>
  <c r="H201" i="38"/>
  <c r="H421" i="38"/>
  <c r="J421" i="38"/>
  <c r="J578" i="38"/>
  <c r="H578" i="38"/>
  <c r="J134" i="38"/>
  <c r="H134" i="38"/>
  <c r="J235" i="38"/>
  <c r="H235" i="38"/>
  <c r="J429" i="38"/>
  <c r="H429" i="38"/>
  <c r="AL525" i="38"/>
  <c r="AL73" i="38"/>
  <c r="H543" i="38"/>
  <c r="J543" i="38"/>
  <c r="H409" i="38"/>
  <c r="J409" i="38"/>
  <c r="AL405" i="38"/>
  <c r="H327" i="38"/>
  <c r="J327" i="38"/>
  <c r="AL94" i="38"/>
  <c r="AL83" i="38"/>
  <c r="H73" i="38"/>
  <c r="J73" i="38"/>
  <c r="AG9" i="38"/>
  <c r="H525" i="38"/>
  <c r="J525" i="38"/>
  <c r="AL516" i="38"/>
  <c r="H516" i="38"/>
  <c r="J516" i="38"/>
  <c r="AL498" i="38"/>
  <c r="AL446" i="38"/>
  <c r="H84" i="38"/>
  <c r="J84" i="38"/>
  <c r="H559" i="38"/>
  <c r="J559" i="38"/>
  <c r="AL543" i="38"/>
  <c r="J542" i="38"/>
  <c r="H542" i="38"/>
  <c r="AL404" i="38"/>
  <c r="AL391" i="38"/>
  <c r="H210" i="38"/>
  <c r="J210" i="38"/>
  <c r="AL108" i="38"/>
  <c r="AL95" i="38"/>
  <c r="AL84" i="38"/>
  <c r="AL35" i="38"/>
  <c r="Y515" i="38"/>
  <c r="F515" i="38"/>
  <c r="AL499" i="38"/>
  <c r="AL447" i="38"/>
  <c r="H328" i="38"/>
  <c r="J328" i="38"/>
  <c r="AL260" i="38"/>
  <c r="H83" i="38"/>
  <c r="J83" i="38"/>
  <c r="AL390" i="38" l="1"/>
  <c r="AL409" i="38"/>
  <c r="AL515" i="38"/>
  <c r="H515" i="38"/>
  <c r="J515" i="38"/>
  <c r="G66" i="8" l="1"/>
  <c r="E501" i="12"/>
  <c r="J39" i="7"/>
  <c r="J40" i="7"/>
  <c r="J41" i="7"/>
  <c r="AB24" i="38" l="1"/>
  <c r="AC24" i="38" l="1"/>
  <c r="AB10" i="38"/>
  <c r="C13" i="43"/>
  <c r="K16" i="24"/>
  <c r="O10" i="24"/>
  <c r="O9" i="24"/>
  <c r="F8" i="24"/>
  <c r="AC10" i="38" l="1"/>
  <c r="AB9" i="38"/>
  <c r="J712" i="12"/>
  <c r="I712" i="12"/>
  <c r="F712"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I679" i="12"/>
  <c r="F679" i="12"/>
  <c r="I678" i="12"/>
  <c r="E678" i="12"/>
  <c r="F678" i="12" s="1"/>
  <c r="C675" i="12"/>
  <c r="I633" i="12"/>
  <c r="AC9" i="38" l="1"/>
  <c r="D671" i="12"/>
  <c r="P8" i="34"/>
  <c r="O8" i="34"/>
  <c r="P7" i="34"/>
  <c r="O7" i="34"/>
  <c r="J26" i="7" l="1"/>
  <c r="I194" i="12" l="1"/>
  <c r="I108" i="12" l="1"/>
  <c r="P6" i="28" l="1"/>
  <c r="I17" i="12"/>
  <c r="J6" i="28" l="1"/>
  <c r="H6" i="28"/>
  <c r="J42" i="40"/>
  <c r="J43" i="40"/>
  <c r="J44" i="40"/>
  <c r="J45" i="40"/>
  <c r="J46" i="40"/>
  <c r="J47" i="40"/>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98" i="10"/>
  <c r="J97" i="10"/>
  <c r="J96" i="10"/>
  <c r="J95" i="10"/>
  <c r="J94" i="10"/>
  <c r="J93" i="10"/>
  <c r="J92" i="10"/>
  <c r="J91" i="10"/>
  <c r="J90" i="10"/>
  <c r="J89" i="10"/>
  <c r="J88" i="10"/>
  <c r="J87" i="10"/>
  <c r="J86" i="10"/>
  <c r="J75" i="10"/>
  <c r="J74" i="10"/>
  <c r="J73" i="10"/>
  <c r="J71" i="10"/>
  <c r="J70" i="10"/>
  <c r="J69" i="10"/>
  <c r="J68" i="10"/>
  <c r="J67" i="10"/>
  <c r="J66" i="10"/>
  <c r="J64" i="10"/>
  <c r="J63" i="1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52" i="10"/>
  <c r="J51" i="10"/>
  <c r="J50" i="10"/>
  <c r="J49" i="10"/>
  <c r="J48" i="10"/>
  <c r="J47" i="10"/>
  <c r="J46" i="10"/>
  <c r="J45" i="10"/>
  <c r="J44" i="10"/>
  <c r="J43" i="10"/>
  <c r="J42" i="10"/>
  <c r="J41" i="10"/>
  <c r="J40" i="10"/>
  <c r="C58" i="12"/>
  <c r="E61" i="12"/>
  <c r="F61" i="12" s="1"/>
  <c r="V220" i="38" s="1"/>
  <c r="I61" i="12"/>
  <c r="F62" i="12"/>
  <c r="I62" i="12"/>
  <c r="F63" i="12"/>
  <c r="I63" i="12"/>
  <c r="F64" i="12"/>
  <c r="I64" i="12"/>
  <c r="F65" i="12"/>
  <c r="I65" i="12"/>
  <c r="F66" i="12"/>
  <c r="I66" i="12"/>
  <c r="F67" i="12"/>
  <c r="I67" i="12"/>
  <c r="F68" i="12"/>
  <c r="I68" i="12"/>
  <c r="F69" i="12"/>
  <c r="I69" i="12"/>
  <c r="F70" i="12"/>
  <c r="I70" i="12"/>
  <c r="F71" i="12"/>
  <c r="I71" i="12"/>
  <c r="F72" i="12"/>
  <c r="I72" i="12"/>
  <c r="F73" i="12"/>
  <c r="I73" i="12"/>
  <c r="F74" i="12"/>
  <c r="I74" i="12"/>
  <c r="F75" i="12"/>
  <c r="I75" i="12"/>
  <c r="F76" i="12"/>
  <c r="I76" i="12"/>
  <c r="F77" i="12"/>
  <c r="I77" i="12"/>
  <c r="F78" i="12"/>
  <c r="I78" i="12"/>
  <c r="F79" i="12"/>
  <c r="I79" i="12"/>
  <c r="F80" i="12"/>
  <c r="I80" i="12"/>
  <c r="F81" i="12"/>
  <c r="I81" i="12"/>
  <c r="F82" i="12"/>
  <c r="I82" i="12"/>
  <c r="F83" i="12"/>
  <c r="I83" i="12"/>
  <c r="F84" i="12"/>
  <c r="I84" i="12"/>
  <c r="F85" i="12"/>
  <c r="I85" i="12"/>
  <c r="F86" i="12"/>
  <c r="I86" i="12"/>
  <c r="F87" i="12"/>
  <c r="I87" i="12"/>
  <c r="F88" i="12"/>
  <c r="I88" i="12"/>
  <c r="F89" i="12"/>
  <c r="I89" i="12"/>
  <c r="F90" i="12"/>
  <c r="I90" i="12"/>
  <c r="F91" i="12"/>
  <c r="I91" i="12"/>
  <c r="F92" i="12"/>
  <c r="I92" i="12"/>
  <c r="F93" i="12"/>
  <c r="I93" i="12"/>
  <c r="F94" i="12"/>
  <c r="I94" i="12"/>
  <c r="F95" i="12"/>
  <c r="I95" i="12"/>
  <c r="C102" i="12"/>
  <c r="E105" i="12"/>
  <c r="F105" i="12" s="1"/>
  <c r="I105" i="12"/>
  <c r="F106" i="12"/>
  <c r="I106" i="12"/>
  <c r="F107" i="12"/>
  <c r="I107" i="12"/>
  <c r="F108" i="12"/>
  <c r="F109" i="12"/>
  <c r="I109" i="12"/>
  <c r="F110" i="12"/>
  <c r="I110" i="12"/>
  <c r="F111" i="12"/>
  <c r="I111" i="12"/>
  <c r="F112" i="12"/>
  <c r="I112" i="12"/>
  <c r="F113" i="12"/>
  <c r="I113" i="12"/>
  <c r="F114" i="12"/>
  <c r="I114" i="12"/>
  <c r="F115" i="12"/>
  <c r="I115" i="12"/>
  <c r="F116" i="12"/>
  <c r="I116" i="12"/>
  <c r="F117" i="12"/>
  <c r="I117" i="12"/>
  <c r="F118" i="12"/>
  <c r="I118" i="12"/>
  <c r="F119" i="12"/>
  <c r="I119" i="12"/>
  <c r="F120" i="12"/>
  <c r="I120" i="12"/>
  <c r="F121" i="12"/>
  <c r="I121" i="12"/>
  <c r="F122" i="12"/>
  <c r="I122" i="12"/>
  <c r="F123" i="12"/>
  <c r="I123" i="12"/>
  <c r="F124" i="12"/>
  <c r="I124" i="12"/>
  <c r="F125" i="12"/>
  <c r="I125" i="12"/>
  <c r="F126" i="12"/>
  <c r="I126" i="12"/>
  <c r="F127" i="12"/>
  <c r="I127" i="12"/>
  <c r="F128" i="12"/>
  <c r="I128" i="12"/>
  <c r="F129" i="12"/>
  <c r="I129" i="12"/>
  <c r="F130" i="12"/>
  <c r="I130" i="12"/>
  <c r="F131" i="12"/>
  <c r="I131" i="12"/>
  <c r="F132" i="12"/>
  <c r="I132" i="12"/>
  <c r="F133" i="12"/>
  <c r="I133" i="12"/>
  <c r="F134" i="12"/>
  <c r="I134" i="12"/>
  <c r="F135" i="12"/>
  <c r="I135" i="12"/>
  <c r="F136" i="12"/>
  <c r="I136" i="12"/>
  <c r="F137" i="12"/>
  <c r="I137" i="12"/>
  <c r="F138" i="12"/>
  <c r="I138" i="12"/>
  <c r="F139" i="12"/>
  <c r="I139" i="12"/>
  <c r="C146" i="12"/>
  <c r="E149" i="12"/>
  <c r="F149" i="12" s="1"/>
  <c r="I149" i="12"/>
  <c r="F150" i="12"/>
  <c r="I150" i="12"/>
  <c r="F151" i="12"/>
  <c r="I151" i="12"/>
  <c r="F152" i="12"/>
  <c r="I152" i="12"/>
  <c r="F153" i="12"/>
  <c r="I153" i="12"/>
  <c r="F154" i="12"/>
  <c r="I154" i="12"/>
  <c r="F155" i="12"/>
  <c r="I155" i="12"/>
  <c r="F156" i="12"/>
  <c r="I156" i="12"/>
  <c r="F157" i="12"/>
  <c r="I157" i="12"/>
  <c r="F158" i="12"/>
  <c r="I158" i="12"/>
  <c r="F159" i="12"/>
  <c r="I159" i="12"/>
  <c r="F160" i="12"/>
  <c r="I160" i="12"/>
  <c r="F161" i="12"/>
  <c r="I161" i="12"/>
  <c r="F162" i="12"/>
  <c r="I162" i="12"/>
  <c r="F163" i="12"/>
  <c r="I163" i="12"/>
  <c r="F164" i="12"/>
  <c r="I164" i="12"/>
  <c r="F165" i="12"/>
  <c r="I165" i="12"/>
  <c r="F166" i="12"/>
  <c r="I166" i="12"/>
  <c r="F167" i="12"/>
  <c r="I167" i="12"/>
  <c r="F168" i="12"/>
  <c r="I168" i="12"/>
  <c r="F169" i="12"/>
  <c r="I169" i="12"/>
  <c r="F170" i="12"/>
  <c r="I170" i="12"/>
  <c r="F171" i="12"/>
  <c r="I171" i="12"/>
  <c r="F172" i="12"/>
  <c r="I172" i="12"/>
  <c r="F173" i="12"/>
  <c r="I173" i="12"/>
  <c r="F174" i="12"/>
  <c r="I174" i="12"/>
  <c r="F175" i="12"/>
  <c r="I175" i="12"/>
  <c r="F176" i="12"/>
  <c r="I176" i="12"/>
  <c r="F177" i="12"/>
  <c r="I177" i="12"/>
  <c r="F178" i="12"/>
  <c r="I178" i="12"/>
  <c r="F179" i="12"/>
  <c r="I179" i="12"/>
  <c r="F180" i="12"/>
  <c r="I180" i="12"/>
  <c r="F181" i="12"/>
  <c r="I181" i="12"/>
  <c r="F182" i="12"/>
  <c r="I182" i="12"/>
  <c r="F183" i="12"/>
  <c r="I183" i="12"/>
  <c r="C190" i="12"/>
  <c r="E193" i="12"/>
  <c r="F193" i="12" s="1"/>
  <c r="F194" i="12"/>
  <c r="F195" i="12"/>
  <c r="I195" i="12"/>
  <c r="F196" i="12"/>
  <c r="Z97" i="38" s="1"/>
  <c r="I196" i="12"/>
  <c r="F197" i="12"/>
  <c r="AA97" i="38" s="1"/>
  <c r="I197" i="12"/>
  <c r="F198" i="12"/>
  <c r="AB97" i="38" s="1"/>
  <c r="I198" i="12"/>
  <c r="F199" i="12"/>
  <c r="I199" i="12"/>
  <c r="F200" i="12"/>
  <c r="I200" i="12"/>
  <c r="F201" i="12"/>
  <c r="I201" i="12"/>
  <c r="F202" i="12"/>
  <c r="I202" i="12"/>
  <c r="F203" i="12"/>
  <c r="I203" i="12"/>
  <c r="F204" i="12"/>
  <c r="I204" i="12"/>
  <c r="F205" i="12"/>
  <c r="I205" i="12"/>
  <c r="F206" i="12"/>
  <c r="I206" i="12"/>
  <c r="F207" i="12"/>
  <c r="I207" i="12"/>
  <c r="F208" i="12"/>
  <c r="I208" i="12"/>
  <c r="F209" i="12"/>
  <c r="I209" i="12"/>
  <c r="F210" i="12"/>
  <c r="I210" i="12"/>
  <c r="F211" i="12"/>
  <c r="I211" i="12"/>
  <c r="F212" i="12"/>
  <c r="I212" i="12"/>
  <c r="F213" i="12"/>
  <c r="I213" i="12"/>
  <c r="F214" i="12"/>
  <c r="I214" i="12"/>
  <c r="F215" i="12"/>
  <c r="I215" i="12"/>
  <c r="F216" i="12"/>
  <c r="I216" i="12"/>
  <c r="F217" i="12"/>
  <c r="I217" i="12"/>
  <c r="F218" i="12"/>
  <c r="I218" i="12"/>
  <c r="F219" i="12"/>
  <c r="I219" i="12"/>
  <c r="F220" i="12"/>
  <c r="I220" i="12"/>
  <c r="F221" i="12"/>
  <c r="I221" i="12"/>
  <c r="F222" i="12"/>
  <c r="I222" i="12"/>
  <c r="F223" i="12"/>
  <c r="I223" i="12"/>
  <c r="F224" i="12"/>
  <c r="I224" i="12"/>
  <c r="F225" i="12"/>
  <c r="I225" i="12"/>
  <c r="F226" i="12"/>
  <c r="I226" i="12"/>
  <c r="F227" i="12"/>
  <c r="I227" i="12"/>
  <c r="C234" i="12"/>
  <c r="E237" i="12"/>
  <c r="F237" i="12" s="1"/>
  <c r="F238" i="12"/>
  <c r="I238" i="12"/>
  <c r="F239" i="12"/>
  <c r="I239" i="12"/>
  <c r="F240" i="12"/>
  <c r="I240" i="12"/>
  <c r="F241" i="12"/>
  <c r="I241" i="12"/>
  <c r="F242" i="12"/>
  <c r="I242" i="12"/>
  <c r="F243" i="12"/>
  <c r="I243" i="12"/>
  <c r="F244" i="12"/>
  <c r="I244" i="12"/>
  <c r="F245" i="12"/>
  <c r="I245" i="12"/>
  <c r="F246" i="12"/>
  <c r="I246" i="12"/>
  <c r="F247" i="12"/>
  <c r="I247" i="12"/>
  <c r="F248" i="12"/>
  <c r="I248" i="12"/>
  <c r="F249" i="12"/>
  <c r="I249" i="12"/>
  <c r="F250" i="12"/>
  <c r="I250" i="12"/>
  <c r="F251" i="12"/>
  <c r="I251" i="12"/>
  <c r="F252" i="12"/>
  <c r="I252" i="12"/>
  <c r="F253" i="12"/>
  <c r="I253" i="12"/>
  <c r="F254" i="12"/>
  <c r="I254" i="12"/>
  <c r="F255" i="12"/>
  <c r="I255" i="12"/>
  <c r="F256" i="12"/>
  <c r="I256" i="12"/>
  <c r="F257" i="12"/>
  <c r="I257" i="12"/>
  <c r="F258" i="12"/>
  <c r="I258" i="12"/>
  <c r="F259" i="12"/>
  <c r="I259" i="12"/>
  <c r="F260" i="12"/>
  <c r="I260" i="12"/>
  <c r="F261" i="12"/>
  <c r="I261" i="12"/>
  <c r="F262" i="12"/>
  <c r="I262" i="12"/>
  <c r="F263" i="12"/>
  <c r="I263" i="12"/>
  <c r="F264" i="12"/>
  <c r="I264" i="12"/>
  <c r="F265" i="12"/>
  <c r="I265" i="12"/>
  <c r="F266" i="12"/>
  <c r="I266" i="12"/>
  <c r="F267" i="12"/>
  <c r="I267" i="12"/>
  <c r="F268" i="12"/>
  <c r="I268" i="12"/>
  <c r="F269" i="12"/>
  <c r="I269" i="12"/>
  <c r="F270" i="12"/>
  <c r="I270" i="12"/>
  <c r="F271" i="12"/>
  <c r="I271" i="12"/>
  <c r="C278" i="12"/>
  <c r="E281" i="12"/>
  <c r="F281" i="12" s="1"/>
  <c r="F282" i="12"/>
  <c r="W244" i="38" s="1"/>
  <c r="I282" i="12"/>
  <c r="F283" i="12"/>
  <c r="X246" i="38" s="1"/>
  <c r="Y246" i="38" s="1"/>
  <c r="I283" i="12"/>
  <c r="F284" i="12"/>
  <c r="I284" i="12"/>
  <c r="F285" i="12"/>
  <c r="I285" i="12"/>
  <c r="F286" i="12"/>
  <c r="I286" i="12"/>
  <c r="F287" i="12"/>
  <c r="I287" i="12"/>
  <c r="F288" i="12"/>
  <c r="I288" i="12"/>
  <c r="F289" i="12"/>
  <c r="I289" i="12"/>
  <c r="F290" i="12"/>
  <c r="I290" i="12"/>
  <c r="F291" i="12"/>
  <c r="I291" i="12"/>
  <c r="F292" i="12"/>
  <c r="I292" i="12"/>
  <c r="F293" i="12"/>
  <c r="I293" i="12"/>
  <c r="F294" i="12"/>
  <c r="I294" i="12"/>
  <c r="F295" i="12"/>
  <c r="I295" i="12"/>
  <c r="F296" i="12"/>
  <c r="I296" i="12"/>
  <c r="F297" i="12"/>
  <c r="I297" i="12"/>
  <c r="F298" i="12"/>
  <c r="I298" i="12"/>
  <c r="F299" i="12"/>
  <c r="I299" i="12"/>
  <c r="F300" i="12"/>
  <c r="I300" i="12"/>
  <c r="F301" i="12"/>
  <c r="I301" i="12"/>
  <c r="F302" i="12"/>
  <c r="I302" i="12"/>
  <c r="F303" i="12"/>
  <c r="I303" i="12"/>
  <c r="F304" i="12"/>
  <c r="I304" i="12"/>
  <c r="F305" i="12"/>
  <c r="I305" i="12"/>
  <c r="F306" i="12"/>
  <c r="I306" i="12"/>
  <c r="F307" i="12"/>
  <c r="I307" i="12"/>
  <c r="F308" i="12"/>
  <c r="I308" i="12"/>
  <c r="F309" i="12"/>
  <c r="I309" i="12"/>
  <c r="F310" i="12"/>
  <c r="I310" i="12"/>
  <c r="F311" i="12"/>
  <c r="I311" i="12"/>
  <c r="F312" i="12"/>
  <c r="I312" i="12"/>
  <c r="F313" i="12"/>
  <c r="I313" i="12"/>
  <c r="F314" i="12"/>
  <c r="I314" i="12"/>
  <c r="F315" i="12"/>
  <c r="I315" i="12"/>
  <c r="C322" i="12"/>
  <c r="E325" i="12"/>
  <c r="F325" i="12" s="1"/>
  <c r="I325" i="12"/>
  <c r="F326" i="12"/>
  <c r="W278" i="38" s="1"/>
  <c r="Y278" i="38" s="1"/>
  <c r="I326" i="12"/>
  <c r="F327" i="12"/>
  <c r="I327" i="12"/>
  <c r="F328" i="12"/>
  <c r="I328" i="12"/>
  <c r="F329" i="12"/>
  <c r="I329" i="12"/>
  <c r="F330" i="12"/>
  <c r="I330" i="12"/>
  <c r="F331" i="12"/>
  <c r="I331" i="12"/>
  <c r="F332" i="12"/>
  <c r="I332" i="12"/>
  <c r="F333" i="12"/>
  <c r="I333" i="12"/>
  <c r="F334" i="12"/>
  <c r="I334" i="12"/>
  <c r="F335" i="12"/>
  <c r="I335" i="12"/>
  <c r="F336" i="12"/>
  <c r="I336" i="12"/>
  <c r="F337" i="12"/>
  <c r="I337" i="12"/>
  <c r="F338" i="12"/>
  <c r="I338" i="12"/>
  <c r="F339" i="12"/>
  <c r="I339" i="12"/>
  <c r="F340" i="12"/>
  <c r="I340" i="12"/>
  <c r="F341" i="12"/>
  <c r="I341" i="12"/>
  <c r="F342" i="12"/>
  <c r="I342" i="12"/>
  <c r="F343" i="12"/>
  <c r="I343" i="12"/>
  <c r="F344" i="12"/>
  <c r="I344" i="12"/>
  <c r="F345" i="12"/>
  <c r="I345" i="12"/>
  <c r="F346" i="12"/>
  <c r="I346" i="12"/>
  <c r="F347" i="12"/>
  <c r="I347" i="12"/>
  <c r="F348" i="12"/>
  <c r="I348" i="12"/>
  <c r="F349" i="12"/>
  <c r="I349" i="12"/>
  <c r="F350" i="12"/>
  <c r="I350" i="12"/>
  <c r="F351" i="12"/>
  <c r="I351" i="12"/>
  <c r="F352" i="12"/>
  <c r="I352" i="12"/>
  <c r="F353" i="12"/>
  <c r="I353" i="12"/>
  <c r="F354" i="12"/>
  <c r="I354" i="12"/>
  <c r="F355" i="12"/>
  <c r="I355" i="12"/>
  <c r="F356" i="12"/>
  <c r="I356" i="12"/>
  <c r="F357" i="12"/>
  <c r="I357" i="12"/>
  <c r="F358" i="12"/>
  <c r="I358" i="12"/>
  <c r="F359" i="12"/>
  <c r="I359" i="12"/>
  <c r="C366" i="12"/>
  <c r="E369" i="12"/>
  <c r="F369" i="12" s="1"/>
  <c r="I369" i="12"/>
  <c r="F370" i="12"/>
  <c r="I370" i="12"/>
  <c r="F371" i="12"/>
  <c r="I371" i="12"/>
  <c r="F372" i="12"/>
  <c r="I372" i="12"/>
  <c r="F373" i="12"/>
  <c r="I373" i="12"/>
  <c r="F374" i="12"/>
  <c r="I374" i="12"/>
  <c r="F375" i="12"/>
  <c r="I375" i="12"/>
  <c r="F376" i="12"/>
  <c r="I376" i="12"/>
  <c r="F377" i="12"/>
  <c r="I377" i="12"/>
  <c r="F378" i="12"/>
  <c r="I378" i="12"/>
  <c r="F379" i="12"/>
  <c r="I379" i="12"/>
  <c r="F380" i="12"/>
  <c r="I380" i="12"/>
  <c r="F381" i="12"/>
  <c r="I381" i="12"/>
  <c r="F382" i="12"/>
  <c r="I382" i="12"/>
  <c r="F383" i="12"/>
  <c r="I383" i="12"/>
  <c r="F384" i="12"/>
  <c r="I384" i="12"/>
  <c r="F385" i="12"/>
  <c r="I385" i="12"/>
  <c r="F386" i="12"/>
  <c r="I386" i="12"/>
  <c r="F387" i="12"/>
  <c r="I387" i="12"/>
  <c r="F388" i="12"/>
  <c r="I388" i="12"/>
  <c r="F389" i="12"/>
  <c r="I389" i="12"/>
  <c r="F390" i="12"/>
  <c r="I390" i="12"/>
  <c r="F391" i="12"/>
  <c r="I391" i="12"/>
  <c r="F392" i="12"/>
  <c r="I392" i="12"/>
  <c r="F393" i="12"/>
  <c r="I393" i="12"/>
  <c r="F394" i="12"/>
  <c r="I394" i="12"/>
  <c r="F395" i="12"/>
  <c r="I395" i="12"/>
  <c r="F396" i="12"/>
  <c r="I396" i="12"/>
  <c r="F397" i="12"/>
  <c r="I397" i="12"/>
  <c r="F398" i="12"/>
  <c r="I398" i="12"/>
  <c r="F399" i="12"/>
  <c r="I399" i="12"/>
  <c r="F400" i="12"/>
  <c r="I400" i="12"/>
  <c r="F401" i="12"/>
  <c r="I401" i="12"/>
  <c r="F402" i="12"/>
  <c r="I402" i="12"/>
  <c r="F403" i="12"/>
  <c r="I403" i="12"/>
  <c r="C410" i="12"/>
  <c r="E413" i="12"/>
  <c r="F413" i="12" s="1"/>
  <c r="I413" i="12"/>
  <c r="F414" i="12"/>
  <c r="I414" i="12"/>
  <c r="F415" i="12"/>
  <c r="I415" i="12"/>
  <c r="F416" i="12"/>
  <c r="I416" i="12"/>
  <c r="F417" i="12"/>
  <c r="I417" i="12"/>
  <c r="F418" i="12"/>
  <c r="I418" i="12"/>
  <c r="F419" i="12"/>
  <c r="I419" i="12"/>
  <c r="F420" i="12"/>
  <c r="I420" i="12"/>
  <c r="F421" i="12"/>
  <c r="I421" i="12"/>
  <c r="F422" i="12"/>
  <c r="I422" i="12"/>
  <c r="F423" i="12"/>
  <c r="I423" i="12"/>
  <c r="F424" i="12"/>
  <c r="I424" i="12"/>
  <c r="F425" i="12"/>
  <c r="I425" i="12"/>
  <c r="F426" i="12"/>
  <c r="I426" i="12"/>
  <c r="F427" i="12"/>
  <c r="I427" i="12"/>
  <c r="F428" i="12"/>
  <c r="I428" i="12"/>
  <c r="F429" i="12"/>
  <c r="I429" i="12"/>
  <c r="F430" i="12"/>
  <c r="I430" i="12"/>
  <c r="F431" i="12"/>
  <c r="I431" i="12"/>
  <c r="F432" i="12"/>
  <c r="I432" i="12"/>
  <c r="F433" i="12"/>
  <c r="I433" i="12"/>
  <c r="F434" i="12"/>
  <c r="I434" i="12"/>
  <c r="F435" i="12"/>
  <c r="I435" i="12"/>
  <c r="F436" i="12"/>
  <c r="I436" i="12"/>
  <c r="F437" i="12"/>
  <c r="I437" i="12"/>
  <c r="F438" i="12"/>
  <c r="I438" i="12"/>
  <c r="F439" i="12"/>
  <c r="I439" i="12"/>
  <c r="F440" i="12"/>
  <c r="I440" i="12"/>
  <c r="F441" i="12"/>
  <c r="I441" i="12"/>
  <c r="F442" i="12"/>
  <c r="I442" i="12"/>
  <c r="F443" i="12"/>
  <c r="I443" i="12"/>
  <c r="F444" i="12"/>
  <c r="I444" i="12"/>
  <c r="F445" i="12"/>
  <c r="I445" i="12"/>
  <c r="F446" i="12"/>
  <c r="I446" i="12"/>
  <c r="F447" i="12"/>
  <c r="I447" i="12"/>
  <c r="C454" i="12"/>
  <c r="E457" i="12"/>
  <c r="F457" i="12" s="1"/>
  <c r="I457" i="12"/>
  <c r="F458" i="12"/>
  <c r="I458" i="12"/>
  <c r="F459" i="12"/>
  <c r="I459" i="12"/>
  <c r="F460" i="12"/>
  <c r="I460" i="12"/>
  <c r="F461" i="12"/>
  <c r="I461" i="12"/>
  <c r="F462" i="12"/>
  <c r="I462" i="12"/>
  <c r="F463" i="12"/>
  <c r="I463" i="12"/>
  <c r="F464" i="12"/>
  <c r="I464" i="12"/>
  <c r="F465" i="12"/>
  <c r="I465" i="12"/>
  <c r="F466" i="12"/>
  <c r="I466" i="12"/>
  <c r="F467" i="12"/>
  <c r="I467" i="12"/>
  <c r="F468" i="12"/>
  <c r="I468" i="12"/>
  <c r="F469" i="12"/>
  <c r="I469" i="12"/>
  <c r="F470" i="12"/>
  <c r="I470" i="12"/>
  <c r="F471" i="12"/>
  <c r="I471" i="12"/>
  <c r="F472" i="12"/>
  <c r="I472" i="12"/>
  <c r="F473" i="12"/>
  <c r="I473" i="12"/>
  <c r="F474" i="12"/>
  <c r="I474" i="12"/>
  <c r="F475" i="12"/>
  <c r="I475" i="12"/>
  <c r="F476" i="12"/>
  <c r="I476" i="12"/>
  <c r="F477" i="12"/>
  <c r="I477" i="12"/>
  <c r="F478" i="12"/>
  <c r="I478" i="12"/>
  <c r="F479" i="12"/>
  <c r="I479" i="12"/>
  <c r="F480" i="12"/>
  <c r="I480" i="12"/>
  <c r="F481" i="12"/>
  <c r="I481" i="12"/>
  <c r="F482" i="12"/>
  <c r="I482" i="12"/>
  <c r="F483" i="12"/>
  <c r="I483" i="12"/>
  <c r="F484" i="12"/>
  <c r="I484" i="12"/>
  <c r="F485" i="12"/>
  <c r="I485" i="12"/>
  <c r="F486" i="12"/>
  <c r="I486" i="12"/>
  <c r="F487" i="12"/>
  <c r="I487" i="12"/>
  <c r="F488" i="12"/>
  <c r="I488" i="12"/>
  <c r="F489" i="12"/>
  <c r="I489" i="12"/>
  <c r="F490" i="12"/>
  <c r="I490" i="12"/>
  <c r="F491" i="12"/>
  <c r="I491" i="12"/>
  <c r="C498" i="12"/>
  <c r="F501" i="12"/>
  <c r="I501" i="12"/>
  <c r="F502" i="12"/>
  <c r="W228" i="38" s="1"/>
  <c r="W227" i="38" s="1"/>
  <c r="I502" i="12"/>
  <c r="F503" i="12"/>
  <c r="I503" i="12"/>
  <c r="F504" i="12"/>
  <c r="I504" i="12"/>
  <c r="F505" i="12"/>
  <c r="I505" i="12"/>
  <c r="F506" i="12"/>
  <c r="I506" i="12"/>
  <c r="F507" i="12"/>
  <c r="I507" i="12"/>
  <c r="F508" i="12"/>
  <c r="I508" i="12"/>
  <c r="F509" i="12"/>
  <c r="I509" i="12"/>
  <c r="F510" i="12"/>
  <c r="I510" i="12"/>
  <c r="F511" i="12"/>
  <c r="I511" i="12"/>
  <c r="F512" i="12"/>
  <c r="I512" i="12"/>
  <c r="F513" i="12"/>
  <c r="I513" i="12"/>
  <c r="F514" i="12"/>
  <c r="I514" i="12"/>
  <c r="F515" i="12"/>
  <c r="I515" i="12"/>
  <c r="F516" i="12"/>
  <c r="I516" i="12"/>
  <c r="F517" i="12"/>
  <c r="I517" i="12"/>
  <c r="F518" i="12"/>
  <c r="I518" i="12"/>
  <c r="F519" i="12"/>
  <c r="I519" i="12"/>
  <c r="F520" i="12"/>
  <c r="I520" i="12"/>
  <c r="F521" i="12"/>
  <c r="I521" i="12"/>
  <c r="F522" i="12"/>
  <c r="I522" i="12"/>
  <c r="F523" i="12"/>
  <c r="I523" i="12"/>
  <c r="F524" i="12"/>
  <c r="I524" i="12"/>
  <c r="F525" i="12"/>
  <c r="I525" i="12"/>
  <c r="F526" i="12"/>
  <c r="I526" i="12"/>
  <c r="F527" i="12"/>
  <c r="I527" i="12"/>
  <c r="F528" i="12"/>
  <c r="I528" i="12"/>
  <c r="F529" i="12"/>
  <c r="I529" i="12"/>
  <c r="F530" i="12"/>
  <c r="I530" i="12"/>
  <c r="F531" i="12"/>
  <c r="I531" i="12"/>
  <c r="F532" i="12"/>
  <c r="I532" i="12"/>
  <c r="F533" i="12"/>
  <c r="I533" i="12"/>
  <c r="F534" i="12"/>
  <c r="I534" i="12"/>
  <c r="F535" i="12"/>
  <c r="I535" i="12"/>
  <c r="C542" i="12"/>
  <c r="E545" i="12"/>
  <c r="F545" i="12" s="1"/>
  <c r="I545" i="12"/>
  <c r="F546" i="12"/>
  <c r="I546" i="12"/>
  <c r="F547" i="12"/>
  <c r="I547" i="12"/>
  <c r="F548" i="12"/>
  <c r="I548" i="12"/>
  <c r="F549" i="12"/>
  <c r="I549" i="12"/>
  <c r="F550" i="12"/>
  <c r="I550" i="12"/>
  <c r="F551" i="12"/>
  <c r="I551" i="12"/>
  <c r="F552" i="12"/>
  <c r="I552" i="12"/>
  <c r="F553" i="12"/>
  <c r="I553" i="12"/>
  <c r="F554" i="12"/>
  <c r="I554" i="12"/>
  <c r="F555" i="12"/>
  <c r="I555" i="12"/>
  <c r="F556" i="12"/>
  <c r="I556" i="12"/>
  <c r="F557" i="12"/>
  <c r="I557" i="12"/>
  <c r="F558" i="12"/>
  <c r="I558" i="12"/>
  <c r="F559" i="12"/>
  <c r="I559" i="12"/>
  <c r="F560" i="12"/>
  <c r="I560" i="12"/>
  <c r="F561" i="12"/>
  <c r="I561" i="12"/>
  <c r="F562" i="12"/>
  <c r="I562" i="12"/>
  <c r="F563" i="12"/>
  <c r="I563" i="12"/>
  <c r="F564" i="12"/>
  <c r="I564" i="12"/>
  <c r="F565" i="12"/>
  <c r="I565" i="12"/>
  <c r="F566" i="12"/>
  <c r="I566" i="12"/>
  <c r="F567" i="12"/>
  <c r="I567" i="12"/>
  <c r="F568" i="12"/>
  <c r="I568" i="12"/>
  <c r="F569" i="12"/>
  <c r="I569" i="12"/>
  <c r="F570" i="12"/>
  <c r="I570" i="12"/>
  <c r="F571" i="12"/>
  <c r="I571" i="12"/>
  <c r="F572" i="12"/>
  <c r="I572" i="12"/>
  <c r="F573" i="12"/>
  <c r="I573" i="12"/>
  <c r="F574" i="12"/>
  <c r="I574" i="12"/>
  <c r="F575" i="12"/>
  <c r="I575" i="12"/>
  <c r="F576" i="12"/>
  <c r="I576" i="12"/>
  <c r="F577" i="12"/>
  <c r="I577" i="12"/>
  <c r="F578" i="12"/>
  <c r="I578" i="12"/>
  <c r="F579" i="12"/>
  <c r="I579" i="12"/>
  <c r="C586" i="12"/>
  <c r="E589" i="12"/>
  <c r="F589" i="12" s="1"/>
  <c r="F590" i="12"/>
  <c r="I590" i="12"/>
  <c r="F591" i="12"/>
  <c r="I591" i="12"/>
  <c r="F592" i="12"/>
  <c r="I592" i="12"/>
  <c r="F593" i="12"/>
  <c r="I593" i="12"/>
  <c r="F594" i="12"/>
  <c r="I594" i="12"/>
  <c r="F595" i="12"/>
  <c r="I595" i="12"/>
  <c r="F596" i="12"/>
  <c r="I596" i="12"/>
  <c r="F597" i="12"/>
  <c r="I597" i="12"/>
  <c r="F598" i="12"/>
  <c r="I598" i="12"/>
  <c r="F599" i="12"/>
  <c r="I599" i="12"/>
  <c r="F600" i="12"/>
  <c r="I600" i="12"/>
  <c r="F601" i="12"/>
  <c r="I601" i="12"/>
  <c r="F602" i="12"/>
  <c r="I602" i="12"/>
  <c r="F603" i="12"/>
  <c r="I603" i="12"/>
  <c r="F604" i="12"/>
  <c r="I604" i="12"/>
  <c r="F605" i="12"/>
  <c r="I605" i="12"/>
  <c r="F606" i="12"/>
  <c r="I606" i="12"/>
  <c r="F607" i="12"/>
  <c r="I607" i="12"/>
  <c r="F608" i="12"/>
  <c r="I608" i="12"/>
  <c r="F609" i="12"/>
  <c r="I609" i="12"/>
  <c r="F610" i="12"/>
  <c r="I610" i="12"/>
  <c r="F611" i="12"/>
  <c r="I611" i="12"/>
  <c r="F612" i="12"/>
  <c r="I612" i="12"/>
  <c r="F613" i="12"/>
  <c r="I613" i="12"/>
  <c r="F614" i="12"/>
  <c r="I614" i="12"/>
  <c r="F615" i="12"/>
  <c r="I615" i="12"/>
  <c r="F616" i="12"/>
  <c r="I616" i="12"/>
  <c r="F617" i="12"/>
  <c r="I617" i="12"/>
  <c r="F618" i="12"/>
  <c r="I618" i="12"/>
  <c r="F619" i="12"/>
  <c r="I619" i="12"/>
  <c r="F620" i="12"/>
  <c r="I620" i="12"/>
  <c r="F621" i="12"/>
  <c r="I621" i="12"/>
  <c r="F622" i="12"/>
  <c r="I622" i="12"/>
  <c r="F623" i="12"/>
  <c r="I623" i="12"/>
  <c r="C630" i="12"/>
  <c r="E633" i="12"/>
  <c r="F633" i="12" s="1"/>
  <c r="F634" i="12"/>
  <c r="I634" i="12"/>
  <c r="F635" i="12"/>
  <c r="I635" i="12"/>
  <c r="F636" i="12"/>
  <c r="I636" i="12"/>
  <c r="F637" i="12"/>
  <c r="I637" i="12"/>
  <c r="F638" i="12"/>
  <c r="I638" i="12"/>
  <c r="F639" i="12"/>
  <c r="I639" i="12"/>
  <c r="F640" i="12"/>
  <c r="I640" i="12"/>
  <c r="F641" i="12"/>
  <c r="I641" i="12"/>
  <c r="F642" i="12"/>
  <c r="I642" i="12"/>
  <c r="F643" i="12"/>
  <c r="I643" i="12"/>
  <c r="F644" i="12"/>
  <c r="I644" i="12"/>
  <c r="F645" i="12"/>
  <c r="I645" i="12"/>
  <c r="F646" i="12"/>
  <c r="I646" i="12"/>
  <c r="F647" i="12"/>
  <c r="I647" i="12"/>
  <c r="F648" i="12"/>
  <c r="I648" i="12"/>
  <c r="F649" i="12"/>
  <c r="I649" i="12"/>
  <c r="F650" i="12"/>
  <c r="I650" i="12"/>
  <c r="F651" i="12"/>
  <c r="I651" i="12"/>
  <c r="F652" i="12"/>
  <c r="I652" i="12"/>
  <c r="F653" i="12"/>
  <c r="I653" i="12"/>
  <c r="F654" i="12"/>
  <c r="I654" i="12"/>
  <c r="F655" i="12"/>
  <c r="I655" i="12"/>
  <c r="F656" i="12"/>
  <c r="I656" i="12"/>
  <c r="F657" i="12"/>
  <c r="I657" i="12"/>
  <c r="F658" i="12"/>
  <c r="I658" i="12"/>
  <c r="F659" i="12"/>
  <c r="I659" i="12"/>
  <c r="F660" i="12"/>
  <c r="I660" i="12"/>
  <c r="F661" i="12"/>
  <c r="I661" i="12"/>
  <c r="F662" i="12"/>
  <c r="I662" i="12"/>
  <c r="F663" i="12"/>
  <c r="I663" i="12"/>
  <c r="F664" i="12"/>
  <c r="I664" i="12"/>
  <c r="F665" i="12"/>
  <c r="I665" i="12"/>
  <c r="F666" i="12"/>
  <c r="I666" i="12"/>
  <c r="F667" i="12"/>
  <c r="I667" i="12"/>
  <c r="I139" i="40"/>
  <c r="F139"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C102"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64" i="40"/>
  <c r="F64" i="40"/>
  <c r="I63" i="40"/>
  <c r="F63" i="40"/>
  <c r="I62" i="40"/>
  <c r="F62" i="40"/>
  <c r="I61" i="40"/>
  <c r="F61" i="40"/>
  <c r="C58" i="4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s="1"/>
  <c r="I85" i="10"/>
  <c r="E85" i="10"/>
  <c r="F85" i="10" s="1"/>
  <c r="C82"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I62" i="10"/>
  <c r="E62" i="10"/>
  <c r="F62" i="10" s="1"/>
  <c r="C59"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I39" i="10"/>
  <c r="E39" i="10"/>
  <c r="F39" i="10" s="1"/>
  <c r="C36" i="10"/>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C185"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D162" i="7" s="1"/>
  <c r="P12" i="45" s="1"/>
  <c r="N12" i="45" s="1"/>
  <c r="C166"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C90"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C71" i="7"/>
  <c r="J64" i="7"/>
  <c r="F64" i="7"/>
  <c r="G64" i="7" s="1"/>
  <c r="J63" i="7"/>
  <c r="G63" i="7"/>
  <c r="J62" i="7"/>
  <c r="G62" i="7"/>
  <c r="J61" i="7"/>
  <c r="G61" i="7"/>
  <c r="J60" i="7"/>
  <c r="G60" i="7"/>
  <c r="J59" i="7"/>
  <c r="G59" i="7"/>
  <c r="J58" i="7"/>
  <c r="G58" i="7"/>
  <c r="J57" i="7"/>
  <c r="E57" i="7"/>
  <c r="G57" i="7" s="1"/>
  <c r="J56" i="7"/>
  <c r="E56" i="7"/>
  <c r="G56" i="7" s="1"/>
  <c r="J55" i="7"/>
  <c r="G55" i="7"/>
  <c r="C52" i="7"/>
  <c r="J45" i="7"/>
  <c r="F45" i="7"/>
  <c r="G45" i="7" s="1"/>
  <c r="J44" i="7"/>
  <c r="G44" i="7"/>
  <c r="J43" i="7"/>
  <c r="G43" i="7"/>
  <c r="J42" i="7"/>
  <c r="G42" i="7"/>
  <c r="G41" i="7"/>
  <c r="G40" i="7"/>
  <c r="G39" i="7"/>
  <c r="J38" i="7"/>
  <c r="E38" i="7"/>
  <c r="G38" i="7" s="1"/>
  <c r="J37" i="7"/>
  <c r="E37" i="7"/>
  <c r="G37" i="7" s="1"/>
  <c r="J36" i="7"/>
  <c r="G36" i="7"/>
  <c r="C33" i="7"/>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D105" i="7" l="1"/>
  <c r="P7" i="45" s="1"/>
  <c r="E229" i="38"/>
  <c r="F229" i="38" s="1"/>
  <c r="AH193" i="38"/>
  <c r="E172" i="38"/>
  <c r="D124" i="7"/>
  <c r="P8" i="45" s="1"/>
  <c r="D32" i="10"/>
  <c r="P6" i="30" s="1"/>
  <c r="E349" i="38"/>
  <c r="F349" i="38" s="1"/>
  <c r="E228" i="38"/>
  <c r="V228" i="38"/>
  <c r="V24" i="38"/>
  <c r="Y24" i="38" s="1"/>
  <c r="AL24" i="38" s="1"/>
  <c r="E24" i="38"/>
  <c r="F24" i="38" s="1"/>
  <c r="E159" i="38"/>
  <c r="X159" i="38"/>
  <c r="X150" i="38" s="1"/>
  <c r="X107" i="38" s="1"/>
  <c r="AA229" i="38"/>
  <c r="H229" i="38"/>
  <c r="J229" i="38"/>
  <c r="E315" i="38"/>
  <c r="E278" i="38"/>
  <c r="F278" i="38" s="1"/>
  <c r="Z278" i="38"/>
  <c r="W243" i="38"/>
  <c r="E97" i="38"/>
  <c r="W97" i="38"/>
  <c r="Y97" i="38" s="1"/>
  <c r="E246" i="38"/>
  <c r="F246" i="38" s="1"/>
  <c r="Z246" i="38"/>
  <c r="AH191" i="38"/>
  <c r="AK193" i="38"/>
  <c r="AL193" i="38" s="1"/>
  <c r="AC97" i="38"/>
  <c r="E244" i="38"/>
  <c r="X244" i="38"/>
  <c r="X243" i="38" s="1"/>
  <c r="Y220" i="38"/>
  <c r="V218" i="38"/>
  <c r="E248" i="38"/>
  <c r="F248" i="38" s="1"/>
  <c r="D181" i="7"/>
  <c r="P15" i="45" s="1"/>
  <c r="N15" i="45" s="1"/>
  <c r="D274" i="12"/>
  <c r="P7" i="30" s="1"/>
  <c r="D318" i="12"/>
  <c r="P7" i="33" s="1"/>
  <c r="D230" i="12"/>
  <c r="D186" i="12"/>
  <c r="D98" i="12"/>
  <c r="P12" i="28" s="1"/>
  <c r="D362" i="12"/>
  <c r="P8" i="33" s="1"/>
  <c r="D406" i="12"/>
  <c r="P9" i="33" s="1"/>
  <c r="D450" i="12"/>
  <c r="P10" i="33" s="1"/>
  <c r="J10" i="33" s="1"/>
  <c r="D494" i="12"/>
  <c r="D538" i="12"/>
  <c r="P9" i="34" s="1"/>
  <c r="D582" i="12"/>
  <c r="D626" i="12"/>
  <c r="P6" i="45" s="1"/>
  <c r="J6" i="45" s="1"/>
  <c r="N7" i="45"/>
  <c r="L7" i="45"/>
  <c r="D143" i="7"/>
  <c r="P9" i="45" s="1"/>
  <c r="N8" i="45"/>
  <c r="L8" i="45"/>
  <c r="D55" i="10"/>
  <c r="P8" i="30" s="1"/>
  <c r="D29" i="7"/>
  <c r="J8" i="22" s="1"/>
  <c r="P8" i="22" s="1"/>
  <c r="D142" i="12"/>
  <c r="D54" i="12"/>
  <c r="P9" i="28" s="1"/>
  <c r="D86" i="7"/>
  <c r="P14" i="24" s="1"/>
  <c r="H14" i="24" s="1"/>
  <c r="D48" i="7"/>
  <c r="P7" i="21" s="1"/>
  <c r="D98" i="40"/>
  <c r="D54" i="40"/>
  <c r="D78" i="10"/>
  <c r="P11" i="24" s="1"/>
  <c r="D67" i="7"/>
  <c r="P6" i="29" s="1"/>
  <c r="E17" i="10"/>
  <c r="E16" i="10"/>
  <c r="E243" i="38" l="1"/>
  <c r="F243" i="38" s="1"/>
  <c r="F244" i="38"/>
  <c r="AL97" i="38"/>
  <c r="AC278" i="38"/>
  <c r="AL278" i="38" s="1"/>
  <c r="Z267" i="38"/>
  <c r="AC267" i="38" s="1"/>
  <c r="J24" i="38"/>
  <c r="H24" i="38"/>
  <c r="H349" i="38"/>
  <c r="J349" i="38"/>
  <c r="N11" i="24"/>
  <c r="L11" i="24"/>
  <c r="H8" i="30"/>
  <c r="N8" i="30"/>
  <c r="L8" i="30"/>
  <c r="J8" i="30"/>
  <c r="Y218" i="38"/>
  <c r="V209" i="38"/>
  <c r="Y209" i="38" s="1"/>
  <c r="AK191" i="38"/>
  <c r="AH107" i="38"/>
  <c r="E95" i="38"/>
  <c r="F97" i="38"/>
  <c r="H278" i="38"/>
  <c r="J278" i="38"/>
  <c r="AC229" i="38"/>
  <c r="AA227" i="38"/>
  <c r="J6" i="30"/>
  <c r="H6" i="30"/>
  <c r="L6" i="30"/>
  <c r="J248" i="38"/>
  <c r="H248" i="38"/>
  <c r="AC246" i="38"/>
  <c r="AL246" i="38" s="1"/>
  <c r="Z243" i="38"/>
  <c r="Y243" i="38"/>
  <c r="F315" i="38"/>
  <c r="Y228" i="38"/>
  <c r="AL228" i="38" s="1"/>
  <c r="V227" i="38"/>
  <c r="J246" i="38"/>
  <c r="H246" i="38"/>
  <c r="Y244" i="38"/>
  <c r="AL244" i="38" s="1"/>
  <c r="E150" i="38"/>
  <c r="F159" i="38"/>
  <c r="E227" i="38"/>
  <c r="F228" i="38"/>
  <c r="E165" i="38"/>
  <c r="F165" i="38" s="1"/>
  <c r="F172" i="38"/>
  <c r="J7" i="30"/>
  <c r="H7" i="30"/>
  <c r="H7" i="33"/>
  <c r="N7" i="33"/>
  <c r="J12" i="28"/>
  <c r="L12" i="28"/>
  <c r="L8" i="33"/>
  <c r="J8" i="33"/>
  <c r="N8" i="33"/>
  <c r="J9" i="33"/>
  <c r="L9" i="33"/>
  <c r="N9" i="33"/>
  <c r="L9" i="34"/>
  <c r="N9" i="34"/>
  <c r="J9" i="34"/>
  <c r="L6" i="23"/>
  <c r="H6" i="23"/>
  <c r="N6" i="23"/>
  <c r="J6" i="23"/>
  <c r="N6" i="29"/>
  <c r="J6" i="29"/>
  <c r="L6" i="29"/>
  <c r="N9" i="45"/>
  <c r="J9" i="45"/>
  <c r="L9" i="45"/>
  <c r="H9" i="45"/>
  <c r="L7" i="21"/>
  <c r="N7" i="21"/>
  <c r="J7" i="21"/>
  <c r="N9" i="28"/>
  <c r="J9" i="28"/>
  <c r="L9" i="28"/>
  <c r="H9" i="28"/>
  <c r="H159" i="38" l="1"/>
  <c r="J159" i="38"/>
  <c r="H315" i="38"/>
  <c r="J315" i="38"/>
  <c r="H165" i="38"/>
  <c r="J165" i="38"/>
  <c r="E107" i="38"/>
  <c r="F107" i="38" s="1"/>
  <c r="F150" i="38"/>
  <c r="V226" i="38"/>
  <c r="AK107" i="38"/>
  <c r="J172" i="38"/>
  <c r="H172" i="38"/>
  <c r="J228" i="38"/>
  <c r="H228" i="38"/>
  <c r="F227" i="38"/>
  <c r="Z226" i="38"/>
  <c r="AC227" i="38"/>
  <c r="H97" i="38"/>
  <c r="J97" i="38"/>
  <c r="H244" i="38"/>
  <c r="J244" i="38"/>
  <c r="E94" i="38"/>
  <c r="F94" i="38" s="1"/>
  <c r="F95" i="38"/>
  <c r="H243" i="38"/>
  <c r="J243" i="38"/>
  <c r="F56" i="8"/>
  <c r="F53" i="8"/>
  <c r="G53" i="8" s="1"/>
  <c r="F50" i="8"/>
  <c r="F47" i="8"/>
  <c r="F44" i="8"/>
  <c r="F41" i="8"/>
  <c r="F38" i="8"/>
  <c r="F35" i="8"/>
  <c r="F32" i="8"/>
  <c r="F29" i="8"/>
  <c r="F26" i="8"/>
  <c r="F23" i="8"/>
  <c r="G23" i="8" s="1"/>
  <c r="F20" i="8"/>
  <c r="F17" i="8"/>
  <c r="J55" i="8"/>
  <c r="J54" i="8"/>
  <c r="J53" i="8"/>
  <c r="H94" i="38" l="1"/>
  <c r="J94" i="38"/>
  <c r="H150" i="38"/>
  <c r="J150" i="38"/>
  <c r="J107" i="38"/>
  <c r="H107" i="38"/>
  <c r="H227" i="38"/>
  <c r="J227" i="38"/>
  <c r="H95" i="38"/>
  <c r="J95"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6" i="8"/>
  <c r="J26" i="8"/>
  <c r="J27" i="8"/>
  <c r="J28" i="8"/>
  <c r="J31" i="8"/>
  <c r="J30" i="8"/>
  <c r="J29" i="8"/>
  <c r="G29" i="8"/>
  <c r="J22" i="8"/>
  <c r="J21" i="8"/>
  <c r="J20" i="8"/>
  <c r="G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F31" i="8"/>
  <c r="G31" i="8" s="1"/>
  <c r="F33" i="8"/>
  <c r="G33" i="8" s="1"/>
  <c r="F28" i="8"/>
  <c r="G28" i="8" s="1"/>
  <c r="F21" i="8"/>
  <c r="G21" i="8" s="1"/>
  <c r="P15" i="28" l="1"/>
  <c r="P14" i="28"/>
  <c r="P11" i="28"/>
  <c r="P10" i="28"/>
  <c r="C14" i="7"/>
  <c r="C14" i="8"/>
  <c r="C14" i="9"/>
  <c r="C13" i="10"/>
  <c r="C14" i="12"/>
  <c r="C14" i="40"/>
  <c r="C13" i="42"/>
  <c r="D93" i="27" l="1"/>
  <c r="D84" i="27"/>
  <c r="D81" i="27"/>
  <c r="C95" i="27"/>
  <c r="C93" i="27"/>
  <c r="C91" i="27"/>
  <c r="C89" i="27"/>
  <c r="C87" i="27"/>
  <c r="C85" i="27"/>
  <c r="C83" i="27"/>
  <c r="C81" i="27"/>
  <c r="D88" i="27"/>
  <c r="D82" i="27"/>
  <c r="C96" i="27"/>
  <c r="C94" i="27"/>
  <c r="C92" i="27"/>
  <c r="C90" i="27"/>
  <c r="C88" i="27"/>
  <c r="C86" i="27"/>
  <c r="C84" i="27"/>
  <c r="C82" i="27"/>
  <c r="C47" i="27"/>
  <c r="C45" i="27"/>
  <c r="C43" i="27"/>
  <c r="C41" i="27"/>
  <c r="C39" i="27"/>
  <c r="C37" i="27"/>
  <c r="C35" i="27"/>
  <c r="D48" i="27"/>
  <c r="C46" i="27"/>
  <c r="C44" i="27"/>
  <c r="C42" i="27"/>
  <c r="C40" i="27"/>
  <c r="C38" i="27"/>
  <c r="C36" i="27"/>
  <c r="C34" i="27"/>
  <c r="D46" i="27"/>
  <c r="D36" i="27"/>
  <c r="D43" i="27"/>
  <c r="D41" i="27"/>
  <c r="D38" i="27"/>
  <c r="D39" i="27"/>
  <c r="D40" i="27"/>
  <c r="D37" i="27"/>
  <c r="D45" i="27"/>
  <c r="D44" i="27"/>
  <c r="D42" i="27"/>
  <c r="D35" i="27"/>
  <c r="N16" i="45"/>
  <c r="M16" i="45"/>
  <c r="L16" i="45"/>
  <c r="K16" i="45"/>
  <c r="J16" i="45"/>
  <c r="I16" i="45"/>
  <c r="H16" i="45"/>
  <c r="G16" i="45"/>
  <c r="N14" i="44"/>
  <c r="M14" i="44"/>
  <c r="L14" i="44"/>
  <c r="K14" i="44"/>
  <c r="J14" i="44"/>
  <c r="I14" i="44"/>
  <c r="H14" i="44"/>
  <c r="P14" i="44" s="1"/>
  <c r="G14" i="44"/>
  <c r="O14" i="44" s="1"/>
  <c r="G21" i="23"/>
  <c r="H21" i="23"/>
  <c r="I21" i="23"/>
  <c r="J21" i="23"/>
  <c r="K21" i="23"/>
  <c r="L21" i="23"/>
  <c r="M21" i="23"/>
  <c r="N21" i="23"/>
  <c r="N11" i="33"/>
  <c r="M11" i="33"/>
  <c r="L11" i="33"/>
  <c r="K11" i="33"/>
  <c r="J11" i="33"/>
  <c r="I11" i="33"/>
  <c r="H11" i="33"/>
  <c r="G11" i="33"/>
  <c r="M16" i="24"/>
  <c r="I16" i="24"/>
  <c r="G16" i="24"/>
  <c r="N15" i="30"/>
  <c r="M15" i="30"/>
  <c r="L15" i="30"/>
  <c r="K15" i="30"/>
  <c r="J15" i="30"/>
  <c r="I15" i="30"/>
  <c r="H15" i="30"/>
  <c r="G15" i="30"/>
  <c r="N13" i="29"/>
  <c r="M13" i="29"/>
  <c r="L13" i="29"/>
  <c r="K13" i="29"/>
  <c r="J13" i="29"/>
  <c r="I13" i="29"/>
  <c r="H13" i="29"/>
  <c r="G13" i="29"/>
  <c r="N14" i="22"/>
  <c r="M14" i="22"/>
  <c r="L14" i="22"/>
  <c r="K14" i="22"/>
  <c r="J14" i="22"/>
  <c r="I14" i="22"/>
  <c r="H14" i="22"/>
  <c r="G14" i="22"/>
  <c r="M17" i="21"/>
  <c r="L17" i="21"/>
  <c r="K17" i="21"/>
  <c r="I17" i="21"/>
  <c r="H17" i="21"/>
  <c r="G17" i="21"/>
  <c r="M16" i="28"/>
  <c r="K16" i="28"/>
  <c r="I16" i="28"/>
  <c r="G16" i="28"/>
  <c r="P16" i="45" l="1"/>
  <c r="I13" i="27" s="1"/>
  <c r="O16" i="45"/>
  <c r="P11" i="33"/>
  <c r="I9" i="27" s="1"/>
  <c r="P15" i="30"/>
  <c r="I7" i="27" s="1"/>
  <c r="P13" i="29"/>
  <c r="I6" i="27" s="1"/>
  <c r="O11" i="33"/>
  <c r="O16" i="24"/>
  <c r="O13" i="29"/>
  <c r="O15" i="30"/>
  <c r="O17" i="21"/>
  <c r="O16" i="28"/>
  <c r="P21" i="23"/>
  <c r="I11" i="27" s="1"/>
  <c r="O21" i="23"/>
  <c r="P14" i="22"/>
  <c r="I5" i="27" s="1"/>
  <c r="D73" i="27" l="1"/>
  <c r="G17" i="8"/>
  <c r="D11" i="38" s="1"/>
  <c r="G59" i="8"/>
  <c r="G56" i="8"/>
  <c r="D47" i="27" s="1"/>
  <c r="F61" i="8"/>
  <c r="F60" i="8"/>
  <c r="G65" i="8"/>
  <c r="G62" i="8"/>
  <c r="D49" i="27" s="1"/>
  <c r="E11" i="38" l="1"/>
  <c r="V11" i="38"/>
  <c r="D10" i="38"/>
  <c r="D50" i="27"/>
  <c r="K26" i="7"/>
  <c r="K25" i="7"/>
  <c r="K24" i="7"/>
  <c r="K23" i="7"/>
  <c r="K22" i="7"/>
  <c r="K21" i="7"/>
  <c r="K20" i="7"/>
  <c r="K19" i="7"/>
  <c r="K18" i="7"/>
  <c r="F11" i="38" l="1"/>
  <c r="D9" i="38"/>
  <c r="V10" i="38"/>
  <c r="Y11" i="38"/>
  <c r="AL11"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I18" i="43"/>
  <c r="D10"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F17" i="12" s="1"/>
  <c r="I51" i="40"/>
  <c r="F51" i="40"/>
  <c r="J50" i="40"/>
  <c r="I50" i="40"/>
  <c r="F50" i="40"/>
  <c r="J49" i="40"/>
  <c r="I49" i="40"/>
  <c r="F49" i="40"/>
  <c r="J48" i="40"/>
  <c r="I48" i="40"/>
  <c r="F48" i="40"/>
  <c r="I47" i="40"/>
  <c r="F47" i="40"/>
  <c r="I46" i="40"/>
  <c r="F46" i="40"/>
  <c r="I45" i="40"/>
  <c r="F45" i="40"/>
  <c r="I44" i="40"/>
  <c r="F44" i="40"/>
  <c r="I43" i="40"/>
  <c r="F43"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D584" i="38" l="1"/>
  <c r="E383" i="38"/>
  <c r="V383" i="38"/>
  <c r="J11" i="38"/>
  <c r="H11" i="38"/>
  <c r="V9" i="38"/>
  <c r="Y10" i="38"/>
  <c r="N16" i="28"/>
  <c r="H16" i="28"/>
  <c r="J16" i="28"/>
  <c r="Q40" i="43"/>
  <c r="J51" i="40"/>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2"/>
  <c r="P18" i="43"/>
  <c r="Q17" i="43"/>
  <c r="D10" i="40"/>
  <c r="D5" i="40" s="1"/>
  <c r="C8" i="27" s="1"/>
  <c r="J29" i="10"/>
  <c r="J28" i="10"/>
  <c r="J27" i="10"/>
  <c r="J26" i="10"/>
  <c r="J25" i="10"/>
  <c r="J24" i="10"/>
  <c r="J23" i="10"/>
  <c r="J22" i="10"/>
  <c r="J21" i="10"/>
  <c r="J20" i="10"/>
  <c r="J19" i="10"/>
  <c r="J18" i="10"/>
  <c r="J17" i="10"/>
  <c r="J26" i="9"/>
  <c r="J25" i="9"/>
  <c r="J24" i="9"/>
  <c r="J22" i="9"/>
  <c r="J21" i="9"/>
  <c r="J20" i="9"/>
  <c r="J19" i="9"/>
  <c r="Y9" i="38" l="1"/>
  <c r="E381" i="38"/>
  <c r="F381" i="38" s="1"/>
  <c r="F383" i="38"/>
  <c r="V381" i="38"/>
  <c r="Y381" i="38" s="1"/>
  <c r="AL381" i="38" s="1"/>
  <c r="Y383" i="38"/>
  <c r="AL383" i="38" s="1"/>
  <c r="D5" i="42"/>
  <c r="C9" i="27" s="1"/>
  <c r="P10" i="24"/>
  <c r="D5" i="43"/>
  <c r="C10" i="27" s="1"/>
  <c r="P7" i="28"/>
  <c r="K19" i="8"/>
  <c r="K18" i="8"/>
  <c r="F26" i="7"/>
  <c r="J381" i="38" l="1"/>
  <c r="H381" i="38"/>
  <c r="H383" i="38"/>
  <c r="J383" i="38"/>
  <c r="J10" i="24"/>
  <c r="N10" i="24"/>
  <c r="N16" i="24" s="1"/>
  <c r="L10" i="24"/>
  <c r="L16" i="24" s="1"/>
  <c r="H10" i="24"/>
  <c r="H16" i="24" s="1"/>
  <c r="G26" i="7"/>
  <c r="E220" i="38" l="1"/>
  <c r="AH220" i="38"/>
  <c r="J25" i="7"/>
  <c r="G25" i="7"/>
  <c r="AF315" i="38" s="1"/>
  <c r="AF312" i="38" s="1"/>
  <c r="AF226" i="38" s="1"/>
  <c r="AH218" i="38" l="1"/>
  <c r="AK220" i="38"/>
  <c r="AL220" i="38" s="1"/>
  <c r="E218" i="38"/>
  <c r="F220" i="38"/>
  <c r="I29" i="10"/>
  <c r="I28" i="10"/>
  <c r="I27" i="10"/>
  <c r="I26" i="10"/>
  <c r="I25" i="10"/>
  <c r="I24" i="10"/>
  <c r="I23" i="10"/>
  <c r="I22" i="10"/>
  <c r="I21" i="10"/>
  <c r="I20" i="10"/>
  <c r="I19" i="10"/>
  <c r="I18" i="10"/>
  <c r="I17"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6"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J18" i="7"/>
  <c r="G19" i="7"/>
  <c r="J19" i="7"/>
  <c r="G20" i="7"/>
  <c r="J20" i="7"/>
  <c r="G21" i="7"/>
  <c r="J21" i="7"/>
  <c r="G22" i="7"/>
  <c r="AB248" i="38" s="1"/>
  <c r="AB243" i="38" s="1"/>
  <c r="AB226" i="38" s="1"/>
  <c r="J22" i="7"/>
  <c r="G23" i="7"/>
  <c r="J23" i="7"/>
  <c r="G24" i="7"/>
  <c r="AE315" i="38" s="1"/>
  <c r="AE312" i="38" s="1"/>
  <c r="AE226" i="38" s="1"/>
  <c r="J24" i="7"/>
  <c r="E209" i="38" l="1"/>
  <c r="F209" i="38" s="1"/>
  <c r="F218" i="38"/>
  <c r="AD315" i="38"/>
  <c r="AA248" i="38"/>
  <c r="X229" i="38"/>
  <c r="V159" i="38"/>
  <c r="AH209" i="38"/>
  <c r="AK218" i="38"/>
  <c r="AL218" i="38" s="1"/>
  <c r="Z192" i="38"/>
  <c r="W172" i="38"/>
  <c r="J220" i="38"/>
  <c r="H220" i="38"/>
  <c r="C97" i="27"/>
  <c r="F58" i="8"/>
  <c r="G58" i="8" s="1"/>
  <c r="C51" i="27"/>
  <c r="D10" i="7"/>
  <c r="AK209" i="38" l="1"/>
  <c r="AL209" i="38" s="1"/>
  <c r="Y229" i="38"/>
  <c r="AL229" i="38" s="1"/>
  <c r="X227" i="38"/>
  <c r="AG315" i="38"/>
  <c r="AL315" i="38" s="1"/>
  <c r="AD312" i="38"/>
  <c r="AC192" i="38"/>
  <c r="AL192" i="38" s="1"/>
  <c r="Z191" i="38"/>
  <c r="Y159" i="38"/>
  <c r="AL159" i="38" s="1"/>
  <c r="V150" i="38"/>
  <c r="AC248" i="38"/>
  <c r="AL248" i="38" s="1"/>
  <c r="AA243" i="38"/>
  <c r="J218" i="38"/>
  <c r="H218" i="38"/>
  <c r="Y172" i="38"/>
  <c r="AL172" i="38" s="1"/>
  <c r="W165" i="38"/>
  <c r="J209" i="38"/>
  <c r="H209" i="38"/>
  <c r="D5" i="7"/>
  <c r="C3" i="27" s="1"/>
  <c r="P8" i="28"/>
  <c r="L8" i="28" s="1"/>
  <c r="L16" i="28" s="1"/>
  <c r="P16" i="28" s="1"/>
  <c r="I3" i="27" s="1"/>
  <c r="N10" i="34"/>
  <c r="M10" i="34"/>
  <c r="L10" i="34"/>
  <c r="K10" i="34"/>
  <c r="J10" i="34"/>
  <c r="I10" i="34"/>
  <c r="H10" i="34"/>
  <c r="G10" i="34"/>
  <c r="N19" i="31"/>
  <c r="M19" i="31"/>
  <c r="L19" i="31"/>
  <c r="K19" i="31"/>
  <c r="J19" i="31"/>
  <c r="I19" i="31"/>
  <c r="H19" i="31"/>
  <c r="G19" i="31"/>
  <c r="P18" i="31"/>
  <c r="P17" i="31"/>
  <c r="O17" i="31"/>
  <c r="P16" i="31"/>
  <c r="O16" i="31"/>
  <c r="P15" i="31"/>
  <c r="O15" i="31"/>
  <c r="P14" i="31"/>
  <c r="O14" i="31"/>
  <c r="P13" i="31"/>
  <c r="O13" i="31"/>
  <c r="P12" i="31"/>
  <c r="O12" i="31"/>
  <c r="P11" i="31"/>
  <c r="P10" i="31"/>
  <c r="P9" i="31"/>
  <c r="P8" i="31"/>
  <c r="P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29" i="10"/>
  <c r="F28" i="10"/>
  <c r="F27" i="10"/>
  <c r="F26" i="10"/>
  <c r="F25" i="10"/>
  <c r="F24" i="10"/>
  <c r="F23" i="10"/>
  <c r="F22" i="10"/>
  <c r="F21" i="10"/>
  <c r="F20" i="10"/>
  <c r="F19" i="10"/>
  <c r="F18" i="10"/>
  <c r="F17" i="10"/>
  <c r="F16" i="10"/>
  <c r="F26" i="9"/>
  <c r="F25" i="9"/>
  <c r="F24" i="9"/>
  <c r="F23" i="9"/>
  <c r="F22" i="9"/>
  <c r="F21" i="9"/>
  <c r="F20" i="9"/>
  <c r="Z340" i="38" s="1"/>
  <c r="F19" i="9"/>
  <c r="F18" i="9"/>
  <c r="F17" i="9"/>
  <c r="G64" i="8"/>
  <c r="G63" i="8"/>
  <c r="G61" i="8"/>
  <c r="T10" i="4"/>
  <c r="T31" i="4" s="1"/>
  <c r="D64" i="27" l="1"/>
  <c r="E340" i="38"/>
  <c r="W340" i="38"/>
  <c r="D72" i="27"/>
  <c r="AH342" i="38"/>
  <c r="D90" i="27"/>
  <c r="AE349" i="38"/>
  <c r="V340" i="38"/>
  <c r="D67" i="27"/>
  <c r="AA340" i="38"/>
  <c r="D71" i="27"/>
  <c r="AF342" i="38"/>
  <c r="AF337" i="38" s="1"/>
  <c r="D85" i="27"/>
  <c r="X341" i="38"/>
  <c r="Y341" i="38" s="1"/>
  <c r="AL341" i="38" s="1"/>
  <c r="D89" i="27"/>
  <c r="AD349" i="38"/>
  <c r="E317" i="38"/>
  <c r="AI317" i="38"/>
  <c r="E277" i="38"/>
  <c r="W277" i="38"/>
  <c r="W107" i="38"/>
  <c r="Y165" i="38"/>
  <c r="AL165" i="38" s="1"/>
  <c r="AA226" i="38"/>
  <c r="AC243" i="38"/>
  <c r="AL243" i="38" s="1"/>
  <c r="AC191" i="38"/>
  <c r="AL191" i="38" s="1"/>
  <c r="Z107" i="38"/>
  <c r="X226" i="38"/>
  <c r="Y227" i="38"/>
  <c r="AL227" i="38" s="1"/>
  <c r="D68" i="27"/>
  <c r="AB340" i="38"/>
  <c r="D86" i="27"/>
  <c r="Z358" i="38"/>
  <c r="Z337" i="38" s="1"/>
  <c r="D94" i="27"/>
  <c r="AJ358" i="38"/>
  <c r="AJ337" i="38" s="1"/>
  <c r="AJ333" i="38" s="1"/>
  <c r="D65" i="27"/>
  <c r="X340" i="38"/>
  <c r="D69" i="27"/>
  <c r="E342" i="38"/>
  <c r="F342" i="38" s="1"/>
  <c r="AD342" i="38"/>
  <c r="D83" i="27"/>
  <c r="E358" i="38"/>
  <c r="F358" i="38" s="1"/>
  <c r="V358" i="38"/>
  <c r="D87" i="27"/>
  <c r="AA358" i="38"/>
  <c r="D91" i="27"/>
  <c r="AF377" i="38"/>
  <c r="D95" i="27"/>
  <c r="Y150" i="38"/>
  <c r="AL150" i="38" s="1"/>
  <c r="V107" i="38"/>
  <c r="AG312" i="38"/>
  <c r="AD226" i="38"/>
  <c r="D70" i="27"/>
  <c r="AE342" i="38"/>
  <c r="D80" i="27"/>
  <c r="W358" i="38"/>
  <c r="AB349" i="38"/>
  <c r="AC349" i="38" s="1"/>
  <c r="D92" i="27"/>
  <c r="AH358" i="38"/>
  <c r="D96" i="27"/>
  <c r="W322" i="38"/>
  <c r="P10" i="34"/>
  <c r="I12" i="27" s="1"/>
  <c r="O10" i="34"/>
  <c r="D66" i="27"/>
  <c r="D63" i="27"/>
  <c r="P19" i="31"/>
  <c r="I10" i="27" s="1"/>
  <c r="D5" i="12"/>
  <c r="C7" i="27" s="1"/>
  <c r="D10" i="9"/>
  <c r="G60" i="8"/>
  <c r="F67" i="8"/>
  <c r="G67" i="8" s="1"/>
  <c r="D9" i="10"/>
  <c r="O19" i="31"/>
  <c r="AC340" i="38" l="1"/>
  <c r="X337" i="38"/>
  <c r="X333" i="38" s="1"/>
  <c r="D97" i="27"/>
  <c r="AG349" i="38"/>
  <c r="AE337" i="38"/>
  <c r="AE333" i="38" s="1"/>
  <c r="AE584" i="38" s="1"/>
  <c r="AK358" i="38"/>
  <c r="Y358" i="38"/>
  <c r="AL349" i="38"/>
  <c r="X584" i="38"/>
  <c r="AG226" i="38"/>
  <c r="AG377" i="38"/>
  <c r="AL377" i="38" s="1"/>
  <c r="AF375" i="38"/>
  <c r="AG375" i="38" s="1"/>
  <c r="AL375" i="38" s="1"/>
  <c r="AC358" i="38"/>
  <c r="AK317" i="38"/>
  <c r="AL317" i="38" s="1"/>
  <c r="AI312" i="38"/>
  <c r="Y340" i="38"/>
  <c r="V337" i="38"/>
  <c r="D5" i="10"/>
  <c r="C6" i="27" s="1"/>
  <c r="J6" i="21"/>
  <c r="AD337" i="38"/>
  <c r="AG342" i="38"/>
  <c r="AC226" i="38"/>
  <c r="W267" i="38"/>
  <c r="Y277" i="38"/>
  <c r="AL277" i="38" s="1"/>
  <c r="F317" i="38"/>
  <c r="E312" i="38"/>
  <c r="F312" i="38" s="1"/>
  <c r="AA337" i="38"/>
  <c r="AA333" i="38" s="1"/>
  <c r="AA584" i="38" s="1"/>
  <c r="W337" i="38"/>
  <c r="W333" i="38" s="1"/>
  <c r="E26" i="38"/>
  <c r="F26" i="38" s="1"/>
  <c r="AJ26" i="38"/>
  <c r="J358" i="38"/>
  <c r="H358" i="38"/>
  <c r="J342" i="38"/>
  <c r="H342" i="38"/>
  <c r="AB337" i="38"/>
  <c r="AB333" i="38" s="1"/>
  <c r="AB584" i="38" s="1"/>
  <c r="AC107" i="38"/>
  <c r="E267" i="38"/>
  <c r="F277" i="38"/>
  <c r="E337" i="38"/>
  <c r="F340" i="38"/>
  <c r="Y322" i="38"/>
  <c r="AL322" i="38" s="1"/>
  <c r="W312" i="38"/>
  <c r="Y312" i="38" s="1"/>
  <c r="AC337" i="38"/>
  <c r="Z333" i="38"/>
  <c r="Y107" i="38"/>
  <c r="AF333" i="38"/>
  <c r="AF584" i="38" s="1"/>
  <c r="AK342" i="38"/>
  <c r="AH337" i="38"/>
  <c r="D74" i="27"/>
  <c r="AL340" i="38" l="1"/>
  <c r="AL358" i="38"/>
  <c r="AL342" i="38"/>
  <c r="AC333" i="38"/>
  <c r="H340" i="38"/>
  <c r="J340" i="38"/>
  <c r="Z584" i="38"/>
  <c r="AC584" i="38" s="1"/>
  <c r="J26" i="38"/>
  <c r="H26" i="38"/>
  <c r="H317" i="38"/>
  <c r="J317" i="38"/>
  <c r="P6" i="21"/>
  <c r="N17" i="21"/>
  <c r="J17" i="21"/>
  <c r="AK312" i="38"/>
  <c r="AL312" i="38" s="1"/>
  <c r="AI226" i="38"/>
  <c r="AJ10" i="38"/>
  <c r="AK26" i="38"/>
  <c r="AL26" i="38" s="1"/>
  <c r="J312" i="38"/>
  <c r="H312" i="38"/>
  <c r="E333" i="38"/>
  <c r="F333" i="38" s="1"/>
  <c r="F337" i="38"/>
  <c r="AK337" i="38"/>
  <c r="AH333" i="38"/>
  <c r="J277" i="38"/>
  <c r="H277" i="38"/>
  <c r="AL107" i="38"/>
  <c r="F267" i="38"/>
  <c r="E226" i="38"/>
  <c r="F226" i="38" s="1"/>
  <c r="Y267" i="38"/>
  <c r="AL267" i="38" s="1"/>
  <c r="W226" i="38"/>
  <c r="AG337" i="38"/>
  <c r="AD333" i="38"/>
  <c r="Y337" i="38"/>
  <c r="V333" i="38"/>
  <c r="D5" i="9"/>
  <c r="C5" i="27" s="1"/>
  <c r="C74" i="27"/>
  <c r="P17" i="21" l="1"/>
  <c r="I4" i="27" s="1"/>
  <c r="AG333" i="38"/>
  <c r="AD584" i="38"/>
  <c r="AG584" i="38" s="1"/>
  <c r="H226" i="38"/>
  <c r="J226" i="38"/>
  <c r="H337" i="38"/>
  <c r="J337" i="38"/>
  <c r="Y333" i="38"/>
  <c r="V584" i="38"/>
  <c r="Y226" i="38"/>
  <c r="W584" i="38"/>
  <c r="AK333" i="38"/>
  <c r="AH584" i="38"/>
  <c r="AI584" i="38"/>
  <c r="AK226" i="38"/>
  <c r="AL337" i="38"/>
  <c r="H267" i="38"/>
  <c r="J267" i="38"/>
  <c r="H333" i="38"/>
  <c r="J333" i="38"/>
  <c r="AK10" i="38"/>
  <c r="AL10" i="38" s="1"/>
  <c r="AJ9" i="38"/>
  <c r="J51" i="12"/>
  <c r="P582" i="38" l="1"/>
  <c r="M583" i="38"/>
  <c r="S583" i="38"/>
  <c r="M581" i="38"/>
  <c r="M576" i="38"/>
  <c r="K582" i="38"/>
  <c r="L579" i="38"/>
  <c r="M575" i="38"/>
  <c r="N572" i="38"/>
  <c r="O569" i="38"/>
  <c r="P566" i="38"/>
  <c r="Q563" i="38"/>
  <c r="S558" i="38"/>
  <c r="S557" i="38" s="1"/>
  <c r="U554" i="38"/>
  <c r="K552" i="38"/>
  <c r="K549" i="38"/>
  <c r="M546" i="38"/>
  <c r="N541" i="38"/>
  <c r="O538" i="38"/>
  <c r="P535" i="38"/>
  <c r="Q532" i="38"/>
  <c r="R529" i="38"/>
  <c r="S526" i="38"/>
  <c r="S522" i="38"/>
  <c r="U519" i="38"/>
  <c r="K517" i="38"/>
  <c r="K512" i="38"/>
  <c r="M509" i="38"/>
  <c r="N506" i="38"/>
  <c r="N503" i="38"/>
  <c r="O500" i="38"/>
  <c r="P495" i="38"/>
  <c r="Q492" i="38"/>
  <c r="R489" i="38"/>
  <c r="S486" i="38"/>
  <c r="K583" i="38"/>
  <c r="O576" i="38"/>
  <c r="O572" i="38"/>
  <c r="P569" i="38"/>
  <c r="Q566" i="38"/>
  <c r="R563" i="38"/>
  <c r="R558" i="38"/>
  <c r="R557" i="38" s="1"/>
  <c r="R554" i="38"/>
  <c r="S551" i="38"/>
  <c r="U548" i="38"/>
  <c r="U545" i="38"/>
  <c r="K541" i="38"/>
  <c r="L538" i="38"/>
  <c r="M535" i="38"/>
  <c r="N532" i="38"/>
  <c r="O529" i="38"/>
  <c r="P526" i="38"/>
  <c r="R522" i="38"/>
  <c r="R519" i="38"/>
  <c r="S514" i="38"/>
  <c r="U511" i="38"/>
  <c r="U508" i="38"/>
  <c r="K506" i="38"/>
  <c r="M503" i="38"/>
  <c r="N500" i="38"/>
  <c r="O495" i="38"/>
  <c r="P580" i="38"/>
  <c r="L580" i="38"/>
  <c r="N583" i="38"/>
  <c r="O580" i="38"/>
  <c r="P576" i="38"/>
  <c r="Q573" i="38"/>
  <c r="R570" i="38"/>
  <c r="S567" i="38"/>
  <c r="T564" i="38"/>
  <c r="K562" i="38"/>
  <c r="L556" i="38"/>
  <c r="N553" i="38"/>
  <c r="N550" i="38"/>
  <c r="O547" i="38"/>
  <c r="Q544" i="38"/>
  <c r="R539" i="38"/>
  <c r="S536" i="38"/>
  <c r="T533" i="38"/>
  <c r="U530" i="38"/>
  <c r="K528" i="38"/>
  <c r="L524" i="38"/>
  <c r="L521" i="38"/>
  <c r="N518" i="38"/>
  <c r="N513" i="38"/>
  <c r="O510" i="38"/>
  <c r="Q507" i="38"/>
  <c r="Q504" i="38"/>
  <c r="R501" i="38"/>
  <c r="S496" i="38"/>
  <c r="T493" i="38"/>
  <c r="U490" i="38"/>
  <c r="K488" i="38"/>
  <c r="R484" i="38"/>
  <c r="O579" i="38"/>
  <c r="R573" i="38"/>
  <c r="S570" i="38"/>
  <c r="T567" i="38"/>
  <c r="U564" i="38"/>
  <c r="U561" i="38"/>
  <c r="K556" i="38"/>
  <c r="K553" i="38"/>
  <c r="M550" i="38"/>
  <c r="N547" i="38"/>
  <c r="N544" i="38"/>
  <c r="O539" i="38"/>
  <c r="P536" i="38"/>
  <c r="Q533" i="38"/>
  <c r="R530" i="38"/>
  <c r="S527" i="38"/>
  <c r="U523" i="38"/>
  <c r="K521" i="38"/>
  <c r="K518" i="38"/>
  <c r="M513" i="38"/>
  <c r="N510" i="38"/>
  <c r="N507" i="38"/>
  <c r="P504" i="38"/>
  <c r="Q501" i="38"/>
  <c r="R496" i="38"/>
  <c r="R492" i="38"/>
  <c r="T583" i="38"/>
  <c r="U580" i="38"/>
  <c r="K577" i="38"/>
  <c r="L574" i="38"/>
  <c r="M571" i="38"/>
  <c r="N568" i="38"/>
  <c r="O565" i="38"/>
  <c r="Q562" i="38"/>
  <c r="R556" i="38"/>
  <c r="T553" i="38"/>
  <c r="T550" i="38"/>
  <c r="U547" i="38"/>
  <c r="L545" i="38"/>
  <c r="M540" i="38"/>
  <c r="N537" i="38"/>
  <c r="O534" i="38"/>
  <c r="P531" i="38"/>
  <c r="Q528" i="38"/>
  <c r="R524" i="38"/>
  <c r="R521" i="38"/>
  <c r="T518" i="38"/>
  <c r="T513" i="38"/>
  <c r="U510" i="38"/>
  <c r="L508" i="38"/>
  <c r="L505" i="38"/>
  <c r="M502" i="38"/>
  <c r="N497" i="38"/>
  <c r="O494" i="38"/>
  <c r="P491" i="38"/>
  <c r="Q488" i="38"/>
  <c r="R485" i="38"/>
  <c r="R580" i="38"/>
  <c r="Q574" i="38"/>
  <c r="N571" i="38"/>
  <c r="O568" i="38"/>
  <c r="P565" i="38"/>
  <c r="P562" i="38"/>
  <c r="Q556" i="38"/>
  <c r="Q553" i="38"/>
  <c r="S550" i="38"/>
  <c r="T547" i="38"/>
  <c r="T544" i="38"/>
  <c r="U539" i="38"/>
  <c r="K537" i="38"/>
  <c r="L534" i="38"/>
  <c r="M531" i="38"/>
  <c r="N528" i="38"/>
  <c r="O524" i="38"/>
  <c r="Q521" i="38"/>
  <c r="Q518" i="38"/>
  <c r="S513" i="38"/>
  <c r="T510" i="38"/>
  <c r="T507" i="38"/>
  <c r="K505" i="38"/>
  <c r="L502" i="38"/>
  <c r="M497" i="38"/>
  <c r="U493" i="38"/>
  <c r="M13" i="38"/>
  <c r="L16" i="38"/>
  <c r="S19" i="38"/>
  <c r="O22" i="38"/>
  <c r="K25" i="38"/>
  <c r="P13" i="38"/>
  <c r="O16" i="38"/>
  <c r="L20" i="38"/>
  <c r="N23" i="38"/>
  <c r="Q26" i="38"/>
  <c r="M29" i="38"/>
  <c r="N32" i="38"/>
  <c r="O36" i="38"/>
  <c r="N39" i="38"/>
  <c r="R26" i="38"/>
  <c r="T29" i="38"/>
  <c r="Q32" i="38"/>
  <c r="N36" i="38"/>
  <c r="M39" i="38"/>
  <c r="K42" i="38"/>
  <c r="K12" i="38"/>
  <c r="S14" i="38"/>
  <c r="T17" i="38"/>
  <c r="M21" i="38"/>
  <c r="U23" i="38"/>
  <c r="L12" i="38"/>
  <c r="M15" i="38"/>
  <c r="U17" i="38"/>
  <c r="T21" i="38"/>
  <c r="L25" i="38"/>
  <c r="K28" i="38"/>
  <c r="K13" i="38"/>
  <c r="T15" i="38"/>
  <c r="M20" i="38"/>
  <c r="U22" i="38"/>
  <c r="K11" i="38"/>
  <c r="L14" i="38"/>
  <c r="U16" i="38"/>
  <c r="R20" i="38"/>
  <c r="T23" i="38"/>
  <c r="K27" i="38"/>
  <c r="S20" i="38"/>
  <c r="O17" i="38"/>
  <c r="U28" i="38"/>
  <c r="T32" i="38"/>
  <c r="K38" i="38"/>
  <c r="N26" i="38"/>
  <c r="O30" i="38"/>
  <c r="K34" i="38"/>
  <c r="T38" i="38"/>
  <c r="Q42" i="38"/>
  <c r="T45" i="38"/>
  <c r="K24" i="38"/>
  <c r="P24" i="38"/>
  <c r="L31" i="38"/>
  <c r="M36" i="38"/>
  <c r="M40" i="38"/>
  <c r="R29" i="38"/>
  <c r="O33" i="38"/>
  <c r="L38" i="38"/>
  <c r="T41" i="38"/>
  <c r="P16" i="38"/>
  <c r="L13" i="38"/>
  <c r="M28" i="38"/>
  <c r="P32" i="38"/>
  <c r="P37" i="38"/>
  <c r="S25" i="38"/>
  <c r="K30" i="38"/>
  <c r="Q33" i="38"/>
  <c r="N38" i="38"/>
  <c r="M42" i="38"/>
  <c r="P45" i="38"/>
  <c r="P48" i="38"/>
  <c r="O51" i="38"/>
  <c r="M54" i="38"/>
  <c r="L57" i="38"/>
  <c r="K61" i="38"/>
  <c r="K64" i="38"/>
  <c r="U67" i="38"/>
  <c r="T70" i="38"/>
  <c r="L42" i="38"/>
  <c r="K45" i="38"/>
  <c r="O25" i="38"/>
  <c r="R39" i="38"/>
  <c r="P40" i="38"/>
  <c r="T47" i="38"/>
  <c r="S51" i="38"/>
  <c r="P55" i="38"/>
  <c r="P59" i="38"/>
  <c r="O64" i="38"/>
  <c r="M69" i="38"/>
  <c r="Q41" i="38"/>
  <c r="O45" i="38"/>
  <c r="Q48" i="38"/>
  <c r="P51" i="38"/>
  <c r="P54" i="38"/>
  <c r="O57" i="38"/>
  <c r="N61" i="38"/>
  <c r="L64" i="38"/>
  <c r="K68" i="38"/>
  <c r="U70" i="38"/>
  <c r="O74" i="38"/>
  <c r="N77" i="38"/>
  <c r="M80" i="38"/>
  <c r="L85" i="38"/>
  <c r="K88" i="38"/>
  <c r="U90" i="38"/>
  <c r="T93" i="38"/>
  <c r="T98" i="38"/>
  <c r="U101" i="38"/>
  <c r="R104" i="38"/>
  <c r="S109" i="38"/>
  <c r="R76" i="38"/>
  <c r="Q79" i="38"/>
  <c r="P82" i="38"/>
  <c r="O87" i="38"/>
  <c r="N17" i="38"/>
  <c r="S36" i="38"/>
  <c r="Q37" i="38"/>
  <c r="L47" i="38"/>
  <c r="K51" i="38"/>
  <c r="S54" i="38"/>
  <c r="S58" i="38"/>
  <c r="R63" i="38"/>
  <c r="P68" i="38"/>
  <c r="P72" i="38"/>
  <c r="R44" i="38"/>
  <c r="K48" i="38"/>
  <c r="U50" i="38"/>
  <c r="T53" i="38"/>
  <c r="T56" i="38"/>
  <c r="S59" i="38"/>
  <c r="Q63" i="38"/>
  <c r="P67" i="38"/>
  <c r="K20" i="38"/>
  <c r="R37" i="38"/>
  <c r="R38" i="38"/>
  <c r="N47" i="38"/>
  <c r="M51" i="38"/>
  <c r="L55" i="38"/>
  <c r="S22" i="38"/>
  <c r="S38" i="38"/>
  <c r="Q39" i="38"/>
  <c r="P47" i="38"/>
  <c r="Q51" i="38"/>
  <c r="N55" i="38"/>
  <c r="L59" i="38"/>
  <c r="M64" i="38"/>
  <c r="K69" i="38"/>
  <c r="M41" i="38"/>
  <c r="M45" i="38"/>
  <c r="O48" i="38"/>
  <c r="N51" i="38"/>
  <c r="N54" i="38"/>
  <c r="M57" i="38"/>
  <c r="L61" i="38"/>
  <c r="U63" i="38"/>
  <c r="T67" i="38"/>
  <c r="S70" i="38"/>
  <c r="K74" i="38"/>
  <c r="L77" i="38"/>
  <c r="U58" i="38"/>
  <c r="T44" i="38"/>
  <c r="K57" i="38"/>
  <c r="O70" i="38"/>
  <c r="S76" i="38"/>
  <c r="P81" i="38"/>
  <c r="U491" i="38"/>
  <c r="O574" i="38"/>
  <c r="N581" i="38"/>
  <c r="O577" i="38"/>
  <c r="P574" i="38"/>
  <c r="Q571" i="38"/>
  <c r="R568" i="38"/>
  <c r="S565" i="38"/>
  <c r="U562" i="38"/>
  <c r="K558" i="38"/>
  <c r="K557" i="38" s="1"/>
  <c r="M554" i="38"/>
  <c r="N551" i="38"/>
  <c r="N548" i="38"/>
  <c r="P545" i="38"/>
  <c r="Q540" i="38"/>
  <c r="R537" i="38"/>
  <c r="S534" i="38"/>
  <c r="T531" i="38"/>
  <c r="U528" i="38"/>
  <c r="K526" i="38"/>
  <c r="K522" i="38"/>
  <c r="M519" i="38"/>
  <c r="N514" i="38"/>
  <c r="N511" i="38"/>
  <c r="P508" i="38"/>
  <c r="P505" i="38"/>
  <c r="Q502" i="38"/>
  <c r="R497" i="38"/>
  <c r="S494" i="38"/>
  <c r="T491" i="38"/>
  <c r="U488" i="38"/>
  <c r="K486" i="38"/>
  <c r="O581" i="38"/>
  <c r="L575" i="38"/>
  <c r="R571" i="38"/>
  <c r="S568" i="38"/>
  <c r="T565" i="38"/>
  <c r="T562" i="38"/>
  <c r="U556" i="38"/>
  <c r="U553" i="38"/>
  <c r="K551" i="38"/>
  <c r="M548" i="38"/>
  <c r="M545" i="38"/>
  <c r="N540" i="38"/>
  <c r="O537" i="38"/>
  <c r="P534" i="38"/>
  <c r="Q531" i="38"/>
  <c r="R528" i="38"/>
  <c r="S524" i="38"/>
  <c r="U521" i="38"/>
  <c r="U518" i="38"/>
  <c r="K514" i="38"/>
  <c r="M511" i="38"/>
  <c r="M508" i="38"/>
  <c r="O505" i="38"/>
  <c r="P502" i="38"/>
  <c r="Q497" i="38"/>
  <c r="N494" i="38"/>
  <c r="U583" i="38"/>
  <c r="R577" i="38"/>
  <c r="Q582" i="38"/>
  <c r="R579" i="38"/>
  <c r="S575" i="38"/>
  <c r="T572" i="38"/>
  <c r="U569" i="38"/>
  <c r="K567" i="38"/>
  <c r="L564" i="38"/>
  <c r="N561" i="38"/>
  <c r="O555" i="38"/>
  <c r="Q552" i="38"/>
  <c r="Q549" i="38"/>
  <c r="S546" i="38"/>
  <c r="T541" i="38"/>
  <c r="U538" i="38"/>
  <c r="K536" i="38"/>
  <c r="L533" i="38"/>
  <c r="M530" i="38"/>
  <c r="N527" i="38"/>
  <c r="N523" i="38"/>
  <c r="O520" i="38"/>
  <c r="Q517" i="38"/>
  <c r="Q512" i="38"/>
  <c r="S509" i="38"/>
  <c r="T506" i="38"/>
  <c r="T503" i="38"/>
  <c r="U500" i="38"/>
  <c r="K496" i="38"/>
  <c r="L493" i="38"/>
  <c r="M490" i="38"/>
  <c r="N487" i="38"/>
  <c r="M483" i="38"/>
  <c r="L577" i="38"/>
  <c r="U572" i="38"/>
  <c r="K570" i="38"/>
  <c r="L567" i="38"/>
  <c r="M564" i="38"/>
  <c r="M561" i="38"/>
  <c r="N555" i="38"/>
  <c r="N552" i="38"/>
  <c r="P549" i="38"/>
  <c r="P546" i="38"/>
  <c r="Q541" i="38"/>
  <c r="R538" i="38"/>
  <c r="S535" i="38"/>
  <c r="T532" i="38"/>
  <c r="U529" i="38"/>
  <c r="K527" i="38"/>
  <c r="M523" i="38"/>
  <c r="N520" i="38"/>
  <c r="N517" i="38"/>
  <c r="P512" i="38"/>
  <c r="P509" i="38"/>
  <c r="Q506" i="38"/>
  <c r="S503" i="38"/>
  <c r="T500" i="38"/>
  <c r="U495" i="38"/>
  <c r="U579" i="38"/>
  <c r="L583" i="38"/>
  <c r="M580" i="38"/>
  <c r="N576" i="38"/>
  <c r="O573" i="38"/>
  <c r="P570" i="38"/>
  <c r="Q567" i="38"/>
  <c r="R564" i="38"/>
  <c r="T561" i="38"/>
  <c r="U555" i="38"/>
  <c r="L553" i="38"/>
  <c r="L550" i="38"/>
  <c r="M547" i="38"/>
  <c r="O544" i="38"/>
  <c r="P539" i="38"/>
  <c r="Q536" i="38"/>
  <c r="R533" i="38"/>
  <c r="S530" i="38"/>
  <c r="T527" i="38"/>
  <c r="T523" i="38"/>
  <c r="U520" i="38"/>
  <c r="L518" i="38"/>
  <c r="L513" i="38"/>
  <c r="M510" i="38"/>
  <c r="O507" i="38"/>
  <c r="O504" i="38"/>
  <c r="P501" i="38"/>
  <c r="Q496" i="38"/>
  <c r="R493" i="38"/>
  <c r="S490" i="38"/>
  <c r="T487" i="38"/>
  <c r="N484" i="38"/>
  <c r="K579" i="38"/>
  <c r="P573" i="38"/>
  <c r="Q570" i="38"/>
  <c r="R567" i="38"/>
  <c r="S564" i="38"/>
  <c r="S561" i="38"/>
  <c r="T555" i="38"/>
  <c r="T552" i="38"/>
  <c r="K550" i="38"/>
  <c r="L547" i="38"/>
  <c r="L544" i="38"/>
  <c r="M539" i="38"/>
  <c r="N536" i="38"/>
  <c r="O533" i="38"/>
  <c r="P530" i="38"/>
  <c r="Q527" i="38"/>
  <c r="S523" i="38"/>
  <c r="T520" i="38"/>
  <c r="T517" i="38"/>
  <c r="K513" i="38"/>
  <c r="L510" i="38"/>
  <c r="L507" i="38"/>
  <c r="N504" i="38"/>
  <c r="O501" i="38"/>
  <c r="P496" i="38"/>
  <c r="L11" i="38"/>
  <c r="U13" i="38"/>
  <c r="T16" i="38"/>
  <c r="O20" i="38"/>
  <c r="K23" i="38"/>
  <c r="M11" i="38"/>
  <c r="N14" i="38"/>
  <c r="K17" i="38"/>
  <c r="T20" i="38"/>
  <c r="L24" i="38"/>
  <c r="M27" i="38"/>
  <c r="U29" i="38"/>
  <c r="L33" i="38"/>
  <c r="L37" i="38"/>
  <c r="K40" i="38"/>
  <c r="P27" i="38"/>
  <c r="Q30" i="38"/>
  <c r="M33" i="38"/>
  <c r="K37" i="38"/>
  <c r="U39" i="38"/>
  <c r="S42" i="38"/>
  <c r="S12" i="38"/>
  <c r="P15" i="38"/>
  <c r="M19" i="38"/>
  <c r="U21" i="38"/>
  <c r="Q24" i="38"/>
  <c r="T12" i="38"/>
  <c r="U15" i="38"/>
  <c r="P19" i="38"/>
  <c r="R22" i="38"/>
  <c r="K26" i="38"/>
  <c r="S28" i="38"/>
  <c r="S13" i="38"/>
  <c r="R16" i="38"/>
  <c r="U20" i="38"/>
  <c r="Q23" i="38"/>
  <c r="S11" i="38"/>
  <c r="T14" i="38"/>
  <c r="Q17" i="38"/>
  <c r="P21" i="38"/>
  <c r="R24" i="38"/>
  <c r="S27" i="38"/>
  <c r="O23" i="38"/>
  <c r="P20" i="38"/>
  <c r="S29" i="38"/>
  <c r="L34" i="38"/>
  <c r="U38" i="38"/>
  <c r="N27" i="38"/>
  <c r="O31" i="38"/>
  <c r="U34" i="38"/>
  <c r="S39" i="38"/>
  <c r="R43" i="38"/>
  <c r="U12" i="38"/>
  <c r="N12" i="38"/>
  <c r="Q27" i="38"/>
  <c r="L32" i="38"/>
  <c r="N37" i="38"/>
  <c r="Q25" i="38"/>
  <c r="S30" i="38"/>
  <c r="M34" i="38"/>
  <c r="K39" i="38"/>
  <c r="U42" i="38"/>
  <c r="O19" i="38"/>
  <c r="K16" i="38"/>
  <c r="O29" i="38"/>
  <c r="P33" i="38"/>
  <c r="O38" i="38"/>
  <c r="T26" i="38"/>
  <c r="U30" i="38"/>
  <c r="O34" i="38"/>
  <c r="O39" i="38"/>
  <c r="L43" i="38"/>
  <c r="M46" i="38"/>
  <c r="M49" i="38"/>
  <c r="L52" i="38"/>
  <c r="U54" i="38"/>
  <c r="T57" i="38"/>
  <c r="S61" i="38"/>
  <c r="S64" i="38"/>
  <c r="R68" i="38"/>
  <c r="Q71" i="38"/>
  <c r="T42" i="38"/>
  <c r="S45" i="38"/>
  <c r="T22" i="38"/>
  <c r="L28" i="38"/>
  <c r="M44" i="38"/>
  <c r="T48" i="38"/>
  <c r="R52" i="38"/>
  <c r="Q56" i="38"/>
  <c r="O61" i="38"/>
  <c r="N65" i="38"/>
  <c r="N70" i="38"/>
  <c r="P42" i="38"/>
  <c r="N46" i="38"/>
  <c r="N49" i="38"/>
  <c r="M52" i="38"/>
  <c r="M55" i="38"/>
  <c r="L58" i="38"/>
  <c r="K62" i="38"/>
  <c r="T64" i="38"/>
  <c r="S68" i="38"/>
  <c r="R71" i="38"/>
  <c r="L75" i="38"/>
  <c r="K78" i="38"/>
  <c r="U80" i="38"/>
  <c r="T85" i="38"/>
  <c r="S88" i="38"/>
  <c r="R91" i="38"/>
  <c r="Q96" i="38"/>
  <c r="R99" i="38"/>
  <c r="Q102" i="38"/>
  <c r="P105" i="38"/>
  <c r="P74" i="38"/>
  <c r="O77" i="38"/>
  <c r="N80" i="38"/>
  <c r="M85" i="38"/>
  <c r="L88" i="38"/>
  <c r="T13" i="38"/>
  <c r="Q40" i="38"/>
  <c r="P41" i="38"/>
  <c r="L48" i="38"/>
  <c r="U51" i="38"/>
  <c r="T55" i="38"/>
  <c r="R59" i="38"/>
  <c r="Q64" i="38"/>
  <c r="Q69" i="38"/>
  <c r="S41" i="38"/>
  <c r="Q45" i="38"/>
  <c r="S48" i="38"/>
  <c r="R51" i="38"/>
  <c r="R54" i="38"/>
  <c r="Q57" i="38"/>
  <c r="P61" i="38"/>
  <c r="N64" i="38"/>
  <c r="M68" i="38"/>
  <c r="S16" i="38"/>
  <c r="L26" i="38"/>
  <c r="O42" i="38"/>
  <c r="N48" i="38"/>
  <c r="N52" i="38"/>
  <c r="K56" i="38"/>
  <c r="R19" i="38"/>
  <c r="L27" i="38"/>
  <c r="N43" i="38"/>
  <c r="R48" i="38"/>
  <c r="P52" i="38"/>
  <c r="M56" i="38"/>
  <c r="M61" i="38"/>
  <c r="L65" i="38"/>
  <c r="U69" i="38"/>
  <c r="N42" i="38"/>
  <c r="L46" i="38"/>
  <c r="L49" i="38"/>
  <c r="K52" i="38"/>
  <c r="K55" i="38"/>
  <c r="U57" i="38"/>
  <c r="T61" i="38"/>
  <c r="R64" i="38"/>
  <c r="Q68" i="38"/>
  <c r="P71" i="38"/>
  <c r="U74" i="38"/>
  <c r="T77" i="38"/>
  <c r="T63" i="38"/>
  <c r="M48" i="38"/>
  <c r="U59" i="38"/>
  <c r="T71" i="38"/>
  <c r="M78" i="38"/>
  <c r="Q82" i="38"/>
  <c r="U581" i="38"/>
  <c r="P583" i="38"/>
  <c r="Q580" i="38"/>
  <c r="R576" i="38"/>
  <c r="S573" i="38"/>
  <c r="T570" i="38"/>
  <c r="U567" i="38"/>
  <c r="K565" i="38"/>
  <c r="M562" i="38"/>
  <c r="N556" i="38"/>
  <c r="P553" i="38"/>
  <c r="P550" i="38"/>
  <c r="Q547" i="38"/>
  <c r="S544" i="38"/>
  <c r="T539" i="38"/>
  <c r="U536" i="38"/>
  <c r="K534" i="38"/>
  <c r="L531" i="38"/>
  <c r="M528" i="38"/>
  <c r="N524" i="38"/>
  <c r="N521" i="38"/>
  <c r="P518" i="38"/>
  <c r="P513" i="38"/>
  <c r="Q510" i="38"/>
  <c r="S507" i="38"/>
  <c r="S504" i="38"/>
  <c r="T501" i="38"/>
  <c r="U496" i="38"/>
  <c r="K494" i="38"/>
  <c r="L491" i="38"/>
  <c r="M488" i="38"/>
  <c r="K485" i="38"/>
  <c r="S579" i="38"/>
  <c r="T573" i="38"/>
  <c r="U570" i="38"/>
  <c r="K568" i="38"/>
  <c r="L565" i="38"/>
  <c r="L562" i="38"/>
  <c r="M556" i="38"/>
  <c r="M553" i="38"/>
  <c r="O550" i="38"/>
  <c r="P547" i="38"/>
  <c r="P544" i="38"/>
  <c r="Q539" i="38"/>
  <c r="R536" i="38"/>
  <c r="S533" i="38"/>
  <c r="T530" i="38"/>
  <c r="U527" i="38"/>
  <c r="K524" i="38"/>
  <c r="M521" i="38"/>
  <c r="M518" i="38"/>
  <c r="O513" i="38"/>
  <c r="P510" i="38"/>
  <c r="P507" i="38"/>
  <c r="R504" i="38"/>
  <c r="S501" i="38"/>
  <c r="T496" i="38"/>
  <c r="O493" i="38"/>
  <c r="T582" i="38"/>
  <c r="R575" i="38"/>
  <c r="T581" i="38"/>
  <c r="U577" i="38"/>
  <c r="K575" i="38"/>
  <c r="L572" i="38"/>
  <c r="M569" i="38"/>
  <c r="N566" i="38"/>
  <c r="O563" i="38"/>
  <c r="Q558" i="38"/>
  <c r="Q557" i="38" s="1"/>
  <c r="S554" i="38"/>
  <c r="T551" i="38"/>
  <c r="T548" i="38"/>
  <c r="K546" i="38"/>
  <c r="L541" i="38"/>
  <c r="M538" i="38"/>
  <c r="N535" i="38"/>
  <c r="O532" i="38"/>
  <c r="P529" i="38"/>
  <c r="Q526" i="38"/>
  <c r="Q522" i="38"/>
  <c r="S519" i="38"/>
  <c r="T514" i="38"/>
  <c r="T511" i="38"/>
  <c r="K509" i="38"/>
  <c r="L506" i="38"/>
  <c r="L503" i="38"/>
  <c r="M500" i="38"/>
  <c r="N495" i="38"/>
  <c r="O492" i="38"/>
  <c r="P489" i="38"/>
  <c r="Q486" i="38"/>
  <c r="R582" i="38"/>
  <c r="K576" i="38"/>
  <c r="M572" i="38"/>
  <c r="N569" i="38"/>
  <c r="O566" i="38"/>
  <c r="P563" i="38"/>
  <c r="P558" i="38"/>
  <c r="P557" i="38" s="1"/>
  <c r="P554" i="38"/>
  <c r="Q551" i="38"/>
  <c r="S548" i="38"/>
  <c r="S545" i="38"/>
  <c r="T540" i="38"/>
  <c r="U537" i="38"/>
  <c r="K535" i="38"/>
  <c r="L532" i="38"/>
  <c r="M529" i="38"/>
  <c r="N526" i="38"/>
  <c r="P522" i="38"/>
  <c r="P519" i="38"/>
  <c r="Q514" i="38"/>
  <c r="S511" i="38"/>
  <c r="S508" i="38"/>
  <c r="U505" i="38"/>
  <c r="K503" i="38"/>
  <c r="L500" i="38"/>
  <c r="K495" i="38"/>
  <c r="N577" i="38"/>
  <c r="O582" i="38"/>
  <c r="P579" i="38"/>
  <c r="Q575" i="38"/>
  <c r="R572" i="38"/>
  <c r="S569" i="38"/>
  <c r="T566" i="38"/>
  <c r="U563" i="38"/>
  <c r="L561" i="38"/>
  <c r="M555" i="38"/>
  <c r="O552" i="38"/>
  <c r="O549" i="38"/>
  <c r="Q546" i="38"/>
  <c r="R541" i="38"/>
  <c r="S538" i="38"/>
  <c r="T535" i="38"/>
  <c r="U532" i="38"/>
  <c r="K530" i="38"/>
  <c r="L527" i="38"/>
  <c r="L523" i="38"/>
  <c r="M520" i="38"/>
  <c r="O517" i="38"/>
  <c r="O512" i="38"/>
  <c r="Q509" i="38"/>
  <c r="R506" i="38"/>
  <c r="R503" i="38"/>
  <c r="S500" i="38"/>
  <c r="T495" i="38"/>
  <c r="U492" i="38"/>
  <c r="K490" i="38"/>
  <c r="L487" i="38"/>
  <c r="T482" i="38"/>
  <c r="U576" i="38"/>
  <c r="S572" i="38"/>
  <c r="T569" i="38"/>
  <c r="U566" i="38"/>
  <c r="K564" i="38"/>
  <c r="K561" i="38"/>
  <c r="L555" i="38"/>
  <c r="L552" i="38"/>
  <c r="N549" i="38"/>
  <c r="N546" i="38"/>
  <c r="O541" i="38"/>
  <c r="P538" i="38"/>
  <c r="Q535" i="38"/>
  <c r="R532" i="38"/>
  <c r="S529" i="38"/>
  <c r="T526" i="38"/>
  <c r="K523" i="38"/>
  <c r="L520" i="38"/>
  <c r="L517" i="38"/>
  <c r="N512" i="38"/>
  <c r="N509" i="38"/>
  <c r="O506" i="38"/>
  <c r="Q503" i="38"/>
  <c r="R500" i="38"/>
  <c r="S495" i="38"/>
  <c r="T11" i="38"/>
  <c r="Q14" i="38"/>
  <c r="R17" i="38"/>
  <c r="K21" i="38"/>
  <c r="S23" i="38"/>
  <c r="U11" i="38"/>
  <c r="K15" i="38"/>
  <c r="S17" i="38"/>
  <c r="R21" i="38"/>
  <c r="T24" i="38"/>
  <c r="U27" i="38"/>
  <c r="R30" i="38"/>
  <c r="T33" i="38"/>
  <c r="T37" i="38"/>
  <c r="S40" i="38"/>
  <c r="N28" i="38"/>
  <c r="M31" i="38"/>
  <c r="U33" i="38"/>
  <c r="S37" i="38"/>
  <c r="R40" i="38"/>
  <c r="P43" i="38"/>
  <c r="O13" i="38"/>
  <c r="N16" i="38"/>
  <c r="U19" i="38"/>
  <c r="Q22" i="38"/>
  <c r="M25" i="38"/>
  <c r="R13" i="38"/>
  <c r="Q16" i="38"/>
  <c r="N20" i="38"/>
  <c r="P23" i="38"/>
  <c r="S26" i="38"/>
  <c r="R11" i="38"/>
  <c r="O14" i="38"/>
  <c r="P17" i="38"/>
  <c r="Q21" i="38"/>
  <c r="M24" i="38"/>
  <c r="P12" i="38"/>
  <c r="Q15" i="38"/>
  <c r="L19" i="38"/>
  <c r="N22" i="38"/>
  <c r="R25" i="38"/>
  <c r="M12" i="38"/>
  <c r="Q11" i="38"/>
  <c r="R23" i="38"/>
  <c r="T30" i="38"/>
  <c r="K36" i="38"/>
  <c r="T39" i="38"/>
  <c r="P28" i="38"/>
  <c r="M32" i="38"/>
  <c r="T36" i="38"/>
  <c r="T40" i="38"/>
  <c r="O44" i="38"/>
  <c r="R15" i="38"/>
  <c r="O15" i="38"/>
  <c r="K29" i="38"/>
  <c r="N33" i="38"/>
  <c r="M38" i="38"/>
  <c r="R27" i="38"/>
  <c r="Q31" i="38"/>
  <c r="L36" i="38"/>
  <c r="L40" i="38"/>
  <c r="T43" i="38"/>
  <c r="K22" i="38"/>
  <c r="L22" i="38"/>
  <c r="N30" i="38"/>
  <c r="P34" i="38"/>
  <c r="P39" i="38"/>
  <c r="T27" i="38"/>
  <c r="S31" i="38"/>
  <c r="P36" i="38"/>
  <c r="N40" i="38"/>
  <c r="K44" i="38"/>
  <c r="U46" i="38"/>
  <c r="U49" i="38"/>
  <c r="T52" i="38"/>
  <c r="R55" i="38"/>
  <c r="Q58" i="38"/>
  <c r="P62" i="38"/>
  <c r="P65" i="38"/>
  <c r="O69" i="38"/>
  <c r="N72" i="38"/>
  <c r="Q43" i="38"/>
  <c r="P46" i="38"/>
  <c r="P30" i="38"/>
  <c r="K32" i="38"/>
  <c r="R45" i="38"/>
  <c r="S49" i="38"/>
  <c r="S53" i="38"/>
  <c r="P57" i="38"/>
  <c r="N62" i="38"/>
  <c r="O67" i="38"/>
  <c r="M71" i="38"/>
  <c r="O43" i="38"/>
  <c r="M47" i="38"/>
  <c r="K50" i="38"/>
  <c r="U52" i="38"/>
  <c r="U55" i="38"/>
  <c r="T58" i="38"/>
  <c r="S62" i="38"/>
  <c r="Q65" i="38"/>
  <c r="P69" i="38"/>
  <c r="O72" i="38"/>
  <c r="T75" i="38"/>
  <c r="S78" i="38"/>
  <c r="R81" i="38"/>
  <c r="Q86" i="38"/>
  <c r="P89" i="38"/>
  <c r="O92" i="38"/>
  <c r="N97" i="38"/>
  <c r="P100" i="38"/>
  <c r="M103" i="38"/>
  <c r="N106" i="38"/>
  <c r="N95" i="38" s="1"/>
  <c r="N94" i="38" s="1"/>
  <c r="M75" i="38"/>
  <c r="L78" i="38"/>
  <c r="K81" i="38"/>
  <c r="U85" i="38"/>
  <c r="T88" i="38"/>
  <c r="M26" i="38"/>
  <c r="N29" i="38"/>
  <c r="Q44" i="38"/>
  <c r="K49" i="38"/>
  <c r="K53" i="38"/>
  <c r="S56" i="38"/>
  <c r="Q61" i="38"/>
  <c r="R65" i="38"/>
  <c r="P70" i="38"/>
  <c r="R42" i="38"/>
  <c r="R46" i="38"/>
  <c r="P49" i="38"/>
  <c r="O52" i="38"/>
  <c r="O55" i="38"/>
  <c r="N58" i="38"/>
  <c r="M62" i="38"/>
  <c r="K65" i="38"/>
  <c r="U68" i="38"/>
  <c r="O28" i="38"/>
  <c r="M30" i="38"/>
  <c r="U44" i="38"/>
  <c r="O49" i="38"/>
  <c r="M53" i="38"/>
  <c r="U56" i="38"/>
  <c r="Q29" i="38"/>
  <c r="K31" i="38"/>
  <c r="N45" i="38"/>
  <c r="Q49" i="38"/>
  <c r="O53" i="38"/>
  <c r="N57" i="38"/>
  <c r="L62" i="38"/>
  <c r="K67" i="38"/>
  <c r="K71" i="38"/>
  <c r="M43" i="38"/>
  <c r="K47" i="38"/>
  <c r="T49" i="38"/>
  <c r="S52" i="38"/>
  <c r="S55" i="38"/>
  <c r="R58" i="38"/>
  <c r="Q62" i="38"/>
  <c r="O65" i="38"/>
  <c r="N69" i="38"/>
  <c r="M72" i="38"/>
  <c r="R75" i="38"/>
  <c r="Q78" i="38"/>
  <c r="T68" i="38"/>
  <c r="L51" i="38"/>
  <c r="S63" i="38"/>
  <c r="N74" i="38"/>
  <c r="M579" i="38"/>
  <c r="S582" i="38"/>
  <c r="T579" i="38"/>
  <c r="U575" i="38"/>
  <c r="K573" i="38"/>
  <c r="L570" i="38"/>
  <c r="M567" i="38"/>
  <c r="N564" i="38"/>
  <c r="P561" i="38"/>
  <c r="Q555" i="38"/>
  <c r="S552" i="38"/>
  <c r="S549" i="38"/>
  <c r="U546" i="38"/>
  <c r="K544" i="38"/>
  <c r="L539" i="38"/>
  <c r="M536" i="38"/>
  <c r="N533" i="38"/>
  <c r="O530" i="38"/>
  <c r="P527" i="38"/>
  <c r="P523" i="38"/>
  <c r="Q520" i="38"/>
  <c r="S517" i="38"/>
  <c r="S512" i="38"/>
  <c r="U509" i="38"/>
  <c r="K507" i="38"/>
  <c r="K504" i="38"/>
  <c r="L501" i="38"/>
  <c r="M496" i="38"/>
  <c r="N493" i="38"/>
  <c r="O490" i="38"/>
  <c r="P487" i="38"/>
  <c r="Q483" i="38"/>
  <c r="P577" i="38"/>
  <c r="L573" i="38"/>
  <c r="M570" i="38"/>
  <c r="N567" i="38"/>
  <c r="O564" i="38"/>
  <c r="O561" i="38"/>
  <c r="P555" i="38"/>
  <c r="P552" i="38"/>
  <c r="R549" i="38"/>
  <c r="R546" i="38"/>
  <c r="S541" i="38"/>
  <c r="T538" i="38"/>
  <c r="U535" i="38"/>
  <c r="K533" i="38"/>
  <c r="L530" i="38"/>
  <c r="M527" i="38"/>
  <c r="O523" i="38"/>
  <c r="P520" i="38"/>
  <c r="P517" i="38"/>
  <c r="R512" i="38"/>
  <c r="R509" i="38"/>
  <c r="S506" i="38"/>
  <c r="U503" i="38"/>
  <c r="K501" i="38"/>
  <c r="L496" i="38"/>
  <c r="P490" i="38"/>
  <c r="Q581" i="38"/>
  <c r="K574" i="38"/>
  <c r="L581" i="38"/>
  <c r="M577" i="38"/>
  <c r="N574" i="38"/>
  <c r="O571" i="38"/>
  <c r="P568" i="38"/>
  <c r="Q565" i="38"/>
  <c r="S562" i="38"/>
  <c r="T556" i="38"/>
  <c r="K554" i="38"/>
  <c r="L551" i="38"/>
  <c r="L548" i="38"/>
  <c r="N545" i="38"/>
  <c r="O540" i="38"/>
  <c r="P537" i="38"/>
  <c r="Q534" i="38"/>
  <c r="R531" i="38"/>
  <c r="S528" i="38"/>
  <c r="T524" i="38"/>
  <c r="T521" i="38"/>
  <c r="K519" i="38"/>
  <c r="L514" i="38"/>
  <c r="L511" i="38"/>
  <c r="N508" i="38"/>
  <c r="N505" i="38"/>
  <c r="O502" i="38"/>
  <c r="P497" i="38"/>
  <c r="Q494" i="38"/>
  <c r="R491" i="38"/>
  <c r="S488" i="38"/>
  <c r="T485" i="38"/>
  <c r="K581" i="38"/>
  <c r="U574" i="38"/>
  <c r="P571" i="38"/>
  <c r="Q568" i="38"/>
  <c r="R565" i="38"/>
  <c r="R562" i="38"/>
  <c r="S556" i="38"/>
  <c r="S553" i="38"/>
  <c r="U550" i="38"/>
  <c r="K548" i="38"/>
  <c r="K545" i="38"/>
  <c r="L540" i="38"/>
  <c r="M537" i="38"/>
  <c r="N534" i="38"/>
  <c r="O531" i="38"/>
  <c r="P528" i="38"/>
  <c r="Q524" i="38"/>
  <c r="S521" i="38"/>
  <c r="S518" i="38"/>
  <c r="U513" i="38"/>
  <c r="K511" i="38"/>
  <c r="K508" i="38"/>
  <c r="M505" i="38"/>
  <c r="N502" i="38"/>
  <c r="O497" i="38"/>
  <c r="L494" i="38"/>
  <c r="N575" i="38"/>
  <c r="R581" i="38"/>
  <c r="S577" i="38"/>
  <c r="T574" i="38"/>
  <c r="U571" i="38"/>
  <c r="K569" i="38"/>
  <c r="L566" i="38"/>
  <c r="M563" i="38"/>
  <c r="O558" i="38"/>
  <c r="O557" i="38" s="1"/>
  <c r="Q554" i="38"/>
  <c r="R551" i="38"/>
  <c r="R548" i="38"/>
  <c r="T545" i="38"/>
  <c r="U540" i="38"/>
  <c r="K538" i="38"/>
  <c r="L535" i="38"/>
  <c r="M532" i="38"/>
  <c r="N529" i="38"/>
  <c r="O526" i="38"/>
  <c r="O522" i="38"/>
  <c r="Q519" i="38"/>
  <c r="R514" i="38"/>
  <c r="R511" i="38"/>
  <c r="T508" i="38"/>
  <c r="T505" i="38"/>
  <c r="U502" i="38"/>
  <c r="K500" i="38"/>
  <c r="L495" i="38"/>
  <c r="M492" i="38"/>
  <c r="N489" i="38"/>
  <c r="O486" i="38"/>
  <c r="N582" i="38"/>
  <c r="T575" i="38"/>
  <c r="K572" i="38"/>
  <c r="L569" i="38"/>
  <c r="M566" i="38"/>
  <c r="N563" i="38"/>
  <c r="N558" i="38"/>
  <c r="N557" i="38" s="1"/>
  <c r="N554" i="38"/>
  <c r="O551" i="38"/>
  <c r="Q548" i="38"/>
  <c r="Q545" i="38"/>
  <c r="R540" i="38"/>
  <c r="S537" i="38"/>
  <c r="T534" i="38"/>
  <c r="U531" i="38"/>
  <c r="K529" i="38"/>
  <c r="L526" i="38"/>
  <c r="N522" i="38"/>
  <c r="N519" i="38"/>
  <c r="O514" i="38"/>
  <c r="Q511" i="38"/>
  <c r="Q508" i="38"/>
  <c r="S505" i="38"/>
  <c r="T502" i="38"/>
  <c r="U497" i="38"/>
  <c r="T494" i="38"/>
  <c r="Q12" i="38"/>
  <c r="N15" i="38"/>
  <c r="K19" i="38"/>
  <c r="S21" i="38"/>
  <c r="O24" i="38"/>
  <c r="R12" i="38"/>
  <c r="S15" i="38"/>
  <c r="N19" i="38"/>
  <c r="P22" i="38"/>
  <c r="T25" i="38"/>
  <c r="Q28" i="38"/>
  <c r="P31" i="38"/>
  <c r="R34" i="38"/>
  <c r="Q38" i="38"/>
  <c r="U25" i="38"/>
  <c r="L29" i="38"/>
  <c r="U31" i="38"/>
  <c r="Q34" i="38"/>
  <c r="P38" i="38"/>
  <c r="N41" i="38"/>
  <c r="N11" i="38"/>
  <c r="K14" i="38"/>
  <c r="L17" i="38"/>
  <c r="Q20" i="38"/>
  <c r="M23" i="38"/>
  <c r="O11" i="38"/>
  <c r="P14" i="38"/>
  <c r="M17" i="38"/>
  <c r="L21" i="38"/>
  <c r="N24" i="38"/>
  <c r="O27" i="38"/>
  <c r="O12" i="38"/>
  <c r="L15" i="38"/>
  <c r="Q19" i="38"/>
  <c r="M22" i="38"/>
  <c r="U24" i="38"/>
  <c r="N13" i="38"/>
  <c r="M16" i="38"/>
  <c r="T19" i="38"/>
  <c r="L23" i="38"/>
  <c r="O26" i="38"/>
  <c r="U14" i="38"/>
  <c r="R14" i="38"/>
  <c r="U26" i="38"/>
  <c r="T31" i="38"/>
  <c r="U36" i="38"/>
  <c r="N25" i="38"/>
  <c r="P29" i="38"/>
  <c r="K33" i="38"/>
  <c r="U37" i="38"/>
  <c r="R41" i="38"/>
  <c r="L45" i="38"/>
  <c r="O21" i="38"/>
  <c r="N21" i="38"/>
  <c r="L30" i="38"/>
  <c r="N34" i="38"/>
  <c r="L39" i="38"/>
  <c r="R28" i="38"/>
  <c r="O32" i="38"/>
  <c r="M37" i="38"/>
  <c r="U40" i="38"/>
  <c r="Q13" i="38"/>
  <c r="S24" i="38"/>
  <c r="P25" i="38"/>
  <c r="N31" i="38"/>
  <c r="Q36" i="38"/>
  <c r="O40" i="38"/>
  <c r="T28" i="38"/>
  <c r="S32" i="38"/>
  <c r="O37" i="38"/>
  <c r="L41" i="38"/>
  <c r="S44" i="38"/>
  <c r="R47" i="38"/>
  <c r="R50" i="38"/>
  <c r="Q53" i="38"/>
  <c r="O56" i="38"/>
  <c r="N59" i="38"/>
  <c r="N63" i="38"/>
  <c r="M67" i="38"/>
  <c r="L70" i="38"/>
  <c r="O41" i="38"/>
  <c r="N44" i="38"/>
  <c r="M14" i="38"/>
  <c r="T34" i="38"/>
  <c r="R36" i="38"/>
  <c r="S46" i="38"/>
  <c r="T50" i="38"/>
  <c r="Q54" i="38"/>
  <c r="O58" i="38"/>
  <c r="P63" i="38"/>
  <c r="N68" i="38"/>
  <c r="L72" i="38"/>
  <c r="P44" i="38"/>
  <c r="U47" i="38"/>
  <c r="S50" i="38"/>
  <c r="R53" i="38"/>
  <c r="R56" i="38"/>
  <c r="Q59" i="38"/>
  <c r="O63" i="38"/>
  <c r="N67" i="38"/>
  <c r="M70" i="38"/>
  <c r="L74" i="38"/>
  <c r="Q76" i="38"/>
  <c r="P79" i="38"/>
  <c r="O82" i="38"/>
  <c r="N87" i="38"/>
  <c r="M90" i="38"/>
  <c r="L93" i="38"/>
  <c r="L98" i="38"/>
  <c r="M101" i="38"/>
  <c r="U103" i="38"/>
  <c r="K109" i="38"/>
  <c r="U75" i="38"/>
  <c r="T78" i="38"/>
  <c r="S81" i="38"/>
  <c r="R86" i="38"/>
  <c r="Q89" i="38"/>
  <c r="R31" i="38"/>
  <c r="U32" i="38"/>
  <c r="K46" i="38"/>
  <c r="L50" i="38"/>
  <c r="U53" i="38"/>
  <c r="R57" i="38"/>
  <c r="R62" i="38"/>
  <c r="Q67" i="38"/>
  <c r="O71" i="38"/>
  <c r="S43" i="38"/>
  <c r="O47" i="38"/>
  <c r="M50" i="38"/>
  <c r="L53" i="38"/>
  <c r="L56" i="38"/>
  <c r="K59" i="38"/>
  <c r="U62" i="38"/>
  <c r="S65" i="38"/>
  <c r="R69" i="38"/>
  <c r="R32" i="38"/>
  <c r="S33" i="38"/>
  <c r="O46" i="38"/>
  <c r="N50" i="38"/>
  <c r="K54" i="38"/>
  <c r="P11" i="38"/>
  <c r="R33" i="38"/>
  <c r="S34" i="38"/>
  <c r="Q46" i="38"/>
  <c r="P50" i="38"/>
  <c r="O54" i="38"/>
  <c r="M58" i="38"/>
  <c r="L63" i="38"/>
  <c r="L68" i="38"/>
  <c r="U71" i="38"/>
  <c r="L44" i="38"/>
  <c r="S47" i="38"/>
  <c r="Q50" i="38"/>
  <c r="P53" i="38"/>
  <c r="P56" i="38"/>
  <c r="O59" i="38"/>
  <c r="M63" i="38"/>
  <c r="L67" i="38"/>
  <c r="K70" i="38"/>
  <c r="U72" i="38"/>
  <c r="O76" i="38"/>
  <c r="N79" i="38"/>
  <c r="K41" i="38"/>
  <c r="L54" i="38"/>
  <c r="R67" i="38"/>
  <c r="N75" i="38"/>
  <c r="Q80" i="38"/>
  <c r="O86" i="38"/>
  <c r="R79" i="38"/>
  <c r="N89" i="38"/>
  <c r="N93" i="38"/>
  <c r="N99" i="38"/>
  <c r="K103" i="38"/>
  <c r="M109" i="38"/>
  <c r="K77" i="38"/>
  <c r="T80" i="38"/>
  <c r="T86" i="38"/>
  <c r="R70" i="38"/>
  <c r="Q52" i="38"/>
  <c r="M65" i="38"/>
  <c r="Q74" i="38"/>
  <c r="K80" i="38"/>
  <c r="K86" i="38"/>
  <c r="T89" i="38"/>
  <c r="R93" i="38"/>
  <c r="T99" i="38"/>
  <c r="Q103" i="38"/>
  <c r="Q109" i="38"/>
  <c r="Q77" i="38"/>
  <c r="O81" i="38"/>
  <c r="M87" i="38"/>
  <c r="T90" i="38"/>
  <c r="S93" i="38"/>
  <c r="Q98" i="38"/>
  <c r="N101" i="38"/>
  <c r="O104" i="38"/>
  <c r="L109" i="38"/>
  <c r="L112" i="38"/>
  <c r="U114" i="38"/>
  <c r="P111" i="38"/>
  <c r="N117" i="38"/>
  <c r="N121" i="38"/>
  <c r="N124" i="38"/>
  <c r="M127" i="38"/>
  <c r="K130" i="38"/>
  <c r="K133" i="38"/>
  <c r="K137" i="38"/>
  <c r="T139" i="38"/>
  <c r="S142" i="38"/>
  <c r="S145" i="38"/>
  <c r="R148" i="38"/>
  <c r="Q152" i="38"/>
  <c r="P155" i="38"/>
  <c r="N158" i="38"/>
  <c r="O161" i="38"/>
  <c r="L164" i="38"/>
  <c r="K168" i="38"/>
  <c r="T170" i="38"/>
  <c r="U173" i="38"/>
  <c r="K58" i="38"/>
  <c r="U43" i="38"/>
  <c r="N56" i="38"/>
  <c r="T69" i="38"/>
  <c r="M76" i="38"/>
  <c r="N81" i="38"/>
  <c r="L87" i="38"/>
  <c r="L91" i="38"/>
  <c r="U96" i="38"/>
  <c r="K101" i="38"/>
  <c r="T104" i="38"/>
  <c r="T74" i="38"/>
  <c r="R78" i="38"/>
  <c r="R82" i="38"/>
  <c r="P88" i="38"/>
  <c r="S91" i="38"/>
  <c r="R96" i="38"/>
  <c r="O99" i="38"/>
  <c r="N102" i="38"/>
  <c r="M105" i="38"/>
  <c r="L110" i="38"/>
  <c r="K113" i="38"/>
  <c r="T115" i="38"/>
  <c r="N113" i="38"/>
  <c r="R61" i="38"/>
  <c r="R60" i="38" s="1"/>
  <c r="Q88" i="38"/>
  <c r="P106" i="38"/>
  <c r="P95" i="38" s="1"/>
  <c r="P94" i="38" s="1"/>
  <c r="K89" i="38"/>
  <c r="K97" i="38"/>
  <c r="R102" i="38"/>
  <c r="P110" i="38"/>
  <c r="M116" i="38"/>
  <c r="T117" i="38"/>
  <c r="U122" i="38"/>
  <c r="T126" i="38"/>
  <c r="Q130" i="38"/>
  <c r="R135" i="38"/>
  <c r="P139" i="38"/>
  <c r="N143" i="38"/>
  <c r="N147" i="38"/>
  <c r="M152" i="38"/>
  <c r="K156" i="38"/>
  <c r="L160" i="38"/>
  <c r="S163" i="38"/>
  <c r="Q168" i="38"/>
  <c r="S69" i="38"/>
  <c r="T79" i="38"/>
  <c r="P99" i="38"/>
  <c r="M81" i="38"/>
  <c r="R92" i="38"/>
  <c r="M100" i="38"/>
  <c r="K106" i="38"/>
  <c r="K95" i="38" s="1"/>
  <c r="K94" i="38" s="1"/>
  <c r="U113" i="38"/>
  <c r="O115" i="38"/>
  <c r="L121" i="38"/>
  <c r="M125" i="38"/>
  <c r="U128" i="38"/>
  <c r="T132" i="38"/>
  <c r="U137" i="38"/>
  <c r="S141" i="38"/>
  <c r="Q145" i="38"/>
  <c r="Q149" i="38"/>
  <c r="N154" i="38"/>
  <c r="L158" i="38"/>
  <c r="M162" i="38"/>
  <c r="U166" i="38"/>
  <c r="R170" i="38"/>
  <c r="P75" i="38"/>
  <c r="O96" i="38"/>
  <c r="N78" i="38"/>
  <c r="O91" i="38"/>
  <c r="K99" i="38"/>
  <c r="U104" i="38"/>
  <c r="R112" i="38"/>
  <c r="Q112" i="38"/>
  <c r="O120" i="38"/>
  <c r="P124" i="38"/>
  <c r="M128" i="38"/>
  <c r="L132" i="38"/>
  <c r="M137" i="38"/>
  <c r="K141" i="38"/>
  <c r="T144" i="38"/>
  <c r="T148" i="38"/>
  <c r="Q153" i="38"/>
  <c r="O157" i="38"/>
  <c r="Q161" i="38"/>
  <c r="M166" i="38"/>
  <c r="U169" i="38"/>
  <c r="K174" i="38"/>
  <c r="L113" i="38"/>
  <c r="U117" i="38"/>
  <c r="S121" i="38"/>
  <c r="Q124" i="38"/>
  <c r="P127" i="38"/>
  <c r="P130" i="38"/>
  <c r="N133" i="38"/>
  <c r="L137" i="38"/>
  <c r="K140" i="38"/>
  <c r="K143" i="38"/>
  <c r="T145" i="38"/>
  <c r="S148" i="38"/>
  <c r="R152" i="38"/>
  <c r="Q155" i="38"/>
  <c r="Q158" i="38"/>
  <c r="N161" i="38"/>
  <c r="O164" i="38"/>
  <c r="N168" i="38"/>
  <c r="K85" i="38"/>
  <c r="Q114" i="38"/>
  <c r="P129" i="38"/>
  <c r="K146" i="38"/>
  <c r="Q162" i="38"/>
  <c r="M174" i="38"/>
  <c r="M115" i="38"/>
  <c r="T120" i="38"/>
  <c r="S124" i="38"/>
  <c r="R128" i="38"/>
  <c r="O132" i="38"/>
  <c r="N137" i="38"/>
  <c r="L141" i="38"/>
  <c r="U144" i="38"/>
  <c r="U148" i="38"/>
  <c r="T153" i="38"/>
  <c r="R157" i="38"/>
  <c r="P161" i="38"/>
  <c r="P166" i="38"/>
  <c r="K170" i="38"/>
  <c r="P173" i="38"/>
  <c r="U176" i="38"/>
  <c r="T179" i="38"/>
  <c r="S182" i="38"/>
  <c r="Q185" i="38"/>
  <c r="O188" i="38"/>
  <c r="O192" i="38"/>
  <c r="M196" i="38"/>
  <c r="L199" i="38"/>
  <c r="L203" i="38"/>
  <c r="S57" i="38"/>
  <c r="T96" i="38"/>
  <c r="R117" i="38"/>
  <c r="N135" i="38"/>
  <c r="K152" i="38"/>
  <c r="O168" i="38"/>
  <c r="R175" i="38"/>
  <c r="O117" i="38"/>
  <c r="L122" i="38"/>
  <c r="T125" i="38"/>
  <c r="U129" i="38"/>
  <c r="R133" i="38"/>
  <c r="P91" i="38"/>
  <c r="K104" i="38"/>
  <c r="R123" i="38"/>
  <c r="N140" i="38"/>
  <c r="S156" i="38"/>
  <c r="N172" i="38"/>
  <c r="O112" i="38"/>
  <c r="O118" i="38"/>
  <c r="O123" i="38"/>
  <c r="L127" i="38"/>
  <c r="K131" i="38"/>
  <c r="U135" i="38"/>
  <c r="S139" i="38"/>
  <c r="Q143" i="38"/>
  <c r="Q147" i="38"/>
  <c r="N152" i="38"/>
  <c r="L156" i="38"/>
  <c r="U160" i="38"/>
  <c r="U164" i="38"/>
  <c r="R169" i="38"/>
  <c r="O172" i="38"/>
  <c r="S175" i="38"/>
  <c r="R178" i="38"/>
  <c r="S181" i="38"/>
  <c r="Q184" i="38"/>
  <c r="O187" i="38"/>
  <c r="N190" i="38"/>
  <c r="T195" i="38"/>
  <c r="R198" i="38"/>
  <c r="R202" i="38"/>
  <c r="R205" i="38"/>
  <c r="P208" i="38"/>
  <c r="O213" i="38"/>
  <c r="O216" i="38"/>
  <c r="N220" i="38"/>
  <c r="M223" i="38"/>
  <c r="N228" i="38"/>
  <c r="K232" i="38"/>
  <c r="T234" i="38"/>
  <c r="S238" i="38"/>
  <c r="R241" i="38"/>
  <c r="M178" i="38"/>
  <c r="U180" i="38"/>
  <c r="U183" i="38"/>
  <c r="U186" i="38"/>
  <c r="U189" i="38"/>
  <c r="T193" i="38"/>
  <c r="T197" i="38"/>
  <c r="R200" i="38"/>
  <c r="P204" i="38"/>
  <c r="P207" i="38"/>
  <c r="N212" i="38"/>
  <c r="M215" i="38"/>
  <c r="M219" i="38"/>
  <c r="U221" i="38"/>
  <c r="U224" i="38"/>
  <c r="R229" i="38"/>
  <c r="P232" i="38"/>
  <c r="P236" i="38"/>
  <c r="O239" i="38"/>
  <c r="N242" i="38"/>
  <c r="S245" i="38"/>
  <c r="O249" i="38"/>
  <c r="L252" i="38"/>
  <c r="K255" i="38"/>
  <c r="U257" i="38"/>
  <c r="T261" i="38"/>
  <c r="S264" i="38"/>
  <c r="R268" i="38"/>
  <c r="T271" i="38"/>
  <c r="Q274" i="38"/>
  <c r="P277" i="38"/>
  <c r="Q280" i="38"/>
  <c r="M283" i="38"/>
  <c r="N286" i="38"/>
  <c r="M289" i="38"/>
  <c r="M292" i="38"/>
  <c r="L295" i="38"/>
  <c r="U297" i="38"/>
  <c r="U300" i="38"/>
  <c r="M79" i="38"/>
  <c r="M113" i="38"/>
  <c r="O128" i="38"/>
  <c r="M145" i="38"/>
  <c r="S161" i="38"/>
  <c r="S173" i="38"/>
  <c r="T114" i="38"/>
  <c r="R120" i="38"/>
  <c r="O124" i="38"/>
  <c r="P128" i="38"/>
  <c r="M132" i="38"/>
  <c r="U136" i="38"/>
  <c r="U140" i="38"/>
  <c r="S144" i="38"/>
  <c r="Q148" i="38"/>
  <c r="R153" i="38"/>
  <c r="P157" i="38"/>
  <c r="L161" i="38"/>
  <c r="N166" i="38"/>
  <c r="T169" i="38"/>
  <c r="Q172" i="38"/>
  <c r="K176" i="38"/>
  <c r="T178" i="38"/>
  <c r="U181" i="38"/>
  <c r="S184" i="38"/>
  <c r="Q187" i="38"/>
  <c r="P190" i="38"/>
  <c r="N195" i="38"/>
  <c r="L198" i="38"/>
  <c r="L202" i="38"/>
  <c r="L205" i="38"/>
  <c r="U207" i="38"/>
  <c r="U212" i="38"/>
  <c r="T215" i="38"/>
  <c r="R219" i="38"/>
  <c r="S222" i="38"/>
  <c r="R225" i="38"/>
  <c r="R230" i="38"/>
  <c r="Q233" i="38"/>
  <c r="P237" i="38"/>
  <c r="O240" i="38"/>
  <c r="T176" i="38"/>
  <c r="P142" i="38"/>
  <c r="U158" i="38"/>
  <c r="R173" i="38"/>
  <c r="S185" i="38"/>
  <c r="N199" i="38"/>
  <c r="T208" i="38"/>
  <c r="S216" i="38"/>
  <c r="Q223" i="38"/>
  <c r="R231" i="38"/>
  <c r="O238" i="38"/>
  <c r="T177" i="38"/>
  <c r="T181" i="38"/>
  <c r="T185" i="38"/>
  <c r="S189" i="38"/>
  <c r="S195" i="38"/>
  <c r="Q199" i="38"/>
  <c r="P85" i="38"/>
  <c r="O90" i="38"/>
  <c r="M96" i="38"/>
  <c r="N100" i="38"/>
  <c r="L104" i="38"/>
  <c r="T72" i="38"/>
  <c r="U77" i="38"/>
  <c r="U81" i="38"/>
  <c r="S87" i="38"/>
  <c r="K43" i="38"/>
  <c r="Q55" i="38"/>
  <c r="L69" i="38"/>
  <c r="K76" i="38"/>
  <c r="L81" i="38"/>
  <c r="U86" i="38"/>
  <c r="S90" i="38"/>
  <c r="S96" i="38"/>
  <c r="T100" i="38"/>
  <c r="P104" i="38"/>
  <c r="R74" i="38"/>
  <c r="P78" i="38"/>
  <c r="N82" i="38"/>
  <c r="N88" i="38"/>
  <c r="Q91" i="38"/>
  <c r="P96" i="38"/>
  <c r="M99" i="38"/>
  <c r="L102" i="38"/>
  <c r="K105" i="38"/>
  <c r="T109" i="38"/>
  <c r="T112" i="38"/>
  <c r="R115" i="38"/>
  <c r="U112" i="38"/>
  <c r="L118" i="38"/>
  <c r="K122" i="38"/>
  <c r="K125" i="38"/>
  <c r="U127" i="38"/>
  <c r="S130" i="38"/>
  <c r="S133" i="38"/>
  <c r="S137" i="38"/>
  <c r="R140" i="38"/>
  <c r="P143" i="38"/>
  <c r="O146" i="38"/>
  <c r="O149" i="38"/>
  <c r="M153" i="38"/>
  <c r="M156" i="38"/>
  <c r="L159" i="38"/>
  <c r="K162" i="38"/>
  <c r="T164" i="38"/>
  <c r="S168" i="38"/>
  <c r="R171" i="38"/>
  <c r="Q174" i="38"/>
  <c r="T62" i="38"/>
  <c r="Q47" i="38"/>
  <c r="M59" i="38"/>
  <c r="N71" i="38"/>
  <c r="R77" i="38"/>
  <c r="M82" i="38"/>
  <c r="M88" i="38"/>
  <c r="K92" i="38"/>
  <c r="T97" i="38"/>
  <c r="K102" i="38"/>
  <c r="T105" i="38"/>
  <c r="S75" i="38"/>
  <c r="S79" i="38"/>
  <c r="Q85" i="38"/>
  <c r="O89" i="38"/>
  <c r="P92" i="38"/>
  <c r="O97" i="38"/>
  <c r="K100" i="38"/>
  <c r="L103" i="38"/>
  <c r="U105" i="38"/>
  <c r="T110" i="38"/>
  <c r="S113" i="38"/>
  <c r="Q116" i="38"/>
  <c r="K115" i="38"/>
  <c r="K72" i="38"/>
  <c r="Q92" i="38"/>
  <c r="N76" i="38"/>
  <c r="R90" i="38"/>
  <c r="O98" i="38"/>
  <c r="M104" i="38"/>
  <c r="U111" i="38"/>
  <c r="L111" i="38"/>
  <c r="K120" i="38"/>
  <c r="T123" i="38"/>
  <c r="S127" i="38"/>
  <c r="R131" i="38"/>
  <c r="R136" i="38"/>
  <c r="P140" i="38"/>
  <c r="P144" i="38"/>
  <c r="N148" i="38"/>
  <c r="K153" i="38"/>
  <c r="K157" i="38"/>
  <c r="K161" i="38"/>
  <c r="R164" i="38"/>
  <c r="Q169" i="38"/>
  <c r="T51" i="38"/>
  <c r="R85" i="38"/>
  <c r="O103" i="38"/>
  <c r="K87" i="38"/>
  <c r="L96" i="38"/>
  <c r="R101" i="38"/>
  <c r="P109" i="38"/>
  <c r="N115" i="38"/>
  <c r="L117" i="38"/>
  <c r="M122" i="38"/>
  <c r="L126" i="38"/>
  <c r="T129" i="38"/>
  <c r="U133" i="38"/>
  <c r="S138" i="38"/>
  <c r="Q142" i="38"/>
  <c r="Q146" i="38"/>
  <c r="P151" i="38"/>
  <c r="N155" i="38"/>
  <c r="N159" i="38"/>
  <c r="K163" i="38"/>
  <c r="T167" i="38"/>
  <c r="U41" i="38"/>
  <c r="S80" i="38"/>
  <c r="R100" i="38"/>
  <c r="L82" i="38"/>
  <c r="T92" i="38"/>
  <c r="O100" i="38"/>
  <c r="M106" i="38"/>
  <c r="M95" i="38" s="1"/>
  <c r="M94" i="38" s="1"/>
  <c r="K114" i="38"/>
  <c r="S115" i="38"/>
  <c r="P121" i="38"/>
  <c r="O125" i="38"/>
  <c r="L129" i="38"/>
  <c r="M133" i="38"/>
  <c r="K138" i="38"/>
  <c r="U141" i="38"/>
  <c r="U145" i="38"/>
  <c r="S149" i="38"/>
  <c r="P154" i="38"/>
  <c r="P158" i="38"/>
  <c r="O162" i="38"/>
  <c r="L167" i="38"/>
  <c r="L171" i="38"/>
  <c r="U174" i="38"/>
  <c r="P114" i="38"/>
  <c r="Q118" i="38"/>
  <c r="P122" i="38"/>
  <c r="N125" i="38"/>
  <c r="N128" i="38"/>
  <c r="M131" i="38"/>
  <c r="K135" i="38"/>
  <c r="T137" i="38"/>
  <c r="S140" i="38"/>
  <c r="S143" i="38"/>
  <c r="R146" i="38"/>
  <c r="P149" i="38"/>
  <c r="P153" i="38"/>
  <c r="N156" i="38"/>
  <c r="M159" i="38"/>
  <c r="L162" i="38"/>
  <c r="L166" i="38"/>
  <c r="U45" i="38"/>
  <c r="O93" i="38"/>
  <c r="P116" i="38"/>
  <c r="O133" i="38"/>
  <c r="U149" i="38"/>
  <c r="P167" i="38"/>
  <c r="P175" i="38"/>
  <c r="K117" i="38"/>
  <c r="U121" i="38"/>
  <c r="R125" i="38"/>
  <c r="Q129" i="38"/>
  <c r="P133" i="38"/>
  <c r="N138" i="38"/>
  <c r="L142" i="38"/>
  <c r="L146" i="38"/>
  <c r="T149" i="38"/>
  <c r="S154" i="38"/>
  <c r="S158" i="38"/>
  <c r="P162" i="38"/>
  <c r="O167" i="38"/>
  <c r="S170" i="38"/>
  <c r="N174" i="38"/>
  <c r="Q177" i="38"/>
  <c r="R180" i="38"/>
  <c r="P183" i="38"/>
  <c r="N186" i="38"/>
  <c r="L189" i="38"/>
  <c r="K193" i="38"/>
  <c r="U196" i="38"/>
  <c r="T199" i="38"/>
  <c r="T203" i="38"/>
  <c r="R87" i="38"/>
  <c r="P102" i="38"/>
  <c r="Q122" i="38"/>
  <c r="N139" i="38"/>
  <c r="T155" i="38"/>
  <c r="T171" i="38"/>
  <c r="K112" i="38"/>
  <c r="M118" i="38"/>
  <c r="K123" i="38"/>
  <c r="U126" i="38"/>
  <c r="T130" i="38"/>
  <c r="Q135" i="38"/>
  <c r="O75" i="38"/>
  <c r="S111" i="38"/>
  <c r="Q127" i="38"/>
  <c r="L144" i="38"/>
  <c r="T160" i="38"/>
  <c r="Q173" i="38"/>
  <c r="L114" i="38"/>
  <c r="P120" i="38"/>
  <c r="M124" i="38"/>
  <c r="L128" i="38"/>
  <c r="K132" i="38"/>
  <c r="S136" i="38"/>
  <c r="Q140" i="38"/>
  <c r="Q144" i="38"/>
  <c r="O148" i="38"/>
  <c r="N153" i="38"/>
  <c r="N157" i="38"/>
  <c r="T161" i="38"/>
  <c r="K167" i="38"/>
  <c r="O170" i="38"/>
  <c r="L173" i="38"/>
  <c r="Q176" i="38"/>
  <c r="P179" i="38"/>
  <c r="O182" i="38"/>
  <c r="M185" i="38"/>
  <c r="K188" i="38"/>
  <c r="S192" i="38"/>
  <c r="Q196" i="38"/>
  <c r="P199" i="38"/>
  <c r="P203" i="38"/>
  <c r="O206" i="38"/>
  <c r="N211" i="38"/>
  <c r="L214" i="38"/>
  <c r="K217" i="38"/>
  <c r="L221" i="38"/>
  <c r="U223" i="38"/>
  <c r="S229" i="38"/>
  <c r="S232" i="38"/>
  <c r="Q236" i="38"/>
  <c r="P239" i="38"/>
  <c r="U175" i="38"/>
  <c r="U178" i="38"/>
  <c r="R181" i="38"/>
  <c r="R184" i="38"/>
  <c r="R187" i="38"/>
  <c r="Q190" i="38"/>
  <c r="Q195" i="38"/>
  <c r="Q198" i="38"/>
  <c r="O202" i="38"/>
  <c r="M205" i="38"/>
  <c r="M208" i="38"/>
  <c r="L213" i="38"/>
  <c r="U215" i="38"/>
  <c r="U219" i="38"/>
  <c r="R222" i="38"/>
  <c r="Q225" i="38"/>
  <c r="O230" i="38"/>
  <c r="N233" i="38"/>
  <c r="M237" i="38"/>
  <c r="L240" i="38"/>
  <c r="S242" i="38"/>
  <c r="P246" i="38"/>
  <c r="K250" i="38"/>
  <c r="T252" i="38"/>
  <c r="S255" i="38"/>
  <c r="R258" i="38"/>
  <c r="Q262" i="38"/>
  <c r="P265" i="38"/>
  <c r="P269" i="38"/>
  <c r="Q272" i="38"/>
  <c r="M275" i="38"/>
  <c r="N278" i="38"/>
  <c r="M281" i="38"/>
  <c r="U283" i="38"/>
  <c r="L287" i="38"/>
  <c r="U289" i="38"/>
  <c r="U292" i="38"/>
  <c r="T295" i="38"/>
  <c r="R298" i="38"/>
  <c r="T59" i="38"/>
  <c r="U91" i="38"/>
  <c r="R113" i="38"/>
  <c r="P132" i="38"/>
  <c r="K149" i="38"/>
  <c r="O166" i="38"/>
  <c r="L175" i="38"/>
  <c r="R116" i="38"/>
  <c r="Q121" i="38"/>
  <c r="P125" i="38"/>
  <c r="O129" i="38"/>
  <c r="L133" i="38"/>
  <c r="L138" i="38"/>
  <c r="T141" i="38"/>
  <c r="R145" i="38"/>
  <c r="R149" i="38"/>
  <c r="Q154" i="38"/>
  <c r="O158" i="38"/>
  <c r="N162" i="38"/>
  <c r="M167" i="38"/>
  <c r="Q170" i="38"/>
  <c r="N173" i="38"/>
  <c r="S176" i="38"/>
  <c r="R179" i="38"/>
  <c r="Q182" i="38"/>
  <c r="O185" i="38"/>
  <c r="M188" i="38"/>
  <c r="M192" i="38"/>
  <c r="K196" i="38"/>
  <c r="T198" i="38"/>
  <c r="T202" i="38"/>
  <c r="T205" i="38"/>
  <c r="R208" i="38"/>
  <c r="Q213" i="38"/>
  <c r="Q216" i="38"/>
  <c r="P220" i="38"/>
  <c r="O223" i="38"/>
  <c r="P228" i="38"/>
  <c r="P231" i="38"/>
  <c r="N234" i="38"/>
  <c r="M238" i="38"/>
  <c r="L241" i="38"/>
  <c r="R177" i="38"/>
  <c r="N146" i="38"/>
  <c r="R162" i="38"/>
  <c r="K177" i="38"/>
  <c r="Q188" i="38"/>
  <c r="N203" i="38"/>
  <c r="O212" i="38"/>
  <c r="L219" i="38"/>
  <c r="L225" i="38"/>
  <c r="K233" i="38"/>
  <c r="T239" i="38"/>
  <c r="K179" i="38"/>
  <c r="T182" i="38"/>
  <c r="S186" i="38"/>
  <c r="S190" i="38"/>
  <c r="R196" i="38"/>
  <c r="P200" i="38"/>
  <c r="O205" i="38"/>
  <c r="M211" i="38"/>
  <c r="P87" i="38"/>
  <c r="N91" i="38"/>
  <c r="L97" i="38"/>
  <c r="O101" i="38"/>
  <c r="L105" i="38"/>
  <c r="K75" i="38"/>
  <c r="K79" i="38"/>
  <c r="T82" i="38"/>
  <c r="U61" i="38"/>
  <c r="T46" i="38"/>
  <c r="P58" i="38"/>
  <c r="L71" i="38"/>
  <c r="P77" i="38"/>
  <c r="K82" i="38"/>
  <c r="T87" i="38"/>
  <c r="T91" i="38"/>
  <c r="R97" i="38"/>
  <c r="S101" i="38"/>
  <c r="R105" i="38"/>
  <c r="Q75" i="38"/>
  <c r="O79" i="38"/>
  <c r="O85" i="38"/>
  <c r="M89" i="38"/>
  <c r="N92" i="38"/>
  <c r="M97" i="38"/>
  <c r="U99" i="38"/>
  <c r="T102" i="38"/>
  <c r="S105" i="38"/>
  <c r="R110" i="38"/>
  <c r="Q113" i="38"/>
  <c r="O116" i="38"/>
  <c r="R114" i="38"/>
  <c r="T118" i="38"/>
  <c r="S122" i="38"/>
  <c r="S125" i="38"/>
  <c r="Q128" i="38"/>
  <c r="P131" i="38"/>
  <c r="P135" i="38"/>
  <c r="O138" i="38"/>
  <c r="O141" i="38"/>
  <c r="N144" i="38"/>
  <c r="L147" i="38"/>
  <c r="L151" i="38"/>
  <c r="U153" i="38"/>
  <c r="U156" i="38"/>
  <c r="T159" i="38"/>
  <c r="S162" i="38"/>
  <c r="Q166" i="38"/>
  <c r="O169" i="38"/>
  <c r="P172" i="38"/>
  <c r="N175" i="38"/>
  <c r="S67" i="38"/>
  <c r="O50" i="38"/>
  <c r="K63" i="38"/>
  <c r="S72" i="38"/>
  <c r="L79" i="38"/>
  <c r="N85" i="38"/>
  <c r="L89" i="38"/>
  <c r="U92" i="38"/>
  <c r="L99" i="38"/>
  <c r="U102" i="38"/>
  <c r="T106" i="38"/>
  <c r="T95" i="38" s="1"/>
  <c r="T94" i="38" s="1"/>
  <c r="T76" i="38"/>
  <c r="R80" i="38"/>
  <c r="P86" i="38"/>
  <c r="N90" i="38"/>
  <c r="M93" i="38"/>
  <c r="K98" i="38"/>
  <c r="S100" i="38"/>
  <c r="T103" i="38"/>
  <c r="Q106" i="38"/>
  <c r="Q95" i="38" s="1"/>
  <c r="Q94" i="38" s="1"/>
  <c r="Q111" i="38"/>
  <c r="O114" i="38"/>
  <c r="O110" i="38"/>
  <c r="U64" i="38"/>
  <c r="O78" i="38"/>
  <c r="P98" i="38"/>
  <c r="L80" i="38"/>
  <c r="L92" i="38"/>
  <c r="S99" i="38"/>
  <c r="Q105" i="38"/>
  <c r="O113" i="38"/>
  <c r="N114" i="38"/>
  <c r="U120" i="38"/>
  <c r="T124" i="38"/>
  <c r="S128" i="38"/>
  <c r="R132" i="38"/>
  <c r="Q137" i="38"/>
  <c r="Q141" i="38"/>
  <c r="O145" i="38"/>
  <c r="M149" i="38"/>
  <c r="L154" i="38"/>
  <c r="U157" i="38"/>
  <c r="U161" i="38"/>
  <c r="S166" i="38"/>
  <c r="P170" i="38"/>
  <c r="P64" i="38"/>
  <c r="R89" i="38"/>
  <c r="O109" i="38"/>
  <c r="S89" i="38"/>
  <c r="Q97" i="38"/>
  <c r="N103" i="38"/>
  <c r="K111" i="38"/>
  <c r="S116" i="38"/>
  <c r="N118" i="38"/>
  <c r="L123" i="38"/>
  <c r="K127" i="38"/>
  <c r="U130" i="38"/>
  <c r="T135" i="38"/>
  <c r="R139" i="38"/>
  <c r="R143" i="38"/>
  <c r="P147" i="38"/>
  <c r="O152" i="38"/>
  <c r="O156" i="38"/>
  <c r="N160" i="38"/>
  <c r="U163" i="38"/>
  <c r="U168" i="38"/>
  <c r="T54" i="38"/>
  <c r="S86" i="38"/>
  <c r="N104" i="38"/>
  <c r="U87" i="38"/>
  <c r="N96" i="38"/>
  <c r="T101" i="38"/>
  <c r="R109" i="38"/>
  <c r="P115" i="38"/>
  <c r="P117" i="38"/>
  <c r="O122" i="38"/>
  <c r="N126" i="38"/>
  <c r="M130" i="38"/>
  <c r="L135" i="38"/>
  <c r="U138" i="38"/>
  <c r="U142" i="38"/>
  <c r="S146" i="38"/>
  <c r="R151" i="38"/>
  <c r="R155" i="38"/>
  <c r="P159" i="38"/>
  <c r="M163" i="38"/>
  <c r="M168" i="38"/>
  <c r="L172" i="38"/>
  <c r="T175" i="38"/>
  <c r="U115" i="38"/>
  <c r="N120" i="38"/>
  <c r="M123" i="38"/>
  <c r="K126" i="38"/>
  <c r="K129" i="38"/>
  <c r="U131" i="38"/>
  <c r="S135" i="38"/>
  <c r="R138" i="38"/>
  <c r="P141" i="38"/>
  <c r="O144" i="38"/>
  <c r="O147" i="38"/>
  <c r="M151" i="38"/>
  <c r="M154" i="38"/>
  <c r="L157" i="38"/>
  <c r="U159" i="38"/>
  <c r="T162" i="38"/>
  <c r="T166" i="38"/>
  <c r="T81" i="38"/>
  <c r="U100" i="38"/>
  <c r="R121" i="38"/>
  <c r="M138" i="38"/>
  <c r="T154" i="38"/>
  <c r="N171" i="38"/>
  <c r="N111" i="38"/>
  <c r="K118" i="38"/>
  <c r="T122" i="38"/>
  <c r="Q126" i="38"/>
  <c r="R130" i="38"/>
  <c r="O135" i="38"/>
  <c r="M139" i="38"/>
  <c r="M143" i="38"/>
  <c r="K147" i="38"/>
  <c r="S151" i="38"/>
  <c r="S155" i="38"/>
  <c r="Q159" i="38"/>
  <c r="P163" i="38"/>
  <c r="P168" i="38"/>
  <c r="O171" i="38"/>
  <c r="K175" i="38"/>
  <c r="N178" i="38"/>
  <c r="O181" i="38"/>
  <c r="M184" i="38"/>
  <c r="K187" i="38"/>
  <c r="T189" i="38"/>
  <c r="S193" i="38"/>
  <c r="Q197" i="38"/>
  <c r="Q200" i="38"/>
  <c r="Q204" i="38"/>
  <c r="N105" i="38"/>
  <c r="N110" i="38"/>
  <c r="R126" i="38"/>
  <c r="L143" i="38"/>
  <c r="R159" i="38"/>
  <c r="O173" i="38"/>
  <c r="T113" i="38"/>
  <c r="L120" i="38"/>
  <c r="K124" i="38"/>
  <c r="T127" i="38"/>
  <c r="S131" i="38"/>
  <c r="Q136" i="38"/>
  <c r="P90" i="38"/>
  <c r="S110" i="38"/>
  <c r="N131" i="38"/>
  <c r="L148" i="38"/>
  <c r="P164" i="38"/>
  <c r="S174" i="38"/>
  <c r="N116" i="38"/>
  <c r="O121" i="38"/>
  <c r="L125" i="38"/>
  <c r="M129" i="38"/>
  <c r="U132" i="38"/>
  <c r="R137" i="38"/>
  <c r="R141" i="38"/>
  <c r="P145" i="38"/>
  <c r="N149" i="38"/>
  <c r="O154" i="38"/>
  <c r="M158" i="38"/>
  <c r="L163" i="38"/>
  <c r="U167" i="38"/>
  <c r="K171" i="38"/>
  <c r="T173" i="38"/>
  <c r="M177" i="38"/>
  <c r="N180" i="38"/>
  <c r="L183" i="38"/>
  <c r="U185" i="38"/>
  <c r="S188" i="38"/>
  <c r="O193" i="38"/>
  <c r="M197" i="38"/>
  <c r="M200" i="38"/>
  <c r="M204" i="38"/>
  <c r="K207" i="38"/>
  <c r="K212" i="38"/>
  <c r="T214" i="38"/>
  <c r="S217" i="38"/>
  <c r="T221" i="38"/>
  <c r="R224" i="38"/>
  <c r="P230" i="38"/>
  <c r="O233" i="38"/>
  <c r="N237" i="38"/>
  <c r="M240" i="38"/>
  <c r="R176" i="38"/>
  <c r="Q179" i="38"/>
  <c r="P182" i="38"/>
  <c r="P185" i="38"/>
  <c r="P188" i="38"/>
  <c r="N192" i="38"/>
  <c r="N196" i="38"/>
  <c r="M199" i="38"/>
  <c r="K203" i="38"/>
  <c r="U205" i="38"/>
  <c r="U208" i="38"/>
  <c r="T213" i="38"/>
  <c r="R216" i="38"/>
  <c r="Q220" i="38"/>
  <c r="P223" i="38"/>
  <c r="M228" i="38"/>
  <c r="K231" i="38"/>
  <c r="K234" i="38"/>
  <c r="U237" i="38"/>
  <c r="T240" i="38"/>
  <c r="O244" i="38"/>
  <c r="N247" i="38"/>
  <c r="S250" i="38"/>
  <c r="R253" i="38"/>
  <c r="P256" i="38"/>
  <c r="O259" i="38"/>
  <c r="N263" i="38"/>
  <c r="M266" i="38"/>
  <c r="N270" i="38"/>
  <c r="M273" i="38"/>
  <c r="U275" i="38"/>
  <c r="L279" i="38"/>
  <c r="U281" i="38"/>
  <c r="R284" i="38"/>
  <c r="T287" i="38"/>
  <c r="R290" i="38"/>
  <c r="Q293" i="38"/>
  <c r="Q296" i="38"/>
  <c r="P299" i="38"/>
  <c r="U76" i="38"/>
  <c r="Q99" i="38"/>
  <c r="S120" i="38"/>
  <c r="O137" i="38"/>
  <c r="S153" i="38"/>
  <c r="N170" i="38"/>
  <c r="U110" i="38"/>
  <c r="S117" i="38"/>
  <c r="R122" i="38"/>
  <c r="O126" i="38"/>
  <c r="N130" i="38"/>
  <c r="M135" i="38"/>
  <c r="K139" i="38"/>
  <c r="T142" i="38"/>
  <c r="T146" i="38"/>
  <c r="Q151" i="38"/>
  <c r="O155" i="38"/>
  <c r="O159" i="38"/>
  <c r="N163" i="38"/>
  <c r="L168" i="38"/>
  <c r="M171" i="38"/>
  <c r="L174" i="38"/>
  <c r="O177" i="38"/>
  <c r="P180" i="38"/>
  <c r="N183" i="38"/>
  <c r="L186" i="38"/>
  <c r="U188" i="38"/>
  <c r="U192" i="38"/>
  <c r="S196" i="38"/>
  <c r="R199" i="38"/>
  <c r="R203" i="38"/>
  <c r="Q206" i="38"/>
  <c r="P211" i="38"/>
  <c r="N214" i="38"/>
  <c r="M217" i="38"/>
  <c r="N221" i="38"/>
  <c r="L224" i="38"/>
  <c r="M229" i="38"/>
  <c r="M232" i="38"/>
  <c r="K236" i="38"/>
  <c r="U238" i="38"/>
  <c r="T241" i="38"/>
  <c r="O178" i="38"/>
  <c r="K151" i="38"/>
  <c r="S167" i="38"/>
  <c r="L180" i="38"/>
  <c r="Q192" i="38"/>
  <c r="K206" i="38"/>
  <c r="S213" i="38"/>
  <c r="R220" i="38"/>
  <c r="R228" i="38"/>
  <c r="P234" i="38"/>
  <c r="N241" i="38"/>
  <c r="U179" i="38"/>
  <c r="S183" i="38"/>
  <c r="T187" i="38"/>
  <c r="R192" i="38"/>
  <c r="R197" i="38"/>
  <c r="Q202" i="38"/>
  <c r="N206" i="38"/>
  <c r="O88" i="38"/>
  <c r="M92" i="38"/>
  <c r="N98" i="38"/>
  <c r="M102" i="38"/>
  <c r="L106" i="38"/>
  <c r="L95" i="38" s="1"/>
  <c r="L94" i="38" s="1"/>
  <c r="L76" i="38"/>
  <c r="U79" i="38"/>
  <c r="S85" i="38"/>
  <c r="T65" i="38"/>
  <c r="R49" i="38"/>
  <c r="O62" i="38"/>
  <c r="Q72" i="38"/>
  <c r="U78" i="38"/>
  <c r="U82" i="38"/>
  <c r="U88" i="38"/>
  <c r="S92" i="38"/>
  <c r="R98" i="38"/>
  <c r="S102" i="38"/>
  <c r="R106" i="38"/>
  <c r="R95" i="38" s="1"/>
  <c r="R94" i="38" s="1"/>
  <c r="P76" i="38"/>
  <c r="P80" i="38"/>
  <c r="N86" i="38"/>
  <c r="L90" i="38"/>
  <c r="K93" i="38"/>
  <c r="U97" i="38"/>
  <c r="Q100" i="38"/>
  <c r="R103" i="38"/>
  <c r="O106" i="38"/>
  <c r="O95" i="38" s="1"/>
  <c r="O94" i="38" s="1"/>
  <c r="O111" i="38"/>
  <c r="M114" i="38"/>
  <c r="K110" i="38"/>
  <c r="L116" i="38"/>
  <c r="Q120" i="38"/>
  <c r="P123" i="38"/>
  <c r="P126" i="38"/>
  <c r="N129" i="38"/>
  <c r="N132" i="38"/>
  <c r="N136" i="38"/>
  <c r="L139" i="38"/>
  <c r="K142" i="38"/>
  <c r="K145" i="38"/>
  <c r="T147" i="38"/>
  <c r="T151" i="38"/>
  <c r="R154" i="38"/>
  <c r="Q157" i="38"/>
  <c r="R160" i="38"/>
  <c r="O163" i="38"/>
  <c r="N167" i="38"/>
  <c r="L170" i="38"/>
  <c r="M173" i="38"/>
  <c r="M110" i="38"/>
  <c r="S71" i="38"/>
  <c r="N53" i="38"/>
  <c r="U65" i="38"/>
  <c r="S74" i="38"/>
  <c r="O80" i="38"/>
  <c r="M86" i="38"/>
  <c r="K90" i="38"/>
  <c r="K96" i="38"/>
  <c r="L100" i="38"/>
  <c r="S103" i="38"/>
  <c r="U109" i="38"/>
  <c r="S77" i="38"/>
  <c r="Q81" i="38"/>
  <c r="Q87" i="38"/>
  <c r="K91" i="38"/>
  <c r="U93" i="38"/>
  <c r="S98" i="38"/>
  <c r="P101" i="38"/>
  <c r="Q104" i="38"/>
  <c r="N109" i="38"/>
  <c r="N112" i="38"/>
  <c r="L115" i="38"/>
  <c r="T111" i="38"/>
  <c r="U48" i="38"/>
  <c r="S82" i="38"/>
  <c r="O102" i="38"/>
  <c r="L86" i="38"/>
  <c r="Q93" i="38"/>
  <c r="L101" i="38"/>
  <c r="U106" i="38"/>
  <c r="U95" i="38" s="1"/>
  <c r="U94" i="38" s="1"/>
  <c r="S114" i="38"/>
  <c r="T116" i="38"/>
  <c r="T121" i="38"/>
  <c r="U125" i="38"/>
  <c r="R129" i="38"/>
  <c r="Q133" i="38"/>
  <c r="Q138" i="38"/>
  <c r="O142" i="38"/>
  <c r="M146" i="38"/>
  <c r="N151" i="38"/>
  <c r="L155" i="38"/>
  <c r="T158" i="38"/>
  <c r="U162" i="38"/>
  <c r="R167" i="38"/>
  <c r="P171" i="38"/>
  <c r="R72" i="38"/>
  <c r="P93" i="38"/>
  <c r="M77" i="38"/>
  <c r="M91" i="38"/>
  <c r="U98" i="38"/>
  <c r="S104" i="38"/>
  <c r="P112" i="38"/>
  <c r="M112" i="38"/>
  <c r="M120" i="38"/>
  <c r="L124" i="38"/>
  <c r="K128" i="38"/>
  <c r="T131" i="38"/>
  <c r="T136" i="38"/>
  <c r="T140" i="38"/>
  <c r="R144" i="38"/>
  <c r="P148" i="38"/>
  <c r="O153" i="38"/>
  <c r="M157" i="38"/>
  <c r="M161" i="38"/>
  <c r="K166" i="38"/>
  <c r="S169" i="38"/>
  <c r="O68" i="38"/>
  <c r="Q90" i="38"/>
  <c r="M74" i="38"/>
  <c r="U89" i="38"/>
  <c r="S97" i="38"/>
  <c r="P103" i="38"/>
  <c r="M111" i="38"/>
  <c r="U116" i="38"/>
  <c r="P118" i="38"/>
  <c r="N123" i="38"/>
  <c r="O127" i="38"/>
  <c r="L131" i="38"/>
  <c r="L136" i="38"/>
  <c r="L140" i="38"/>
  <c r="T143" i="38"/>
  <c r="R147" i="38"/>
  <c r="S152" i="38"/>
  <c r="Q156" i="38"/>
  <c r="P160" i="38"/>
  <c r="N164" i="38"/>
  <c r="K169" i="38"/>
  <c r="K173" i="38"/>
  <c r="R111" i="38"/>
  <c r="M117" i="38"/>
  <c r="K121" i="38"/>
  <c r="U123" i="38"/>
  <c r="S126" i="38"/>
  <c r="S129" i="38"/>
  <c r="Q132" i="38"/>
  <c r="O136" i="38"/>
  <c r="O139" i="38"/>
  <c r="N142" i="38"/>
  <c r="L145" i="38"/>
  <c r="K148" i="38"/>
  <c r="U151" i="38"/>
  <c r="U154" i="38"/>
  <c r="T157" i="38"/>
  <c r="Q160" i="38"/>
  <c r="R163" i="38"/>
  <c r="Q167" i="38"/>
  <c r="Q101" i="38"/>
  <c r="S106" i="38"/>
  <c r="S95" i="38" s="1"/>
  <c r="S94" i="38" s="1"/>
  <c r="Q125" i="38"/>
  <c r="M142" i="38"/>
  <c r="R158" i="38"/>
  <c r="T172" i="38"/>
  <c r="P113" i="38"/>
  <c r="U118" i="38"/>
  <c r="S123" i="38"/>
  <c r="R127" i="38"/>
  <c r="Q131" i="38"/>
  <c r="M136" i="38"/>
  <c r="M140" i="38"/>
  <c r="K144" i="38"/>
  <c r="U147" i="38"/>
  <c r="T152" i="38"/>
  <c r="R156" i="38"/>
  <c r="O160" i="38"/>
  <c r="Q164" i="38"/>
  <c r="N169" i="38"/>
  <c r="S172" i="38"/>
  <c r="M176" i="38"/>
  <c r="L179" i="38"/>
  <c r="K182" i="38"/>
  <c r="U184" i="38"/>
  <c r="S187" i="38"/>
  <c r="R190" i="38"/>
  <c r="P195" i="38"/>
  <c r="N198" i="38"/>
  <c r="N202" i="38"/>
  <c r="N205" i="38"/>
  <c r="R88" i="38"/>
  <c r="K116" i="38"/>
  <c r="O130" i="38"/>
  <c r="U146" i="38"/>
  <c r="Q163" i="38"/>
  <c r="O174" i="38"/>
  <c r="Q115" i="38"/>
  <c r="M121" i="38"/>
  <c r="U124" i="38"/>
  <c r="T128" i="38"/>
  <c r="S132" i="38"/>
  <c r="Q70" i="38"/>
  <c r="M98" i="38"/>
  <c r="R118" i="38"/>
  <c r="P136" i="38"/>
  <c r="U152" i="38"/>
  <c r="M169" i="38"/>
  <c r="Q110" i="38"/>
  <c r="Q117" i="38"/>
  <c r="N122" i="38"/>
  <c r="M126" i="38"/>
  <c r="L130" i="38"/>
  <c r="T133" i="38"/>
  <c r="T138" i="38"/>
  <c r="R142" i="38"/>
  <c r="P146" i="38"/>
  <c r="O151" i="38"/>
  <c r="M155" i="38"/>
  <c r="K160" i="38"/>
  <c r="K164" i="38"/>
  <c r="T168" i="38"/>
  <c r="S171" i="38"/>
  <c r="R174" i="38"/>
  <c r="U177" i="38"/>
  <c r="K181" i="38"/>
  <c r="T183" i="38"/>
  <c r="R186" i="38"/>
  <c r="P189" i="38"/>
  <c r="L195" i="38"/>
  <c r="U197" i="38"/>
  <c r="U200" i="38"/>
  <c r="U204" i="38"/>
  <c r="S207" i="38"/>
  <c r="S212" i="38"/>
  <c r="R215" i="38"/>
  <c r="P219" i="38"/>
  <c r="Q222" i="38"/>
  <c r="P225" i="38"/>
  <c r="N231" i="38"/>
  <c r="L234" i="38"/>
  <c r="K238" i="38"/>
  <c r="U240" i="38"/>
  <c r="P177" i="38"/>
  <c r="M180" i="38"/>
  <c r="M183" i="38"/>
  <c r="M186" i="38"/>
  <c r="M189" i="38"/>
  <c r="L193" i="38"/>
  <c r="L197" i="38"/>
  <c r="U199" i="38"/>
  <c r="S203" i="38"/>
  <c r="R206" i="38"/>
  <c r="Q211" i="38"/>
  <c r="Q214" i="38"/>
  <c r="P217" i="38"/>
  <c r="M221" i="38"/>
  <c r="M224" i="38"/>
  <c r="U228" i="38"/>
  <c r="S231" i="38"/>
  <c r="S234" i="38"/>
  <c r="R238" i="38"/>
  <c r="Q241" i="38"/>
  <c r="K245" i="38"/>
  <c r="S248" i="38"/>
  <c r="O251" i="38"/>
  <c r="O254" i="38"/>
  <c r="M257" i="38"/>
  <c r="L261" i="38"/>
  <c r="K264" i="38"/>
  <c r="U266" i="38"/>
  <c r="L271" i="38"/>
  <c r="U273" i="38"/>
  <c r="R276" i="38"/>
  <c r="T279" i="38"/>
  <c r="Q282" i="38"/>
  <c r="P285" i="38"/>
  <c r="Q288" i="38"/>
  <c r="P291" i="38"/>
  <c r="N294" i="38"/>
  <c r="M297" i="38"/>
  <c r="M300" i="38"/>
  <c r="P97" i="38"/>
  <c r="O105" i="38"/>
  <c r="R124" i="38"/>
  <c r="M141" i="38"/>
  <c r="S157" i="38"/>
  <c r="R172" i="38"/>
  <c r="S112" i="38"/>
  <c r="S118" i="38"/>
  <c r="Q123" i="38"/>
  <c r="N127" i="38"/>
  <c r="O131" i="38"/>
  <c r="K136" i="38"/>
  <c r="U139" i="38"/>
  <c r="U143" i="38"/>
  <c r="S147" i="38"/>
  <c r="P152" i="38"/>
  <c r="P156" i="38"/>
  <c r="M160" i="38"/>
  <c r="M164" i="38"/>
  <c r="L169" i="38"/>
  <c r="U171" i="38"/>
  <c r="T174" i="38"/>
  <c r="L178" i="38"/>
  <c r="M181" i="38"/>
  <c r="K184" i="38"/>
  <c r="T186" i="38"/>
  <c r="R189" i="38"/>
  <c r="Q193" i="38"/>
  <c r="O197" i="38"/>
  <c r="O200" i="38"/>
  <c r="O204" i="38"/>
  <c r="M207" i="38"/>
  <c r="M212" i="38"/>
  <c r="L215" i="38"/>
  <c r="U217" i="38"/>
  <c r="K222" i="38"/>
  <c r="T224" i="38"/>
  <c r="U229" i="38"/>
  <c r="U232" i="38"/>
  <c r="S236" i="38"/>
  <c r="R239" i="38"/>
  <c r="L176" i="38"/>
  <c r="P138" i="38"/>
  <c r="K155" i="38"/>
  <c r="U170" i="38"/>
  <c r="U182" i="38"/>
  <c r="O196" i="38"/>
  <c r="O207" i="38"/>
  <c r="N215" i="38"/>
  <c r="M222" i="38"/>
  <c r="L230" i="38"/>
  <c r="U236" i="38"/>
  <c r="N176" i="38"/>
  <c r="S180" i="38"/>
  <c r="T184" i="38"/>
  <c r="T188" i="38"/>
  <c r="R193" i="38"/>
  <c r="S198" i="38"/>
  <c r="O203" i="38"/>
  <c r="N207" i="38"/>
  <c r="N213" i="38"/>
  <c r="L217" i="38"/>
  <c r="N204" i="38"/>
  <c r="K215" i="38"/>
  <c r="S221" i="38"/>
  <c r="S225" i="38"/>
  <c r="O231" i="38"/>
  <c r="N236" i="38"/>
  <c r="N240" i="38"/>
  <c r="S244" i="38"/>
  <c r="Q248" i="38"/>
  <c r="N252" i="38"/>
  <c r="L256" i="38"/>
  <c r="U259" i="38"/>
  <c r="U264" i="38"/>
  <c r="T269" i="38"/>
  <c r="S273" i="38"/>
  <c r="R277" i="38"/>
  <c r="Q281" i="38"/>
  <c r="N285" i="38"/>
  <c r="O289" i="38"/>
  <c r="M293" i="38"/>
  <c r="K297" i="38"/>
  <c r="K301" i="38"/>
  <c r="K304" i="38"/>
  <c r="T306" i="38"/>
  <c r="S309" i="38"/>
  <c r="M148" i="38"/>
  <c r="S164" i="38"/>
  <c r="P178" i="38"/>
  <c r="L190" i="38"/>
  <c r="S204" i="38"/>
  <c r="K213" i="38"/>
  <c r="T219" i="38"/>
  <c r="T225" i="38"/>
  <c r="S233" i="38"/>
  <c r="Q240" i="38"/>
  <c r="O179" i="38"/>
  <c r="O183" i="38"/>
  <c r="N187" i="38"/>
  <c r="L192" i="38"/>
  <c r="N197" i="38"/>
  <c r="K202" i="38"/>
  <c r="S205" i="38"/>
  <c r="S211" i="38"/>
  <c r="Q215" i="38"/>
  <c r="O220" i="38"/>
  <c r="O224" i="38"/>
  <c r="K230" i="38"/>
  <c r="T233" i="38"/>
  <c r="T238" i="38"/>
  <c r="O242" i="38"/>
  <c r="L247" i="38"/>
  <c r="U250" i="38"/>
  <c r="S254" i="38"/>
  <c r="P258" i="38"/>
  <c r="P263" i="38"/>
  <c r="N268" i="38"/>
  <c r="O272" i="38"/>
  <c r="L276" i="38"/>
  <c r="M280" i="38"/>
  <c r="S283" i="38"/>
  <c r="K288" i="38"/>
  <c r="T291" i="38"/>
  <c r="R295" i="38"/>
  <c r="R299" i="38"/>
  <c r="T302" i="38"/>
  <c r="S305" i="38"/>
  <c r="S308" i="38"/>
  <c r="R311" i="38"/>
  <c r="Q315" i="38"/>
  <c r="P318" i="38"/>
  <c r="P321" i="38"/>
  <c r="O324" i="38"/>
  <c r="M329" i="38"/>
  <c r="M332" i="38"/>
  <c r="K338" i="38"/>
  <c r="Q341" i="38"/>
  <c r="Q344" i="38"/>
  <c r="O347" i="38"/>
  <c r="N350" i="38"/>
  <c r="R244" i="38"/>
  <c r="Q247" i="38"/>
  <c r="R250" i="38"/>
  <c r="Q253" i="38"/>
  <c r="Q256" i="38"/>
  <c r="P259" i="38"/>
  <c r="O263" i="38"/>
  <c r="N266" i="38"/>
  <c r="K270" i="38"/>
  <c r="T272" i="38"/>
  <c r="K276" i="38"/>
  <c r="S278" i="38"/>
  <c r="R281" i="38"/>
  <c r="S284" i="38"/>
  <c r="O287" i="38"/>
  <c r="O290" i="38"/>
  <c r="N293" i="38"/>
  <c r="L296" i="38"/>
  <c r="K299" i="38"/>
  <c r="K302" i="38"/>
  <c r="T304" i="38"/>
  <c r="S307" i="38"/>
  <c r="S310" i="38"/>
  <c r="Q314" i="38"/>
  <c r="P317" i="38"/>
  <c r="N145" i="38"/>
  <c r="R161" i="38"/>
  <c r="O176" i="38"/>
  <c r="U187" i="38"/>
  <c r="P202" i="38"/>
  <c r="T211" i="38"/>
  <c r="Q217" i="38"/>
  <c r="P224" i="38"/>
  <c r="Q232" i="38"/>
  <c r="N239" i="38"/>
  <c r="S178" i="38"/>
  <c r="R182" i="38"/>
  <c r="Q186" i="38"/>
  <c r="O190" i="38"/>
  <c r="P196" i="38"/>
  <c r="N200" i="38"/>
  <c r="K205" i="38"/>
  <c r="K211" i="38"/>
  <c r="U214" i="38"/>
  <c r="S219" i="38"/>
  <c r="R223" i="38"/>
  <c r="N229" i="38"/>
  <c r="L233" i="38"/>
  <c r="L238" i="38"/>
  <c r="U241" i="38"/>
  <c r="N246" i="38"/>
  <c r="M250" i="38"/>
  <c r="K254" i="38"/>
  <c r="S257" i="38"/>
  <c r="S262" i="38"/>
  <c r="Q266" i="38"/>
  <c r="R271" i="38"/>
  <c r="O275" i="38"/>
  <c r="P279" i="38"/>
  <c r="K283" i="38"/>
  <c r="N287" i="38"/>
  <c r="L291" i="38"/>
  <c r="T294" i="38"/>
  <c r="T298" i="38"/>
  <c r="N302" i="38"/>
  <c r="M305" i="38"/>
  <c r="M308" i="38"/>
  <c r="P186" i="38"/>
  <c r="S223" i="38"/>
  <c r="L182" i="38"/>
  <c r="S199" i="38"/>
  <c r="O219" i="38"/>
  <c r="Q237" i="38"/>
  <c r="P253" i="38"/>
  <c r="N271" i="38"/>
  <c r="R286" i="38"/>
  <c r="U301" i="38"/>
  <c r="L311" i="38"/>
  <c r="T316" i="38"/>
  <c r="T320" i="38"/>
  <c r="S324" i="38"/>
  <c r="P330" i="38"/>
  <c r="P336" i="38"/>
  <c r="M341" i="38"/>
  <c r="L345" i="38"/>
  <c r="K349" i="38"/>
  <c r="N244" i="38"/>
  <c r="L248" i="38"/>
  <c r="O252" i="38"/>
  <c r="M256" i="38"/>
  <c r="K261" i="38"/>
  <c r="K265" i="38"/>
  <c r="S269" i="38"/>
  <c r="P273" i="38"/>
  <c r="Q277" i="38"/>
  <c r="N281" i="38"/>
  <c r="M285" i="38"/>
  <c r="L289" i="38"/>
  <c r="T292" i="38"/>
  <c r="R296" i="38"/>
  <c r="R300" i="38"/>
  <c r="P304" i="38"/>
  <c r="N308" i="38"/>
  <c r="N313" i="38"/>
  <c r="O320" i="38"/>
  <c r="M323" i="38"/>
  <c r="L326" i="38"/>
  <c r="K331" i="38"/>
  <c r="K336" i="38"/>
  <c r="K340" i="38"/>
  <c r="U342" i="38"/>
  <c r="S345" i="38"/>
  <c r="T163" i="38"/>
  <c r="Q212" i="38"/>
  <c r="K240" i="38"/>
  <c r="U190" i="38"/>
  <c r="O211" i="38"/>
  <c r="T229" i="38"/>
  <c r="T246" i="38"/>
  <c r="L263" i="38"/>
  <c r="K280" i="38"/>
  <c r="P295" i="38"/>
  <c r="Q308" i="38"/>
  <c r="N314" i="38"/>
  <c r="L318" i="38"/>
  <c r="K322" i="38"/>
  <c r="K326" i="38"/>
  <c r="T331" i="38"/>
  <c r="Q338" i="38"/>
  <c r="P342" i="38"/>
  <c r="O346" i="38"/>
  <c r="L350" i="38"/>
  <c r="R245" i="38"/>
  <c r="P249" i="38"/>
  <c r="O253" i="38"/>
  <c r="P257" i="38"/>
  <c r="N262" i="38"/>
  <c r="L266" i="38"/>
  <c r="U270" i="38"/>
  <c r="T274" i="38"/>
  <c r="Q278" i="38"/>
  <c r="R282" i="38"/>
  <c r="O286" i="38"/>
  <c r="M290" i="38"/>
  <c r="M294" i="38"/>
  <c r="K298" i="38"/>
  <c r="T301" i="38"/>
  <c r="T305" i="38"/>
  <c r="R309" i="38"/>
  <c r="O314" i="38"/>
  <c r="O318" i="38"/>
  <c r="M321" i="38"/>
  <c r="L324" i="38"/>
  <c r="L329" i="38"/>
  <c r="U331" i="38"/>
  <c r="M193" i="38"/>
  <c r="T228" i="38"/>
  <c r="L184" i="38"/>
  <c r="S202" i="38"/>
  <c r="K221" i="38"/>
  <c r="Q239" i="38"/>
  <c r="O255" i="38"/>
  <c r="K273" i="38"/>
  <c r="S288" i="38"/>
  <c r="P303" i="38"/>
  <c r="P311" i="38"/>
  <c r="P316" i="38"/>
  <c r="N320" i="38"/>
  <c r="M324" i="38"/>
  <c r="L330" i="38"/>
  <c r="U335" i="38"/>
  <c r="R340" i="38"/>
  <c r="S344" i="38"/>
  <c r="P348" i="38"/>
  <c r="R242" i="38"/>
  <c r="S247" i="38"/>
  <c r="T251" i="38"/>
  <c r="R255" i="38"/>
  <c r="R259" i="38"/>
  <c r="P264" i="38"/>
  <c r="M269" i="38"/>
  <c r="L273" i="38"/>
  <c r="R280" i="38"/>
  <c r="U284" i="38"/>
  <c r="P288" i="38"/>
  <c r="N292" i="38"/>
  <c r="N296" i="38"/>
  <c r="L300" i="38"/>
  <c r="U303" i="38"/>
  <c r="U307" i="38"/>
  <c r="S311" i="38"/>
  <c r="Q316" i="38"/>
  <c r="K320" i="38"/>
  <c r="T322" i="38"/>
  <c r="S325" i="38"/>
  <c r="S330" i="38"/>
  <c r="R335" i="38"/>
  <c r="R339" i="38"/>
  <c r="Q342" i="38"/>
  <c r="O345" i="38"/>
  <c r="O348" i="38"/>
  <c r="M351" i="38"/>
  <c r="L354" i="38"/>
  <c r="K357" i="38"/>
  <c r="K360" i="38"/>
  <c r="U362" i="38"/>
  <c r="Q171" i="38"/>
  <c r="P215" i="38"/>
  <c r="P176" i="38"/>
  <c r="K195" i="38"/>
  <c r="P213" i="38"/>
  <c r="Q231" i="38"/>
  <c r="U248" i="38"/>
  <c r="L265" i="38"/>
  <c r="S281" i="38"/>
  <c r="O297" i="38"/>
  <c r="M309" i="38"/>
  <c r="R314" i="38"/>
  <c r="R318" i="38"/>
  <c r="Q322" i="38"/>
  <c r="O326" i="38"/>
  <c r="O332" i="38"/>
  <c r="K339" i="38"/>
  <c r="T342" i="38"/>
  <c r="U346" i="38"/>
  <c r="R350" i="38"/>
  <c r="K246" i="38"/>
  <c r="L250" i="38"/>
  <c r="U253" i="38"/>
  <c r="T257" i="38"/>
  <c r="T262" i="38"/>
  <c r="R266" i="38"/>
  <c r="M271" i="38"/>
  <c r="P275" i="38"/>
  <c r="K279" i="38"/>
  <c r="L283" i="38"/>
  <c r="U286" i="38"/>
  <c r="S290" i="38"/>
  <c r="Q294" i="38"/>
  <c r="Q298" i="38"/>
  <c r="O302" i="38"/>
  <c r="M306" i="38"/>
  <c r="M310" i="38"/>
  <c r="U314" i="38"/>
  <c r="S318" i="38"/>
  <c r="Q321" i="38"/>
  <c r="P324" i="38"/>
  <c r="P329" i="38"/>
  <c r="N332" i="38"/>
  <c r="N338" i="38"/>
  <c r="N341" i="38"/>
  <c r="L344" i="38"/>
  <c r="L347" i="38"/>
  <c r="K350" i="38"/>
  <c r="P335" i="38"/>
  <c r="P334" i="38" s="1"/>
  <c r="K348" i="38"/>
  <c r="M353" i="38"/>
  <c r="M357" i="38"/>
  <c r="L361" i="38"/>
  <c r="L355" i="38"/>
  <c r="O208" i="38"/>
  <c r="L216" i="38"/>
  <c r="T222" i="38"/>
  <c r="Q228" i="38"/>
  <c r="N232" i="38"/>
  <c r="O237" i="38"/>
  <c r="M241" i="38"/>
  <c r="Q245" i="38"/>
  <c r="Q249" i="38"/>
  <c r="N253" i="38"/>
  <c r="K257" i="38"/>
  <c r="K262" i="38"/>
  <c r="T265" i="38"/>
  <c r="T270" i="38"/>
  <c r="S274" i="38"/>
  <c r="R278" i="38"/>
  <c r="O282" i="38"/>
  <c r="P286" i="38"/>
  <c r="N290" i="38"/>
  <c r="L294" i="38"/>
  <c r="L298" i="38"/>
  <c r="S301" i="38"/>
  <c r="S304" i="38"/>
  <c r="R307" i="38"/>
  <c r="P310" i="38"/>
  <c r="L153" i="38"/>
  <c r="P169" i="38"/>
  <c r="Q181" i="38"/>
  <c r="U193" i="38"/>
  <c r="S206" i="38"/>
  <c r="P214" i="38"/>
  <c r="P221" i="38"/>
  <c r="O229" i="38"/>
  <c r="M236" i="38"/>
  <c r="M175" i="38"/>
  <c r="O180" i="38"/>
  <c r="N184" i="38"/>
  <c r="N188" i="38"/>
  <c r="N193" i="38"/>
  <c r="M198" i="38"/>
  <c r="U202" i="38"/>
  <c r="T206" i="38"/>
  <c r="R212" i="38"/>
  <c r="P216" i="38"/>
  <c r="O221" i="38"/>
  <c r="M225" i="38"/>
  <c r="U230" i="38"/>
  <c r="U234" i="38"/>
  <c r="S239" i="38"/>
  <c r="M244" i="38"/>
  <c r="M248" i="38"/>
  <c r="S251" i="38"/>
  <c r="Q255" i="38"/>
  <c r="Q259" i="38"/>
  <c r="O264" i="38"/>
  <c r="N269" i="38"/>
  <c r="O273" i="38"/>
  <c r="L277" i="38"/>
  <c r="K281" i="38"/>
  <c r="T284" i="38"/>
  <c r="U288" i="38"/>
  <c r="S292" i="38"/>
  <c r="S296" i="38"/>
  <c r="Q300" i="38"/>
  <c r="R303" i="38"/>
  <c r="P306" i="38"/>
  <c r="O309" i="38"/>
  <c r="O313" i="38"/>
  <c r="N316" i="38"/>
  <c r="M319" i="38"/>
  <c r="M322" i="38"/>
  <c r="L325" i="38"/>
  <c r="U329" i="38"/>
  <c r="U332" i="38"/>
  <c r="S338" i="38"/>
  <c r="N342" i="38"/>
  <c r="N345" i="38"/>
  <c r="L348" i="38"/>
  <c r="L351" i="38"/>
  <c r="P245" i="38"/>
  <c r="N248" i="38"/>
  <c r="P251" i="38"/>
  <c r="N254" i="38"/>
  <c r="N257" i="38"/>
  <c r="M261" i="38"/>
  <c r="L264" i="38"/>
  <c r="K268" i="38"/>
  <c r="S270" i="38"/>
  <c r="R273" i="38"/>
  <c r="S276" i="38"/>
  <c r="O279" i="38"/>
  <c r="P282" i="38"/>
  <c r="O285" i="38"/>
  <c r="L288" i="38"/>
  <c r="K291" i="38"/>
  <c r="K294" i="38"/>
  <c r="T296" i="38"/>
  <c r="S299" i="38"/>
  <c r="S302" i="38"/>
  <c r="R305" i="38"/>
  <c r="P308" i="38"/>
  <c r="O311" i="38"/>
  <c r="N315" i="38"/>
  <c r="M318" i="38"/>
  <c r="L149" i="38"/>
  <c r="R166" i="38"/>
  <c r="N179" i="38"/>
  <c r="T190" i="38"/>
  <c r="P205" i="38"/>
  <c r="M213" i="38"/>
  <c r="L220" i="38"/>
  <c r="L228" i="38"/>
  <c r="U233" i="38"/>
  <c r="S240" i="38"/>
  <c r="S179" i="38"/>
  <c r="Q183" i="38"/>
  <c r="P187" i="38"/>
  <c r="P192" i="38"/>
  <c r="P197" i="38"/>
  <c r="M202" i="38"/>
  <c r="L206" i="38"/>
  <c r="U211" i="38"/>
  <c r="S215" i="38"/>
  <c r="S220" i="38"/>
  <c r="Q224" i="38"/>
  <c r="M230" i="38"/>
  <c r="M234" i="38"/>
  <c r="K239" i="38"/>
  <c r="Q242" i="38"/>
  <c r="P247" i="38"/>
  <c r="K251" i="38"/>
  <c r="U254" i="38"/>
  <c r="T258" i="38"/>
  <c r="R263" i="38"/>
  <c r="P268" i="38"/>
  <c r="S272" i="38"/>
  <c r="N276" i="38"/>
  <c r="O280" i="38"/>
  <c r="L284" i="38"/>
  <c r="M288" i="38"/>
  <c r="K292" i="38"/>
  <c r="K296" i="38"/>
  <c r="T299" i="38"/>
  <c r="L303" i="38"/>
  <c r="U305" i="38"/>
  <c r="O143" i="38"/>
  <c r="K200" i="38"/>
  <c r="T231" i="38"/>
  <c r="K186" i="38"/>
  <c r="R204" i="38"/>
  <c r="L223" i="38"/>
  <c r="O241" i="38"/>
  <c r="O257" i="38"/>
  <c r="U274" i="38"/>
  <c r="P290" i="38"/>
  <c r="U304" i="38"/>
  <c r="K313" i="38"/>
  <c r="U317" i="38"/>
  <c r="T321" i="38"/>
  <c r="R325" i="38"/>
  <c r="R331" i="38"/>
  <c r="O338" i="38"/>
  <c r="M346" i="38"/>
  <c r="U349" i="38"/>
  <c r="N245" i="38"/>
  <c r="N249" i="38"/>
  <c r="M253" i="38"/>
  <c r="L257" i="38"/>
  <c r="L262" i="38"/>
  <c r="U265" i="38"/>
  <c r="Q270" i="38"/>
  <c r="R274" i="38"/>
  <c r="O278" i="38"/>
  <c r="N282" i="38"/>
  <c r="M286" i="38"/>
  <c r="K290" i="38"/>
  <c r="T293" i="38"/>
  <c r="T297" i="38"/>
  <c r="R301" i="38"/>
  <c r="P305" i="38"/>
  <c r="P309" i="38"/>
  <c r="M314" i="38"/>
  <c r="K318" i="38"/>
  <c r="K321" i="38"/>
  <c r="U323" i="38"/>
  <c r="T326" i="38"/>
  <c r="S331" i="38"/>
  <c r="S336" i="38"/>
  <c r="S340" i="38"/>
  <c r="Q343" i="38"/>
  <c r="P346" i="38"/>
  <c r="S177" i="38"/>
  <c r="N219" i="38"/>
  <c r="M179" i="38"/>
  <c r="T196" i="38"/>
  <c r="O215" i="38"/>
  <c r="R233" i="38"/>
  <c r="Q250" i="38"/>
  <c r="L268" i="38"/>
  <c r="Q283" i="38"/>
  <c r="N299" i="38"/>
  <c r="U309" i="38"/>
  <c r="M315" i="38"/>
  <c r="K319" i="38"/>
  <c r="L323" i="38"/>
  <c r="U326" i="38"/>
  <c r="S332" i="38"/>
  <c r="Q339" i="38"/>
  <c r="P343" i="38"/>
  <c r="M347" i="38"/>
  <c r="N351" i="38"/>
  <c r="Q246" i="38"/>
  <c r="P250" i="38"/>
  <c r="P254" i="38"/>
  <c r="O258" i="38"/>
  <c r="M263" i="38"/>
  <c r="M268" i="38"/>
  <c r="S271" i="38"/>
  <c r="T275" i="38"/>
  <c r="Q279" i="38"/>
  <c r="R283" i="38"/>
  <c r="M287" i="38"/>
  <c r="M291" i="38"/>
  <c r="K295" i="38"/>
  <c r="U298" i="38"/>
  <c r="U302" i="38"/>
  <c r="S306" i="38"/>
  <c r="Q310" i="38"/>
  <c r="P315" i="38"/>
  <c r="L319" i="38"/>
  <c r="U321" i="38"/>
  <c r="T324" i="38"/>
  <c r="T329" i="38"/>
  <c r="L152" i="38"/>
  <c r="M206" i="38"/>
  <c r="R234" i="38"/>
  <c r="L188" i="38"/>
  <c r="P206" i="38"/>
  <c r="K225" i="38"/>
  <c r="K244" i="38"/>
  <c r="M259" i="38"/>
  <c r="T276" i="38"/>
  <c r="Q292" i="38"/>
  <c r="N306" i="38"/>
  <c r="Q313" i="38"/>
  <c r="O317" i="38"/>
  <c r="N321" i="38"/>
  <c r="N325" i="38"/>
  <c r="L331" i="38"/>
  <c r="T336" i="38"/>
  <c r="S341" i="38"/>
  <c r="R345" i="38"/>
  <c r="O349" i="38"/>
  <c r="T244" i="38"/>
  <c r="R248" i="38"/>
  <c r="S252" i="38"/>
  <c r="S256" i="38"/>
  <c r="Q261" i="38"/>
  <c r="O265" i="38"/>
  <c r="M270" i="38"/>
  <c r="L274" i="38"/>
  <c r="U277" i="38"/>
  <c r="T281" i="38"/>
  <c r="S285" i="38"/>
  <c r="P289" i="38"/>
  <c r="P293" i="38"/>
  <c r="N297" i="38"/>
  <c r="L301" i="38"/>
  <c r="L305" i="38"/>
  <c r="T308" i="38"/>
  <c r="R313" i="38"/>
  <c r="R317" i="38"/>
  <c r="S320" i="38"/>
  <c r="Q323" i="38"/>
  <c r="P326" i="38"/>
  <c r="O331" i="38"/>
  <c r="O336" i="38"/>
  <c r="O340" i="38"/>
  <c r="M343" i="38"/>
  <c r="L346" i="38"/>
  <c r="U351" i="38"/>
  <c r="T354" i="38"/>
  <c r="S357" i="38"/>
  <c r="S360" i="38"/>
  <c r="L353" i="38"/>
  <c r="R183" i="38"/>
  <c r="O222" i="38"/>
  <c r="L181" i="38"/>
  <c r="U198" i="38"/>
  <c r="N217" i="38"/>
  <c r="R236" i="38"/>
  <c r="P252" i="38"/>
  <c r="L270" i="38"/>
  <c r="R285" i="38"/>
  <c r="M301" i="38"/>
  <c r="R310" i="38"/>
  <c r="S315" i="38"/>
  <c r="Q319" i="38"/>
  <c r="P323" i="38"/>
  <c r="O329" i="38"/>
  <c r="M335" i="38"/>
  <c r="U339" i="38"/>
  <c r="K344" i="38"/>
  <c r="S347" i="38"/>
  <c r="R351" i="38"/>
  <c r="K247" i="38"/>
  <c r="L251" i="38"/>
  <c r="T254" i="38"/>
  <c r="U258" i="38"/>
  <c r="S263" i="38"/>
  <c r="Q268" i="38"/>
  <c r="N272" i="38"/>
  <c r="O276" i="38"/>
  <c r="U279" i="38"/>
  <c r="M284" i="38"/>
  <c r="S287" i="38"/>
  <c r="Q291" i="38"/>
  <c r="Q295" i="38"/>
  <c r="O299" i="38"/>
  <c r="M303" i="38"/>
  <c r="M307" i="38"/>
  <c r="K311" i="38"/>
  <c r="T315" i="38"/>
  <c r="P319" i="38"/>
  <c r="N322" i="38"/>
  <c r="M325" i="38"/>
  <c r="M330" i="38"/>
  <c r="L335" i="38"/>
  <c r="L339" i="38"/>
  <c r="K342" i="38"/>
  <c r="T344" i="38"/>
  <c r="L212" i="38"/>
  <c r="K219" i="38"/>
  <c r="T223" i="38"/>
  <c r="P229" i="38"/>
  <c r="P233" i="38"/>
  <c r="N238" i="38"/>
  <c r="L242" i="38"/>
  <c r="R246" i="38"/>
  <c r="O250" i="38"/>
  <c r="M254" i="38"/>
  <c r="L258" i="38"/>
  <c r="U262" i="38"/>
  <c r="S266" i="38"/>
  <c r="K272" i="38"/>
  <c r="Q275" i="38"/>
  <c r="R279" i="38"/>
  <c r="O283" i="38"/>
  <c r="P287" i="38"/>
  <c r="N291" i="38"/>
  <c r="N295" i="38"/>
  <c r="L299" i="38"/>
  <c r="P302" i="38"/>
  <c r="O305" i="38"/>
  <c r="O308" i="38"/>
  <c r="O140" i="38"/>
  <c r="T156" i="38"/>
  <c r="M172" i="38"/>
  <c r="O184" i="38"/>
  <c r="S197" i="38"/>
  <c r="L208" i="38"/>
  <c r="K216" i="38"/>
  <c r="U222" i="38"/>
  <c r="T230" i="38"/>
  <c r="R237" i="38"/>
  <c r="L177" i="38"/>
  <c r="N181" i="38"/>
  <c r="N185" i="38"/>
  <c r="O189" i="38"/>
  <c r="M195" i="38"/>
  <c r="K199" i="38"/>
  <c r="U203" i="38"/>
  <c r="T207" i="38"/>
  <c r="R213" i="38"/>
  <c r="R217" i="38"/>
  <c r="N222" i="38"/>
  <c r="K228" i="38"/>
  <c r="U231" i="38"/>
  <c r="T236" i="38"/>
  <c r="R240" i="38"/>
  <c r="M245" i="38"/>
  <c r="K249" i="38"/>
  <c r="R252" i="38"/>
  <c r="R256" i="38"/>
  <c r="P261" i="38"/>
  <c r="N265" i="38"/>
  <c r="P270" i="38"/>
  <c r="M274" i="38"/>
  <c r="L278" i="38"/>
  <c r="K282" i="38"/>
  <c r="T285" i="38"/>
  <c r="S289" i="38"/>
  <c r="S293" i="38"/>
  <c r="Q297" i="38"/>
  <c r="O301" i="38"/>
  <c r="O304" i="38"/>
  <c r="N307" i="38"/>
  <c r="L310" i="38"/>
  <c r="L314" i="38"/>
  <c r="K317" i="38"/>
  <c r="U319" i="38"/>
  <c r="U322" i="38"/>
  <c r="T325" i="38"/>
  <c r="R330" i="38"/>
  <c r="Q335" i="38"/>
  <c r="O339" i="38"/>
  <c r="L343" i="38"/>
  <c r="K346" i="38"/>
  <c r="T348" i="38"/>
  <c r="T351" i="38"/>
  <c r="M246" i="38"/>
  <c r="L249" i="38"/>
  <c r="M252" i="38"/>
  <c r="L255" i="38"/>
  <c r="K258" i="38"/>
  <c r="U261" i="38"/>
  <c r="T264" i="38"/>
  <c r="S268" i="38"/>
  <c r="O271" i="38"/>
  <c r="P274" i="38"/>
  <c r="O277" i="38"/>
  <c r="L280" i="38"/>
  <c r="N283" i="38"/>
  <c r="K286" i="38"/>
  <c r="T288" i="38"/>
  <c r="S291" i="38"/>
  <c r="S294" i="38"/>
  <c r="R297" i="38"/>
  <c r="P300" i="38"/>
  <c r="O303" i="38"/>
  <c r="O306" i="38"/>
  <c r="N309" i="38"/>
  <c r="L313" i="38"/>
  <c r="K316" i="38"/>
  <c r="P137" i="38"/>
  <c r="K154" i="38"/>
  <c r="M170" i="38"/>
  <c r="M182" i="38"/>
  <c r="R195" i="38"/>
  <c r="R194" i="38" s="1"/>
  <c r="U206" i="38"/>
  <c r="R214" i="38"/>
  <c r="R221" i="38"/>
  <c r="Q229" i="38"/>
  <c r="O236" i="38"/>
  <c r="Q175" i="38"/>
  <c r="Q180" i="38"/>
  <c r="P184" i="38"/>
  <c r="R188" i="38"/>
  <c r="P193" i="38"/>
  <c r="O198" i="38"/>
  <c r="M203" i="38"/>
  <c r="L207" i="38"/>
  <c r="T212" i="38"/>
  <c r="T216" i="38"/>
  <c r="Q221" i="38"/>
  <c r="O225" i="38"/>
  <c r="M231" i="38"/>
  <c r="L236" i="38"/>
  <c r="U239" i="38"/>
  <c r="Q244" i="38"/>
  <c r="O248" i="38"/>
  <c r="U251" i="38"/>
  <c r="U255" i="38"/>
  <c r="S259" i="38"/>
  <c r="Q264" i="38"/>
  <c r="R269" i="38"/>
  <c r="Q273" i="38"/>
  <c r="N277" i="38"/>
  <c r="O281" i="38"/>
  <c r="L285" i="38"/>
  <c r="K289" i="38"/>
  <c r="K293" i="38"/>
  <c r="U296" i="38"/>
  <c r="S300" i="38"/>
  <c r="T303" i="38"/>
  <c r="R306" i="38"/>
  <c r="S159" i="38"/>
  <c r="L211" i="38"/>
  <c r="Q238" i="38"/>
  <c r="K190" i="38"/>
  <c r="Q208" i="38"/>
  <c r="S228" i="38"/>
  <c r="U245" i="38"/>
  <c r="M262" i="38"/>
  <c r="T278" i="38"/>
  <c r="P294" i="38"/>
  <c r="T307" i="38"/>
  <c r="U313" i="38"/>
  <c r="T318" i="38"/>
  <c r="S322" i="38"/>
  <c r="S326" i="38"/>
  <c r="Q332" i="38"/>
  <c r="M339" i="38"/>
  <c r="N343" i="38"/>
  <c r="K347" i="38"/>
  <c r="T350" i="38"/>
  <c r="O246" i="38"/>
  <c r="N250" i="38"/>
  <c r="L254" i="38"/>
  <c r="M258" i="38"/>
  <c r="K263" i="38"/>
  <c r="T266" i="38"/>
  <c r="Q271" i="38"/>
  <c r="R275" i="38"/>
  <c r="M279" i="38"/>
  <c r="P283" i="38"/>
  <c r="K287" i="38"/>
  <c r="U290" i="38"/>
  <c r="U294" i="38"/>
  <c r="S298" i="38"/>
  <c r="Q302" i="38"/>
  <c r="Q306" i="38"/>
  <c r="O310" i="38"/>
  <c r="L315" i="38"/>
  <c r="U318" i="38"/>
  <c r="S321" i="38"/>
  <c r="R324" i="38"/>
  <c r="R329" i="38"/>
  <c r="P332" i="38"/>
  <c r="P338" i="38"/>
  <c r="P341" i="38"/>
  <c r="N344" i="38"/>
  <c r="N347" i="38"/>
  <c r="N189" i="38"/>
  <c r="N225" i="38"/>
  <c r="K183" i="38"/>
  <c r="T200" i="38"/>
  <c r="M220" i="38"/>
  <c r="P238" i="38"/>
  <c r="Q254" i="38"/>
  <c r="M272" i="38"/>
  <c r="R287" i="38"/>
  <c r="R302" i="38"/>
  <c r="N311" i="38"/>
  <c r="L316" i="38"/>
  <c r="L320" i="38"/>
  <c r="K324" i="38"/>
  <c r="S329" i="38"/>
  <c r="S335" i="38"/>
  <c r="P340" i="38"/>
  <c r="O344" i="38"/>
  <c r="N348" i="38"/>
  <c r="P242" i="38"/>
  <c r="O247" i="38"/>
  <c r="R251" i="38"/>
  <c r="P255" i="38"/>
  <c r="N259" i="38"/>
  <c r="N264" i="38"/>
  <c r="K269" i="38"/>
  <c r="R272" i="38"/>
  <c r="U276" i="38"/>
  <c r="P280" i="38"/>
  <c r="Q284" i="38"/>
  <c r="N288" i="38"/>
  <c r="L292" i="38"/>
  <c r="U295" i="38"/>
  <c r="U299" i="38"/>
  <c r="S303" i="38"/>
  <c r="Q307" i="38"/>
  <c r="Q311" i="38"/>
  <c r="O316" i="38"/>
  <c r="T319" i="38"/>
  <c r="R322" i="38"/>
  <c r="Q325" i="38"/>
  <c r="Q330" i="38"/>
  <c r="R168" i="38"/>
  <c r="U213" i="38"/>
  <c r="P241" i="38"/>
  <c r="T192" i="38"/>
  <c r="T191" i="38" s="1"/>
  <c r="P212" i="38"/>
  <c r="S230" i="38"/>
  <c r="T247" i="38"/>
  <c r="M264" i="38"/>
  <c r="U280" i="38"/>
  <c r="O296" i="38"/>
  <c r="U308" i="38"/>
  <c r="P314" i="38"/>
  <c r="N318" i="38"/>
  <c r="O322" i="38"/>
  <c r="M326" i="38"/>
  <c r="K332" i="38"/>
  <c r="U338" i="38"/>
  <c r="R342" i="38"/>
  <c r="Q346" i="38"/>
  <c r="P350" i="38"/>
  <c r="T245" i="38"/>
  <c r="R249" i="38"/>
  <c r="S253" i="38"/>
  <c r="R257" i="38"/>
  <c r="P262" i="38"/>
  <c r="P266" i="38"/>
  <c r="K271" i="38"/>
  <c r="L275" i="38"/>
  <c r="U278" i="38"/>
  <c r="T282" i="38"/>
  <c r="Q286" i="38"/>
  <c r="Q290" i="38"/>
  <c r="O294" i="38"/>
  <c r="M298" i="38"/>
  <c r="M302" i="38"/>
  <c r="K306" i="38"/>
  <c r="T309" i="38"/>
  <c r="S314" i="38"/>
  <c r="Q318" i="38"/>
  <c r="O321" i="38"/>
  <c r="N324" i="38"/>
  <c r="N329" i="38"/>
  <c r="L332" i="38"/>
  <c r="L338" i="38"/>
  <c r="U343" i="38"/>
  <c r="T346" i="38"/>
  <c r="T349" i="38"/>
  <c r="R352" i="38"/>
  <c r="Q355" i="38"/>
  <c r="P358" i="38"/>
  <c r="P361" i="38"/>
  <c r="Q139" i="38"/>
  <c r="K197" i="38"/>
  <c r="N230" i="38"/>
  <c r="L185" i="38"/>
  <c r="Q203" i="38"/>
  <c r="L222" i="38"/>
  <c r="P240" i="38"/>
  <c r="N256" i="38"/>
  <c r="K274" i="38"/>
  <c r="Q289" i="38"/>
  <c r="M304" i="38"/>
  <c r="T311" i="38"/>
  <c r="R316" i="38"/>
  <c r="P320" i="38"/>
  <c r="Q324" i="38"/>
  <c r="N330" i="38"/>
  <c r="L336" i="38"/>
  <c r="K341" i="38"/>
  <c r="U344" i="38"/>
  <c r="R348" i="38"/>
  <c r="L244" i="38"/>
  <c r="U247" i="38"/>
  <c r="K252" i="38"/>
  <c r="K256" i="38"/>
  <c r="T259" i="38"/>
  <c r="R264" i="38"/>
  <c r="Q269" i="38"/>
  <c r="N273" i="38"/>
  <c r="M277" i="38"/>
  <c r="L281" i="38"/>
  <c r="K285" i="38"/>
  <c r="R288" i="38"/>
  <c r="R292" i="38"/>
  <c r="P296" i="38"/>
  <c r="N300" i="38"/>
  <c r="N304" i="38"/>
  <c r="L308" i="38"/>
  <c r="U311" i="38"/>
  <c r="U316" i="38"/>
  <c r="M320" i="38"/>
  <c r="K323" i="38"/>
  <c r="U325" i="38"/>
  <c r="U330" i="38"/>
  <c r="T335" i="38"/>
  <c r="T339" i="38"/>
  <c r="S342" i="38"/>
  <c r="Q345" i="38"/>
  <c r="Q348" i="38"/>
  <c r="O351" i="38"/>
  <c r="O342" i="38"/>
  <c r="U350" i="38"/>
  <c r="M355" i="38"/>
  <c r="L359" i="38"/>
  <c r="K352" i="38"/>
  <c r="T357" i="38"/>
  <c r="M214" i="38"/>
  <c r="U220" i="38"/>
  <c r="S224" i="38"/>
  <c r="Q230" i="38"/>
  <c r="O234" i="38"/>
  <c r="M239" i="38"/>
  <c r="U242" i="38"/>
  <c r="R247" i="38"/>
  <c r="M251" i="38"/>
  <c r="M255" i="38"/>
  <c r="K259" i="38"/>
  <c r="T263" i="38"/>
  <c r="T268" i="38"/>
  <c r="U272" i="38"/>
  <c r="P276" i="38"/>
  <c r="S280" i="38"/>
  <c r="N284" i="38"/>
  <c r="O288" i="38"/>
  <c r="O292" i="38"/>
  <c r="M296" i="38"/>
  <c r="K300" i="38"/>
  <c r="N303" i="38"/>
  <c r="L306" i="38"/>
  <c r="K309" i="38"/>
  <c r="M144" i="38"/>
  <c r="S160" i="38"/>
  <c r="O175" i="38"/>
  <c r="M187" i="38"/>
  <c r="S200" i="38"/>
  <c r="R211" i="38"/>
  <c r="O217" i="38"/>
  <c r="N224" i="38"/>
  <c r="O232" i="38"/>
  <c r="L239" i="38"/>
  <c r="Q178" i="38"/>
  <c r="N182" i="38"/>
  <c r="O186" i="38"/>
  <c r="M190" i="38"/>
  <c r="L196" i="38"/>
  <c r="L200" i="38"/>
  <c r="T204" i="38"/>
  <c r="S208" i="38"/>
  <c r="S214" i="38"/>
  <c r="Q219" i="38"/>
  <c r="Q218" i="38" s="1"/>
  <c r="N223" i="38"/>
  <c r="L229" i="38"/>
  <c r="T232" i="38"/>
  <c r="S237" i="38"/>
  <c r="S241" i="38"/>
  <c r="L246" i="38"/>
  <c r="U249" i="38"/>
  <c r="T253" i="38"/>
  <c r="Q257" i="38"/>
  <c r="O262" i="38"/>
  <c r="O266" i="38"/>
  <c r="P271" i="38"/>
  <c r="K275" i="38"/>
  <c r="N279" i="38"/>
  <c r="U282" i="38"/>
  <c r="T286" i="38"/>
  <c r="T290" i="38"/>
  <c r="R294" i="38"/>
  <c r="P298" i="38"/>
  <c r="L302" i="38"/>
  <c r="K305" i="38"/>
  <c r="K308" i="38"/>
  <c r="T310" i="38"/>
  <c r="T314" i="38"/>
  <c r="S317" i="38"/>
  <c r="R320" i="38"/>
  <c r="R323" i="38"/>
  <c r="Q326" i="38"/>
  <c r="P331" i="38"/>
  <c r="N336" i="38"/>
  <c r="T340" i="38"/>
  <c r="T343" i="38"/>
  <c r="S346" i="38"/>
  <c r="Q349" i="38"/>
  <c r="T242" i="38"/>
  <c r="U246" i="38"/>
  <c r="T249" i="38"/>
  <c r="U252" i="38"/>
  <c r="T255" i="38"/>
  <c r="S258" i="38"/>
  <c r="R262" i="38"/>
  <c r="Q265" i="38"/>
  <c r="O269" i="38"/>
  <c r="L272" i="38"/>
  <c r="N275" i="38"/>
  <c r="K278" i="38"/>
  <c r="T280" i="38"/>
  <c r="K284" i="38"/>
  <c r="S286" i="38"/>
  <c r="R289" i="38"/>
  <c r="P292" i="38"/>
  <c r="O295" i="38"/>
  <c r="O298" i="38"/>
  <c r="N301" i="38"/>
  <c r="L304" i="38"/>
  <c r="K307" i="38"/>
  <c r="K310" i="38"/>
  <c r="T313" i="38"/>
  <c r="S316" i="38"/>
  <c r="N141" i="38"/>
  <c r="K158" i="38"/>
  <c r="U172" i="38"/>
  <c r="K185" i="38"/>
  <c r="P198" i="38"/>
  <c r="N208" i="38"/>
  <c r="M216" i="38"/>
  <c r="K223" i="38"/>
  <c r="L231" i="38"/>
  <c r="T237" i="38"/>
  <c r="N177" i="38"/>
  <c r="P181" i="38"/>
  <c r="R185" i="38"/>
  <c r="Q189" i="38"/>
  <c r="O195" i="38"/>
  <c r="O199" i="38"/>
  <c r="L204" i="38"/>
  <c r="K208" i="38"/>
  <c r="K214" i="38"/>
  <c r="T217" i="38"/>
  <c r="P222" i="38"/>
  <c r="O228" i="38"/>
  <c r="O227" i="38" s="1"/>
  <c r="L232" i="38"/>
  <c r="K237" i="38"/>
  <c r="K241" i="38"/>
  <c r="O245" i="38"/>
  <c r="M249" i="38"/>
  <c r="L253" i="38"/>
  <c r="T256" i="38"/>
  <c r="R261" i="38"/>
  <c r="R265" i="38"/>
  <c r="R270" i="38"/>
  <c r="O274" i="38"/>
  <c r="P278" i="38"/>
  <c r="M282" i="38"/>
  <c r="L286" i="38"/>
  <c r="L290" i="38"/>
  <c r="U293" i="38"/>
  <c r="S297" i="38"/>
  <c r="Q301" i="38"/>
  <c r="Q304" i="38"/>
  <c r="P307" i="38"/>
  <c r="P174" i="38"/>
  <c r="U216" i="38"/>
  <c r="K178" i="38"/>
  <c r="U195" i="38"/>
  <c r="O214" i="38"/>
  <c r="R232" i="38"/>
  <c r="S249" i="38"/>
  <c r="K266" i="38"/>
  <c r="S282" i="38"/>
  <c r="N298" i="38"/>
  <c r="Q309" i="38"/>
  <c r="U315" i="38"/>
  <c r="S319" i="38"/>
  <c r="T323" i="38"/>
  <c r="Q329" i="38"/>
  <c r="O335" i="38"/>
  <c r="N340" i="38"/>
  <c r="M344" i="38"/>
  <c r="U347" i="38"/>
  <c r="M242" i="38"/>
  <c r="M247" i="38"/>
  <c r="N251" i="38"/>
  <c r="N255" i="38"/>
  <c r="L259" i="38"/>
  <c r="U263" i="38"/>
  <c r="U268" i="38"/>
  <c r="P272" i="38"/>
  <c r="Q276" i="38"/>
  <c r="N280" i="38"/>
  <c r="O284" i="38"/>
  <c r="U287" i="38"/>
  <c r="U291" i="38"/>
  <c r="S295" i="38"/>
  <c r="Q299" i="38"/>
  <c r="Q303" i="38"/>
  <c r="O307" i="38"/>
  <c r="M311" i="38"/>
  <c r="M316" i="38"/>
  <c r="R319" i="38"/>
  <c r="P322" i="38"/>
  <c r="O325" i="38"/>
  <c r="O330" i="38"/>
  <c r="N335" i="38"/>
  <c r="N339" i="38"/>
  <c r="M342" i="38"/>
  <c r="K345" i="38"/>
  <c r="M147" i="38"/>
  <c r="K204" i="38"/>
  <c r="M233" i="38"/>
  <c r="L187" i="38"/>
  <c r="Q205" i="38"/>
  <c r="K224" i="38"/>
  <c r="K242" i="38"/>
  <c r="N258" i="38"/>
  <c r="S275" i="38"/>
  <c r="R291" i="38"/>
  <c r="Q305" i="38"/>
  <c r="M313" i="38"/>
  <c r="M317" i="38"/>
  <c r="L321" i="38"/>
  <c r="U324" i="38"/>
  <c r="T330" i="38"/>
  <c r="R336" i="38"/>
  <c r="O341" i="38"/>
  <c r="P345" i="38"/>
  <c r="M349" i="38"/>
  <c r="P244" i="38"/>
  <c r="P248" i="38"/>
  <c r="Q252" i="38"/>
  <c r="O256" i="38"/>
  <c r="O261" i="38"/>
  <c r="M265" i="38"/>
  <c r="U269" i="38"/>
  <c r="T273" i="38"/>
  <c r="S277" i="38"/>
  <c r="P281" i="38"/>
  <c r="Q285" i="38"/>
  <c r="N289" i="38"/>
  <c r="L293" i="38"/>
  <c r="L297" i="38"/>
  <c r="T300" i="38"/>
  <c r="R304" i="38"/>
  <c r="R308" i="38"/>
  <c r="P313" i="38"/>
  <c r="N317" i="38"/>
  <c r="Q320" i="38"/>
  <c r="O323" i="38"/>
  <c r="N326" i="38"/>
  <c r="M331" i="38"/>
  <c r="T180" i="38"/>
  <c r="T220" i="38"/>
  <c r="K180" i="38"/>
  <c r="K198" i="38"/>
  <c r="N216" i="38"/>
  <c r="Q234" i="38"/>
  <c r="Q251" i="38"/>
  <c r="L269" i="38"/>
  <c r="P284" i="38"/>
  <c r="O300" i="38"/>
  <c r="N310" i="38"/>
  <c r="O315" i="38"/>
  <c r="O319" i="38"/>
  <c r="N323" i="38"/>
  <c r="K329" i="38"/>
  <c r="K335" i="38"/>
  <c r="K334" i="38" s="1"/>
  <c r="S339" i="38"/>
  <c r="R343" i="38"/>
  <c r="Q347" i="38"/>
  <c r="P351" i="38"/>
  <c r="S246" i="38"/>
  <c r="T250" i="38"/>
  <c r="R254" i="38"/>
  <c r="Q258" i="38"/>
  <c r="Q263" i="38"/>
  <c r="O268" i="38"/>
  <c r="U271" i="38"/>
  <c r="M276" i="38"/>
  <c r="S279" i="38"/>
  <c r="T283" i="38"/>
  <c r="Q287" i="38"/>
  <c r="O291" i="38"/>
  <c r="M295" i="38"/>
  <c r="M299" i="38"/>
  <c r="K303" i="38"/>
  <c r="U306" i="38"/>
  <c r="U310" i="38"/>
  <c r="R315" i="38"/>
  <c r="N319" i="38"/>
  <c r="K325" i="38"/>
  <c r="K330" i="38"/>
  <c r="T332" i="38"/>
  <c r="T338" i="38"/>
  <c r="T341" i="38"/>
  <c r="R344" i="38"/>
  <c r="R347" i="38"/>
  <c r="Q350" i="38"/>
  <c r="O353" i="38"/>
  <c r="N356" i="38"/>
  <c r="N359" i="38"/>
  <c r="M362" i="38"/>
  <c r="U155" i="38"/>
  <c r="Q207" i="38"/>
  <c r="L237" i="38"/>
  <c r="K189" i="38"/>
  <c r="R207" i="38"/>
  <c r="U225" i="38"/>
  <c r="U244" i="38"/>
  <c r="N261" i="38"/>
  <c r="T277" i="38"/>
  <c r="O293" i="38"/>
  <c r="L307" i="38"/>
  <c r="S313" i="38"/>
  <c r="Q317" i="38"/>
  <c r="R321" i="38"/>
  <c r="P325" i="38"/>
  <c r="N331" i="38"/>
  <c r="M338" i="38"/>
  <c r="U341" i="38"/>
  <c r="T345" i="38"/>
  <c r="S349" i="38"/>
  <c r="L245" i="38"/>
  <c r="T248" i="38"/>
  <c r="K253" i="38"/>
  <c r="U256" i="38"/>
  <c r="S261" i="38"/>
  <c r="S265" i="38"/>
  <c r="O270" i="38"/>
  <c r="N274" i="38"/>
  <c r="M278" i="38"/>
  <c r="L282" i="38"/>
  <c r="U285" i="38"/>
  <c r="T289" i="38"/>
  <c r="R293" i="38"/>
  <c r="P297" i="38"/>
  <c r="P301" i="38"/>
  <c r="N305" i="38"/>
  <c r="L309" i="38"/>
  <c r="K314" i="38"/>
  <c r="T317" i="38"/>
  <c r="U320" i="38"/>
  <c r="S323" i="38"/>
  <c r="R326" i="38"/>
  <c r="Q331" i="38"/>
  <c r="Q336" i="38"/>
  <c r="Q340" i="38"/>
  <c r="O343" i="38"/>
  <c r="N346" i="38"/>
  <c r="N349" i="38"/>
  <c r="L352" i="38"/>
  <c r="T347" i="38"/>
  <c r="P349" i="38"/>
  <c r="O356" i="38"/>
  <c r="L363" i="38"/>
  <c r="K366" i="38"/>
  <c r="T368" i="38"/>
  <c r="S371" i="38"/>
  <c r="R374" i="38"/>
  <c r="Q378" i="38"/>
  <c r="P382" i="38"/>
  <c r="P385" i="38"/>
  <c r="N388" i="38"/>
  <c r="M393" i="38"/>
  <c r="L396" i="38"/>
  <c r="K399" i="38"/>
  <c r="U402" i="38"/>
  <c r="S407" i="38"/>
  <c r="S412" i="38"/>
  <c r="Q415" i="38"/>
  <c r="P418" i="38"/>
  <c r="P422" i="38"/>
  <c r="O425" i="38"/>
  <c r="O428" i="38"/>
  <c r="N433" i="38"/>
  <c r="N437" i="38"/>
  <c r="M440" i="38"/>
  <c r="K443" i="38"/>
  <c r="K448" i="38"/>
  <c r="U450" i="38"/>
  <c r="S453" i="38"/>
  <c r="S456" i="38"/>
  <c r="R459" i="38"/>
  <c r="Q462" i="38"/>
  <c r="P465" i="38"/>
  <c r="O468" i="38"/>
  <c r="N471" i="38"/>
  <c r="M474" i="38"/>
  <c r="L477" i="38"/>
  <c r="K480" i="38"/>
  <c r="U482" i="38"/>
  <c r="Q352" i="38"/>
  <c r="U358" i="38"/>
  <c r="U363" i="38"/>
  <c r="T366" i="38"/>
  <c r="T369" i="38"/>
  <c r="S372" i="38"/>
  <c r="R376" i="38"/>
  <c r="Q379" i="38"/>
  <c r="O383" i="38"/>
  <c r="N386" i="38"/>
  <c r="N389" i="38"/>
  <c r="M394" i="38"/>
  <c r="L397" i="38"/>
  <c r="K400" i="38"/>
  <c r="K406" i="38"/>
  <c r="U408" i="38"/>
  <c r="S413" i="38"/>
  <c r="S416" i="38"/>
  <c r="Q419" i="38"/>
  <c r="O423" i="38"/>
  <c r="O426" i="38"/>
  <c r="M430" i="38"/>
  <c r="L434" i="38"/>
  <c r="U437" i="38"/>
  <c r="T440" i="38"/>
  <c r="T443" i="38"/>
  <c r="R448" i="38"/>
  <c r="R451" i="38"/>
  <c r="Q454" i="38"/>
  <c r="O457" i="38"/>
  <c r="N460" i="38"/>
  <c r="M463" i="38"/>
  <c r="L466" i="38"/>
  <c r="K469" i="38"/>
  <c r="U471" i="38"/>
  <c r="T474" i="38"/>
  <c r="S477" i="38"/>
  <c r="R480" i="38"/>
  <c r="P484" i="38"/>
  <c r="U487" i="38"/>
  <c r="T490" i="38"/>
  <c r="S493" i="38"/>
  <c r="M340" i="38"/>
  <c r="R349" i="38"/>
  <c r="P354" i="38"/>
  <c r="N358" i="38"/>
  <c r="O362" i="38"/>
  <c r="S356" i="38"/>
  <c r="L362" i="38"/>
  <c r="P365" i="38"/>
  <c r="N368" i="38"/>
  <c r="M371" i="38"/>
  <c r="L374" i="38"/>
  <c r="K378" i="38"/>
  <c r="U380" i="38"/>
  <c r="U384" i="38"/>
  <c r="S387" i="38"/>
  <c r="R392" i="38"/>
  <c r="Q395" i="38"/>
  <c r="P398" i="38"/>
  <c r="O402" i="38"/>
  <c r="M407" i="38"/>
  <c r="M412" i="38"/>
  <c r="K415" i="38"/>
  <c r="U417" i="38"/>
  <c r="U420" i="38"/>
  <c r="U424" i="38"/>
  <c r="T427" i="38"/>
  <c r="S431" i="38"/>
  <c r="R435" i="38"/>
  <c r="R439" i="38"/>
  <c r="P442" i="38"/>
  <c r="P445" i="38"/>
  <c r="O450" i="38"/>
  <c r="M453" i="38"/>
  <c r="M456" i="38"/>
  <c r="L459" i="38"/>
  <c r="K462" i="38"/>
  <c r="U464" i="38"/>
  <c r="T467" i="38"/>
  <c r="S470" i="38"/>
  <c r="R473" i="38"/>
  <c r="Q476" i="38"/>
  <c r="P479" i="38"/>
  <c r="O482" i="38"/>
  <c r="N485" i="38"/>
  <c r="R357" i="38"/>
  <c r="O363" i="38"/>
  <c r="N366" i="38"/>
  <c r="N369" i="38"/>
  <c r="M372" i="38"/>
  <c r="L376" i="38"/>
  <c r="K379" i="38"/>
  <c r="U382" i="38"/>
  <c r="S385" i="38"/>
  <c r="S388" i="38"/>
  <c r="R393" i="38"/>
  <c r="Q396" i="38"/>
  <c r="P399" i="38"/>
  <c r="P403" i="38"/>
  <c r="O408" i="38"/>
  <c r="M413" i="38"/>
  <c r="M416" i="38"/>
  <c r="K419" i="38"/>
  <c r="U422" i="38"/>
  <c r="T425" i="38"/>
  <c r="R428" i="38"/>
  <c r="Q433" i="38"/>
  <c r="O437" i="38"/>
  <c r="N440" i="38"/>
  <c r="N443" i="38"/>
  <c r="L448" i="38"/>
  <c r="L451" i="38"/>
  <c r="K454" i="38"/>
  <c r="T456" i="38"/>
  <c r="S459" i="38"/>
  <c r="R462" i="38"/>
  <c r="Q465" i="38"/>
  <c r="P468" i="38"/>
  <c r="O471" i="38"/>
  <c r="N474" i="38"/>
  <c r="M477" i="38"/>
  <c r="L480" i="38"/>
  <c r="O483" i="38"/>
  <c r="O487" i="38"/>
  <c r="N490" i="38"/>
  <c r="M493" i="38"/>
  <c r="R346" i="38"/>
  <c r="T352" i="38"/>
  <c r="R356" i="38"/>
  <c r="Q360" i="38"/>
  <c r="O354" i="38"/>
  <c r="S359" i="38"/>
  <c r="M364" i="38"/>
  <c r="K367" i="38"/>
  <c r="U369" i="38"/>
  <c r="T372" i="38"/>
  <c r="S376" i="38"/>
  <c r="R379" i="38"/>
  <c r="R383" i="38"/>
  <c r="Q386" i="38"/>
  <c r="O389" i="38"/>
  <c r="N394" i="38"/>
  <c r="M397" i="38"/>
  <c r="L400" i="38"/>
  <c r="U403" i="38"/>
  <c r="T408" i="38"/>
  <c r="T413" i="38"/>
  <c r="R416" i="38"/>
  <c r="R419" i="38"/>
  <c r="R423" i="38"/>
  <c r="P426" i="38"/>
  <c r="P430" i="38"/>
  <c r="O434" i="38"/>
  <c r="O438" i="38"/>
  <c r="M441" i="38"/>
  <c r="L444" i="38"/>
  <c r="L449" i="38"/>
  <c r="U451" i="38"/>
  <c r="T454" i="38"/>
  <c r="T457" i="38"/>
  <c r="S460" i="38"/>
  <c r="R463" i="38"/>
  <c r="Q466" i="38"/>
  <c r="P469" i="38"/>
  <c r="O472" i="38"/>
  <c r="N475" i="38"/>
  <c r="M478" i="38"/>
  <c r="L481" i="38"/>
  <c r="K484" i="38"/>
  <c r="U354" i="38"/>
  <c r="M361" i="38"/>
  <c r="K365" i="38"/>
  <c r="K368" i="38"/>
  <c r="U370" i="38"/>
  <c r="T373" i="38"/>
  <c r="S377" i="38"/>
  <c r="R380" i="38"/>
  <c r="P384" i="38"/>
  <c r="P387" i="38"/>
  <c r="O392" i="38"/>
  <c r="N395" i="38"/>
  <c r="M398" i="38"/>
  <c r="L402" i="38"/>
  <c r="L407" i="38"/>
  <c r="U411" i="38"/>
  <c r="T414" i="38"/>
  <c r="T417" i="38"/>
  <c r="R420" i="38"/>
  <c r="P424" i="38"/>
  <c r="O427" i="38"/>
  <c r="N431" i="38"/>
  <c r="M435" i="38"/>
  <c r="K439" i="38"/>
  <c r="K442" i="38"/>
  <c r="U444" i="38"/>
  <c r="S449" i="38"/>
  <c r="S452" i="38"/>
  <c r="Q455" i="38"/>
  <c r="P458" i="38"/>
  <c r="O461" i="38"/>
  <c r="N464" i="38"/>
  <c r="M467" i="38"/>
  <c r="L470" i="38"/>
  <c r="K473" i="38"/>
  <c r="U475" i="38"/>
  <c r="T478" i="38"/>
  <c r="S481" i="38"/>
  <c r="L486" i="38"/>
  <c r="K489" i="38"/>
  <c r="R341" i="38"/>
  <c r="O350" i="38"/>
  <c r="K355" i="38"/>
  <c r="T358" i="38"/>
  <c r="S362" i="38"/>
  <c r="P357" i="38"/>
  <c r="T362" i="38"/>
  <c r="T365" i="38"/>
  <c r="R368" i="38"/>
  <c r="Q371" i="38"/>
  <c r="P374" i="38"/>
  <c r="O378" i="38"/>
  <c r="N382" i="38"/>
  <c r="N385" i="38"/>
  <c r="L388" i="38"/>
  <c r="K393" i="38"/>
  <c r="U395" i="38"/>
  <c r="T398" i="38"/>
  <c r="S402" i="38"/>
  <c r="Q407" i="38"/>
  <c r="Q412" i="38"/>
  <c r="O415" i="38"/>
  <c r="N418" i="38"/>
  <c r="N422" i="38"/>
  <c r="M425" i="38"/>
  <c r="M428" i="38"/>
  <c r="L433" i="38"/>
  <c r="L437" i="38"/>
  <c r="K440" i="38"/>
  <c r="T442" i="38"/>
  <c r="T445" i="38"/>
  <c r="S450" i="38"/>
  <c r="Q453" i="38"/>
  <c r="Q456" i="38"/>
  <c r="P459" i="38"/>
  <c r="O462" i="38"/>
  <c r="N465" i="38"/>
  <c r="M468" i="38"/>
  <c r="L471" i="38"/>
  <c r="K474" i="38"/>
  <c r="U476" i="38"/>
  <c r="T479" i="38"/>
  <c r="S482" i="38"/>
  <c r="M352" i="38"/>
  <c r="Q358" i="38"/>
  <c r="S363" i="38"/>
  <c r="R366" i="38"/>
  <c r="R369" i="38"/>
  <c r="Q372" i="38"/>
  <c r="P376" i="38"/>
  <c r="O379" i="38"/>
  <c r="M383" i="38"/>
  <c r="L386" i="38"/>
  <c r="L389" i="38"/>
  <c r="K394" i="38"/>
  <c r="U396" i="38"/>
  <c r="T399" i="38"/>
  <c r="T403" i="38"/>
  <c r="S408" i="38"/>
  <c r="Q413" i="38"/>
  <c r="Q416" i="38"/>
  <c r="O419" i="38"/>
  <c r="M423" i="38"/>
  <c r="M426" i="38"/>
  <c r="K430" i="38"/>
  <c r="U433" i="38"/>
  <c r="S437" i="38"/>
  <c r="R440" i="38"/>
  <c r="R443" i="38"/>
  <c r="P448" i="38"/>
  <c r="P451" i="38"/>
  <c r="O454" i="38"/>
  <c r="M457" i="38"/>
  <c r="L460" i="38"/>
  <c r="K463" i="38"/>
  <c r="U465" i="38"/>
  <c r="T468" i="38"/>
  <c r="S471" i="38"/>
  <c r="R474" i="38"/>
  <c r="Q477" i="38"/>
  <c r="P480" i="38"/>
  <c r="L484" i="38"/>
  <c r="S487" i="38"/>
  <c r="R490" i="38"/>
  <c r="O583" i="38"/>
  <c r="Q576" i="38"/>
  <c r="M582" i="38"/>
  <c r="N579" i="38"/>
  <c r="O575" i="38"/>
  <c r="P572" i="38"/>
  <c r="Q569" i="38"/>
  <c r="R566" i="38"/>
  <c r="S563" i="38"/>
  <c r="U558" i="38"/>
  <c r="U557" i="38" s="1"/>
  <c r="K555" i="38"/>
  <c r="M552" i="38"/>
  <c r="M549" i="38"/>
  <c r="O546" i="38"/>
  <c r="P541" i="38"/>
  <c r="Q538" i="38"/>
  <c r="R535" i="38"/>
  <c r="S532" i="38"/>
  <c r="T529" i="38"/>
  <c r="U526" i="38"/>
  <c r="U522" i="38"/>
  <c r="K520" i="38"/>
  <c r="M517" i="38"/>
  <c r="M512" i="38"/>
  <c r="O509" i="38"/>
  <c r="P506" i="38"/>
  <c r="P503" i="38"/>
  <c r="Q500" i="38"/>
  <c r="R495" i="38"/>
  <c r="S492" i="38"/>
  <c r="T489" i="38"/>
  <c r="U486" i="38"/>
  <c r="Q583" i="38"/>
  <c r="S576" i="38"/>
  <c r="Q572" i="38"/>
  <c r="R569" i="38"/>
  <c r="S566" i="38"/>
  <c r="T563" i="38"/>
  <c r="T558" i="38"/>
  <c r="T557" i="38" s="1"/>
  <c r="T554" i="38"/>
  <c r="U551" i="38"/>
  <c r="L549" i="38"/>
  <c r="L546" i="38"/>
  <c r="M541" i="38"/>
  <c r="N538" i="38"/>
  <c r="O535" i="38"/>
  <c r="P532" i="38"/>
  <c r="Q529" i="38"/>
  <c r="R526" i="38"/>
  <c r="T522" i="38"/>
  <c r="T519" i="38"/>
  <c r="U514" i="38"/>
  <c r="L512" i="38"/>
  <c r="L509" i="38"/>
  <c r="M506" i="38"/>
  <c r="O503" i="38"/>
  <c r="S350" i="38"/>
  <c r="N352" i="38"/>
  <c r="M360" i="38"/>
  <c r="K359" i="38"/>
  <c r="T363" i="38"/>
  <c r="S366" i="38"/>
  <c r="Q369" i="38"/>
  <c r="P372" i="38"/>
  <c r="O376" i="38"/>
  <c r="N379" i="38"/>
  <c r="N383" i="38"/>
  <c r="M386" i="38"/>
  <c r="K389" i="38"/>
  <c r="U393" i="38"/>
  <c r="T396" i="38"/>
  <c r="S399" i="38"/>
  <c r="Q403" i="38"/>
  <c r="P408" i="38"/>
  <c r="P413" i="38"/>
  <c r="N416" i="38"/>
  <c r="N419" i="38"/>
  <c r="N423" i="38"/>
  <c r="L426" i="38"/>
  <c r="L430" i="38"/>
  <c r="K434" i="38"/>
  <c r="K438" i="38"/>
  <c r="U440" i="38"/>
  <c r="S443" i="38"/>
  <c r="S448" i="38"/>
  <c r="Q451" i="38"/>
  <c r="P454" i="38"/>
  <c r="P457" i="38"/>
  <c r="O460" i="38"/>
  <c r="N463" i="38"/>
  <c r="M466" i="38"/>
  <c r="L469" i="38"/>
  <c r="K472" i="38"/>
  <c r="U474" i="38"/>
  <c r="T477" i="38"/>
  <c r="S480" i="38"/>
  <c r="R483" i="38"/>
  <c r="M354" i="38"/>
  <c r="N360" i="38"/>
  <c r="R364" i="38"/>
  <c r="R367" i="38"/>
  <c r="Q370" i="38"/>
  <c r="P373" i="38"/>
  <c r="O377" i="38"/>
  <c r="N380" i="38"/>
  <c r="L384" i="38"/>
  <c r="L387" i="38"/>
  <c r="K392" i="38"/>
  <c r="U394" i="38"/>
  <c r="T397" i="38"/>
  <c r="S400" i="38"/>
  <c r="S406" i="38"/>
  <c r="Q411" i="38"/>
  <c r="P414" i="38"/>
  <c r="P417" i="38"/>
  <c r="N420" i="38"/>
  <c r="L424" i="38"/>
  <c r="K427" i="38"/>
  <c r="U430" i="38"/>
  <c r="T434" i="38"/>
  <c r="R438" i="38"/>
  <c r="R441" i="38"/>
  <c r="Q444" i="38"/>
  <c r="O449" i="38"/>
  <c r="O452" i="38"/>
  <c r="M455" i="38"/>
  <c r="L458" i="38"/>
  <c r="K461" i="38"/>
  <c r="U463" i="38"/>
  <c r="T466" i="38"/>
  <c r="S469" i="38"/>
  <c r="R472" i="38"/>
  <c r="Q475" i="38"/>
  <c r="P478" i="38"/>
  <c r="O481" i="38"/>
  <c r="S485" i="38"/>
  <c r="R488" i="38"/>
  <c r="Q491" i="38"/>
  <c r="P494" i="38"/>
  <c r="K343" i="38"/>
  <c r="K351" i="38"/>
  <c r="O355" i="38"/>
  <c r="P359" i="38"/>
  <c r="O352" i="38"/>
  <c r="K358" i="38"/>
  <c r="N363" i="38"/>
  <c r="M366" i="38"/>
  <c r="K369" i="38"/>
  <c r="U371" i="38"/>
  <c r="T374" i="38"/>
  <c r="S378" i="38"/>
  <c r="R382" i="38"/>
  <c r="R385" i="38"/>
  <c r="P388" i="38"/>
  <c r="O393" i="38"/>
  <c r="N396" i="38"/>
  <c r="M399" i="38"/>
  <c r="K403" i="38"/>
  <c r="U407" i="38"/>
  <c r="U412" i="38"/>
  <c r="S415" i="38"/>
  <c r="R418" i="38"/>
  <c r="R422" i="38"/>
  <c r="Q425" i="38"/>
  <c r="Q428" i="38"/>
  <c r="P433" i="38"/>
  <c r="P437" i="38"/>
  <c r="O440" i="38"/>
  <c r="M443" i="38"/>
  <c r="M448" i="38"/>
  <c r="K451" i="38"/>
  <c r="U453" i="38"/>
  <c r="U456" i="38"/>
  <c r="T459" i="38"/>
  <c r="S462" i="38"/>
  <c r="R465" i="38"/>
  <c r="Q468" i="38"/>
  <c r="P471" i="38"/>
  <c r="O474" i="38"/>
  <c r="N477" i="38"/>
  <c r="M480" i="38"/>
  <c r="L483" i="38"/>
  <c r="U352" i="38"/>
  <c r="M359" i="38"/>
  <c r="L364" i="38"/>
  <c r="L367" i="38"/>
  <c r="K370" i="38"/>
  <c r="U372" i="38"/>
  <c r="T376" i="38"/>
  <c r="S379" i="38"/>
  <c r="Q383" i="38"/>
  <c r="P386" i="38"/>
  <c r="P389" i="38"/>
  <c r="O394" i="38"/>
  <c r="N397" i="38"/>
  <c r="M400" i="38"/>
  <c r="M406" i="38"/>
  <c r="K411" i="38"/>
  <c r="U413" i="38"/>
  <c r="U416" i="38"/>
  <c r="S419" i="38"/>
  <c r="Q423" i="38"/>
  <c r="Q426" i="38"/>
  <c r="O430" i="38"/>
  <c r="N434" i="38"/>
  <c r="L438" i="38"/>
  <c r="L441" i="38"/>
  <c r="K444" i="38"/>
  <c r="T448" i="38"/>
  <c r="T451" i="38"/>
  <c r="S454" i="38"/>
  <c r="Q457" i="38"/>
  <c r="P460" i="38"/>
  <c r="O463" i="38"/>
  <c r="N466" i="38"/>
  <c r="M469" i="38"/>
  <c r="L472" i="38"/>
  <c r="K475" i="38"/>
  <c r="U477" i="38"/>
  <c r="T480" i="38"/>
  <c r="T484" i="38"/>
  <c r="L488" i="38"/>
  <c r="K491" i="38"/>
  <c r="U336" i="38"/>
  <c r="S348" i="38"/>
  <c r="S353" i="38"/>
  <c r="Q357" i="38"/>
  <c r="R361" i="38"/>
  <c r="T355" i="38"/>
  <c r="K361" i="38"/>
  <c r="U364" i="38"/>
  <c r="S367" i="38"/>
  <c r="R370" i="38"/>
  <c r="Q373" i="38"/>
  <c r="P377" i="38"/>
  <c r="O380" i="38"/>
  <c r="O384" i="38"/>
  <c r="M387" i="38"/>
  <c r="L392" i="38"/>
  <c r="K395" i="38"/>
  <c r="U397" i="38"/>
  <c r="T400" i="38"/>
  <c r="R406" i="38"/>
  <c r="R411" i="38"/>
  <c r="Q414" i="38"/>
  <c r="O417" i="38"/>
  <c r="O420" i="38"/>
  <c r="O424" i="38"/>
  <c r="N427" i="38"/>
  <c r="M431" i="38"/>
  <c r="L435" i="38"/>
  <c r="L439" i="38"/>
  <c r="U441" i="38"/>
  <c r="T444" i="38"/>
  <c r="T449" i="38"/>
  <c r="R452" i="38"/>
  <c r="R455" i="38"/>
  <c r="Q458" i="38"/>
  <c r="P461" i="38"/>
  <c r="O464" i="38"/>
  <c r="N467" i="38"/>
  <c r="M470" i="38"/>
  <c r="L473" i="38"/>
  <c r="K476" i="38"/>
  <c r="U478" i="38"/>
  <c r="T481" i="38"/>
  <c r="S484" i="38"/>
  <c r="Q356" i="38"/>
  <c r="R362" i="38"/>
  <c r="S365" i="38"/>
  <c r="S368" i="38"/>
  <c r="R371" i="38"/>
  <c r="Q374" i="38"/>
  <c r="P378" i="38"/>
  <c r="O382" i="38"/>
  <c r="M385" i="38"/>
  <c r="M388" i="38"/>
  <c r="L393" i="38"/>
  <c r="K396" i="38"/>
  <c r="U398" i="38"/>
  <c r="T402" i="38"/>
  <c r="T407" i="38"/>
  <c r="R412" i="38"/>
  <c r="R415" i="38"/>
  <c r="Q418" i="38"/>
  <c r="O422" i="38"/>
  <c r="N425" i="38"/>
  <c r="L428" i="38"/>
  <c r="K433" i="38"/>
  <c r="U435" i="38"/>
  <c r="S439" i="38"/>
  <c r="S442" i="38"/>
  <c r="Q445" i="38"/>
  <c r="P450" i="38"/>
  <c r="P453" i="38"/>
  <c r="N456" i="38"/>
  <c r="M459" i="38"/>
  <c r="L462" i="38"/>
  <c r="K465" i="38"/>
  <c r="U467" i="38"/>
  <c r="T470" i="38"/>
  <c r="S473" i="38"/>
  <c r="R476" i="38"/>
  <c r="Q479" i="38"/>
  <c r="P482" i="38"/>
  <c r="T486" i="38"/>
  <c r="S489" i="38"/>
  <c r="P344" i="38"/>
  <c r="S351" i="38"/>
  <c r="U355" i="38"/>
  <c r="T359" i="38"/>
  <c r="P353" i="38"/>
  <c r="S358" i="38"/>
  <c r="R363" i="38"/>
  <c r="Q366" i="38"/>
  <c r="O369" i="38"/>
  <c r="N372" i="38"/>
  <c r="M376" i="38"/>
  <c r="L379" i="38"/>
  <c r="L383" i="38"/>
  <c r="K386" i="38"/>
  <c r="T388" i="38"/>
  <c r="S393" i="38"/>
  <c r="R396" i="38"/>
  <c r="Q399" i="38"/>
  <c r="O403" i="38"/>
  <c r="N408" i="38"/>
  <c r="N413" i="38"/>
  <c r="L416" i="38"/>
  <c r="L419" i="38"/>
  <c r="L423" i="38"/>
  <c r="U425" i="38"/>
  <c r="U428" i="38"/>
  <c r="T433" i="38"/>
  <c r="T437" i="38"/>
  <c r="S440" i="38"/>
  <c r="Q443" i="38"/>
  <c r="Q448" i="38"/>
  <c r="O451" i="38"/>
  <c r="N454" i="38"/>
  <c r="N457" i="38"/>
  <c r="M460" i="38"/>
  <c r="L463" i="38"/>
  <c r="K466" i="38"/>
  <c r="U468" i="38"/>
  <c r="T471" i="38"/>
  <c r="S474" i="38"/>
  <c r="R477" i="38"/>
  <c r="Q480" i="38"/>
  <c r="P483" i="38"/>
  <c r="R353" i="38"/>
  <c r="U359" i="38"/>
  <c r="P364" i="38"/>
  <c r="P367" i="38"/>
  <c r="O370" i="38"/>
  <c r="N373" i="38"/>
  <c r="M377" i="38"/>
  <c r="L380" i="38"/>
  <c r="U383" i="38"/>
  <c r="T386" i="38"/>
  <c r="T389" i="38"/>
  <c r="S394" i="38"/>
  <c r="R397" i="38"/>
  <c r="Q400" i="38"/>
  <c r="Q406" i="38"/>
  <c r="O411" i="38"/>
  <c r="N414" i="38"/>
  <c r="N417" i="38"/>
  <c r="L420" i="38"/>
  <c r="U423" i="38"/>
  <c r="U426" i="38"/>
  <c r="S430" i="38"/>
  <c r="R434" i="38"/>
  <c r="P438" i="38"/>
  <c r="P441" i="38"/>
  <c r="O444" i="38"/>
  <c r="M449" i="38"/>
  <c r="M452" i="38"/>
  <c r="K455" i="38"/>
  <c r="U457" i="38"/>
  <c r="T460" i="38"/>
  <c r="S463" i="38"/>
  <c r="R466" i="38"/>
  <c r="Q469" i="38"/>
  <c r="P472" i="38"/>
  <c r="O475" i="38"/>
  <c r="N478" i="38"/>
  <c r="M481" i="38"/>
  <c r="Q485" i="38"/>
  <c r="P488" i="38"/>
  <c r="O491" i="38"/>
  <c r="L582" i="38"/>
  <c r="S574" i="38"/>
  <c r="P581" i="38"/>
  <c r="Q577" i="38"/>
  <c r="R574" i="38"/>
  <c r="S571" i="38"/>
  <c r="T568" i="38"/>
  <c r="U565" i="38"/>
  <c r="K563" i="38"/>
  <c r="M558" i="38"/>
  <c r="M557" i="38" s="1"/>
  <c r="O554" i="38"/>
  <c r="P551" i="38"/>
  <c r="P548" i="38"/>
  <c r="R545" i="38"/>
  <c r="S540" i="38"/>
  <c r="T537" i="38"/>
  <c r="U534" i="38"/>
  <c r="K532" i="38"/>
  <c r="L529" i="38"/>
  <c r="M526" i="38"/>
  <c r="M522" i="38"/>
  <c r="O519" i="38"/>
  <c r="P514" i="38"/>
  <c r="P511" i="38"/>
  <c r="R508" i="38"/>
  <c r="R505" i="38"/>
  <c r="S502" i="38"/>
  <c r="T497" i="38"/>
  <c r="U494" i="38"/>
  <c r="K492" i="38"/>
  <c r="L489" i="38"/>
  <c r="M486" i="38"/>
  <c r="S581" i="38"/>
  <c r="P575" i="38"/>
  <c r="T571" i="38"/>
  <c r="U568" i="38"/>
  <c r="K566" i="38"/>
  <c r="L563" i="38"/>
  <c r="L558" i="38"/>
  <c r="L557" i="38" s="1"/>
  <c r="L554" i="38"/>
  <c r="M551" i="38"/>
  <c r="O548" i="38"/>
  <c r="O545" i="38"/>
  <c r="P540" i="38"/>
  <c r="Q537" i="38"/>
  <c r="R534" i="38"/>
  <c r="S531" i="38"/>
  <c r="T528" i="38"/>
  <c r="U524" i="38"/>
  <c r="L522" i="38"/>
  <c r="L519" i="38"/>
  <c r="M514" i="38"/>
  <c r="O511" i="38"/>
  <c r="O508" i="38"/>
  <c r="Q505" i="38"/>
  <c r="R502" i="38"/>
  <c r="S497" i="38"/>
  <c r="R494" i="38"/>
  <c r="Q495" i="38"/>
  <c r="P339" i="38"/>
  <c r="N354" i="38"/>
  <c r="K362" i="38"/>
  <c r="P360" i="38"/>
  <c r="Q364" i="38"/>
  <c r="O367" i="38"/>
  <c r="N370" i="38"/>
  <c r="M373" i="38"/>
  <c r="K380" i="38"/>
  <c r="K384" i="38"/>
  <c r="U386" i="38"/>
  <c r="S389" i="38"/>
  <c r="R394" i="38"/>
  <c r="Q397" i="38"/>
  <c r="P400" i="38"/>
  <c r="N406" i="38"/>
  <c r="N411" i="38"/>
  <c r="M414" i="38"/>
  <c r="K417" i="38"/>
  <c r="K420" i="38"/>
  <c r="K424" i="38"/>
  <c r="T426" i="38"/>
  <c r="T430" i="38"/>
  <c r="S434" i="38"/>
  <c r="S438" i="38"/>
  <c r="Q441" i="38"/>
  <c r="P444" i="38"/>
  <c r="P449" i="38"/>
  <c r="N452" i="38"/>
  <c r="N455" i="38"/>
  <c r="M458" i="38"/>
  <c r="L461" i="38"/>
  <c r="K464" i="38"/>
  <c r="U466" i="38"/>
  <c r="T469" i="38"/>
  <c r="S472" i="38"/>
  <c r="R475" i="38"/>
  <c r="Q478" i="38"/>
  <c r="P481" i="38"/>
  <c r="O484" i="38"/>
  <c r="R355" i="38"/>
  <c r="U361" i="38"/>
  <c r="O365" i="38"/>
  <c r="O368" i="38"/>
  <c r="N371" i="38"/>
  <c r="M374" i="38"/>
  <c r="L378" i="38"/>
  <c r="K382" i="38"/>
  <c r="T384" i="38"/>
  <c r="T387" i="38"/>
  <c r="S392" i="38"/>
  <c r="R395" i="38"/>
  <c r="Q398" i="38"/>
  <c r="P402" i="38"/>
  <c r="P401" i="38" s="1"/>
  <c r="P407" i="38"/>
  <c r="N412" i="38"/>
  <c r="N415" i="38"/>
  <c r="M418" i="38"/>
  <c r="K422" i="38"/>
  <c r="T424" i="38"/>
  <c r="S427" i="38"/>
  <c r="R431" i="38"/>
  <c r="Q435" i="38"/>
  <c r="O439" i="38"/>
  <c r="O442" i="38"/>
  <c r="M445" i="38"/>
  <c r="L450" i="38"/>
  <c r="L453" i="38"/>
  <c r="U455" i="38"/>
  <c r="T458" i="38"/>
  <c r="S461" i="38"/>
  <c r="R464" i="38"/>
  <c r="Q467" i="38"/>
  <c r="P470" i="38"/>
  <c r="O473" i="38"/>
  <c r="N476" i="38"/>
  <c r="M479" i="38"/>
  <c r="L482" i="38"/>
  <c r="P486" i="38"/>
  <c r="O489" i="38"/>
  <c r="N492" i="38"/>
  <c r="M495" i="38"/>
  <c r="U345" i="38"/>
  <c r="P352" i="38"/>
  <c r="P356" i="38"/>
  <c r="O360" i="38"/>
  <c r="K354" i="38"/>
  <c r="O359" i="38"/>
  <c r="K364" i="38"/>
  <c r="U366" i="38"/>
  <c r="S369" i="38"/>
  <c r="R372" i="38"/>
  <c r="Q376" i="38"/>
  <c r="P379" i="38"/>
  <c r="P383" i="38"/>
  <c r="O386" i="38"/>
  <c r="M389" i="38"/>
  <c r="L394" i="38"/>
  <c r="K397" i="38"/>
  <c r="U399" i="38"/>
  <c r="S403" i="38"/>
  <c r="R408" i="38"/>
  <c r="R413" i="38"/>
  <c r="P416" i="38"/>
  <c r="P419" i="38"/>
  <c r="P423" i="38"/>
  <c r="N426" i="38"/>
  <c r="N430" i="38"/>
  <c r="N429" i="38" s="1"/>
  <c r="M434" i="38"/>
  <c r="M438" i="38"/>
  <c r="K441" i="38"/>
  <c r="U443" i="38"/>
  <c r="U448" i="38"/>
  <c r="S451" i="38"/>
  <c r="R454" i="38"/>
  <c r="R457" i="38"/>
  <c r="Q460" i="38"/>
  <c r="P463" i="38"/>
  <c r="O466" i="38"/>
  <c r="N469" i="38"/>
  <c r="M472" i="38"/>
  <c r="L475" i="38"/>
  <c r="K478" i="38"/>
  <c r="U480" i="38"/>
  <c r="T483" i="38"/>
  <c r="Q354" i="38"/>
  <c r="R360" i="38"/>
  <c r="T364" i="38"/>
  <c r="T367" i="38"/>
  <c r="S370" i="38"/>
  <c r="R373" i="38"/>
  <c r="Q377" i="38"/>
  <c r="P380" i="38"/>
  <c r="N384" i="38"/>
  <c r="N387" i="38"/>
  <c r="M392" i="38"/>
  <c r="L395" i="38"/>
  <c r="K398" i="38"/>
  <c r="U400" i="38"/>
  <c r="U406" i="38"/>
  <c r="S411" i="38"/>
  <c r="R414" i="38"/>
  <c r="R417" i="38"/>
  <c r="P420" i="38"/>
  <c r="N424" i="38"/>
  <c r="M427" i="38"/>
  <c r="L431" i="38"/>
  <c r="K435" i="38"/>
  <c r="T438" i="38"/>
  <c r="T441" i="38"/>
  <c r="S444" i="38"/>
  <c r="Q449" i="38"/>
  <c r="Q452" i="38"/>
  <c r="O455" i="38"/>
  <c r="N458" i="38"/>
  <c r="M461" i="38"/>
  <c r="L464" i="38"/>
  <c r="K467" i="38"/>
  <c r="U469" i="38"/>
  <c r="T472" i="38"/>
  <c r="S475" i="38"/>
  <c r="R478" i="38"/>
  <c r="Q481" i="38"/>
  <c r="U485" i="38"/>
  <c r="T488" i="38"/>
  <c r="S491" i="38"/>
  <c r="U340" i="38"/>
  <c r="M350" i="38"/>
  <c r="R354" i="38"/>
  <c r="R358" i="38"/>
  <c r="Q362" i="38"/>
  <c r="L357" i="38"/>
  <c r="P362" i="38"/>
  <c r="R365" i="38"/>
  <c r="P368" i="38"/>
  <c r="O371" i="38"/>
  <c r="N374" i="38"/>
  <c r="M378" i="38"/>
  <c r="L382" i="38"/>
  <c r="L385" i="38"/>
  <c r="U387" i="38"/>
  <c r="T392" i="38"/>
  <c r="S395" i="38"/>
  <c r="R398" i="38"/>
  <c r="Q402" i="38"/>
  <c r="O407" i="38"/>
  <c r="O412" i="38"/>
  <c r="M415" i="38"/>
  <c r="L418" i="38"/>
  <c r="L422" i="38"/>
  <c r="K425" i="38"/>
  <c r="K428" i="38"/>
  <c r="U431" i="38"/>
  <c r="T435" i="38"/>
  <c r="T439" i="38"/>
  <c r="R442" i="38"/>
  <c r="R445" i="38"/>
  <c r="Q450" i="38"/>
  <c r="O453" i="38"/>
  <c r="O456" i="38"/>
  <c r="N459" i="38"/>
  <c r="M462" i="38"/>
  <c r="L465" i="38"/>
  <c r="K468" i="38"/>
  <c r="U470" i="38"/>
  <c r="T473" i="38"/>
  <c r="S476" i="38"/>
  <c r="R479" i="38"/>
  <c r="Q482" i="38"/>
  <c r="P485" i="38"/>
  <c r="M358" i="38"/>
  <c r="Q363" i="38"/>
  <c r="P366" i="38"/>
  <c r="P369" i="38"/>
  <c r="O372" i="38"/>
  <c r="N376" i="38"/>
  <c r="M379" i="38"/>
  <c r="K383" i="38"/>
  <c r="U385" i="38"/>
  <c r="U388" i="38"/>
  <c r="T393" i="38"/>
  <c r="S396" i="38"/>
  <c r="R399" i="38"/>
  <c r="R403" i="38"/>
  <c r="Q408" i="38"/>
  <c r="O413" i="38"/>
  <c r="O416" i="38"/>
  <c r="M419" i="38"/>
  <c r="K423" i="38"/>
  <c r="K426" i="38"/>
  <c r="T428" i="38"/>
  <c r="S433" i="38"/>
  <c r="Q437" i="38"/>
  <c r="P440" i="38"/>
  <c r="P443" i="38"/>
  <c r="N448" i="38"/>
  <c r="N451" i="38"/>
  <c r="M454" i="38"/>
  <c r="K457" i="38"/>
  <c r="U459" i="38"/>
  <c r="T462" i="38"/>
  <c r="S465" i="38"/>
  <c r="R468" i="38"/>
  <c r="Q471" i="38"/>
  <c r="P474" i="38"/>
  <c r="O477" i="38"/>
  <c r="N480" i="38"/>
  <c r="S483" i="38"/>
  <c r="Q487" i="38"/>
  <c r="R332" i="38"/>
  <c r="P347" i="38"/>
  <c r="K353" i="38"/>
  <c r="T356" i="38"/>
  <c r="U360" i="38"/>
  <c r="S354" i="38"/>
  <c r="L360" i="38"/>
  <c r="O364" i="38"/>
  <c r="M367" i="38"/>
  <c r="L370" i="38"/>
  <c r="K373" i="38"/>
  <c r="U376" i="38"/>
  <c r="T379" i="38"/>
  <c r="T383" i="38"/>
  <c r="S386" i="38"/>
  <c r="Q389" i="38"/>
  <c r="P394" i="38"/>
  <c r="O397" i="38"/>
  <c r="N400" i="38"/>
  <c r="L406" i="38"/>
  <c r="L411" i="38"/>
  <c r="K414" i="38"/>
  <c r="T416" i="38"/>
  <c r="T419" i="38"/>
  <c r="T423" i="38"/>
  <c r="R426" i="38"/>
  <c r="R430" i="38"/>
  <c r="Q434" i="38"/>
  <c r="Q438" i="38"/>
  <c r="O441" i="38"/>
  <c r="N444" i="38"/>
  <c r="N449" i="38"/>
  <c r="L452" i="38"/>
  <c r="L455" i="38"/>
  <c r="K458" i="38"/>
  <c r="U460" i="38"/>
  <c r="T463" i="38"/>
  <c r="S466" i="38"/>
  <c r="R469" i="38"/>
  <c r="Q472" i="38"/>
  <c r="P475" i="38"/>
  <c r="O478" i="38"/>
  <c r="N481" i="38"/>
  <c r="M484" i="38"/>
  <c r="N355" i="38"/>
  <c r="Q361" i="38"/>
  <c r="M365" i="38"/>
  <c r="M368" i="38"/>
  <c r="L371" i="38"/>
  <c r="K374" i="38"/>
  <c r="U377" i="38"/>
  <c r="T380" i="38"/>
  <c r="R384" i="38"/>
  <c r="R387" i="38"/>
  <c r="Q392" i="38"/>
  <c r="P395" i="38"/>
  <c r="O398" i="38"/>
  <c r="N402" i="38"/>
  <c r="N407" i="38"/>
  <c r="L412" i="38"/>
  <c r="L415" i="38"/>
  <c r="K418" i="38"/>
  <c r="T420" i="38"/>
  <c r="R424" i="38"/>
  <c r="Q427" i="38"/>
  <c r="P431" i="38"/>
  <c r="O435" i="38"/>
  <c r="M439" i="38"/>
  <c r="M442" i="38"/>
  <c r="K445" i="38"/>
  <c r="U449" i="38"/>
  <c r="U452" i="38"/>
  <c r="S455" i="38"/>
  <c r="R458" i="38"/>
  <c r="Q461" i="38"/>
  <c r="P464" i="38"/>
  <c r="O467" i="38"/>
  <c r="N470" i="38"/>
  <c r="M473" i="38"/>
  <c r="L476" i="38"/>
  <c r="K479" i="38"/>
  <c r="U481" i="38"/>
  <c r="N486" i="38"/>
  <c r="M489" i="38"/>
  <c r="L492" i="38"/>
  <c r="T580" i="38"/>
  <c r="R583" i="38"/>
  <c r="S580" i="38"/>
  <c r="T576" i="38"/>
  <c r="U573" i="38"/>
  <c r="K571" i="38"/>
  <c r="L568" i="38"/>
  <c r="M565" i="38"/>
  <c r="O562" i="38"/>
  <c r="P556" i="38"/>
  <c r="R553" i="38"/>
  <c r="R550" i="38"/>
  <c r="S547" i="38"/>
  <c r="U544" i="38"/>
  <c r="K540" i="38"/>
  <c r="L537" i="38"/>
  <c r="M534" i="38"/>
  <c r="N531" i="38"/>
  <c r="O528" i="38"/>
  <c r="P524" i="38"/>
  <c r="P521" i="38"/>
  <c r="R518" i="38"/>
  <c r="R513" i="38"/>
  <c r="S510" i="38"/>
  <c r="U507" i="38"/>
  <c r="U504" i="38"/>
  <c r="K502" i="38"/>
  <c r="L497" i="38"/>
  <c r="M494" i="38"/>
  <c r="N491" i="38"/>
  <c r="O488" i="38"/>
  <c r="O485" i="38"/>
  <c r="N580" i="38"/>
  <c r="M574" i="38"/>
  <c r="L571" i="38"/>
  <c r="M568" i="38"/>
  <c r="N565" i="38"/>
  <c r="N562" i="38"/>
  <c r="O556" i="38"/>
  <c r="O553" i="38"/>
  <c r="Q550" i="38"/>
  <c r="R547" i="38"/>
  <c r="R544" i="38"/>
  <c r="S539" i="38"/>
  <c r="T536" i="38"/>
  <c r="U533" i="38"/>
  <c r="K531" i="38"/>
  <c r="L528" i="38"/>
  <c r="M524" i="38"/>
  <c r="O521" i="38"/>
  <c r="O518" i="38"/>
  <c r="Q513" i="38"/>
  <c r="R510" i="38"/>
  <c r="R507" i="38"/>
  <c r="T504" i="38"/>
  <c r="U501" i="38"/>
  <c r="K497" i="38"/>
  <c r="Q493" i="38"/>
  <c r="P500" i="38"/>
  <c r="M345" i="38"/>
  <c r="L356" i="38"/>
  <c r="T353" i="38"/>
  <c r="S361" i="38"/>
  <c r="N365" i="38"/>
  <c r="L368" i="38"/>
  <c r="K371" i="38"/>
  <c r="U373" i="38"/>
  <c r="T377" i="38"/>
  <c r="S380" i="38"/>
  <c r="S384" i="38"/>
  <c r="Q387" i="38"/>
  <c r="P392" i="38"/>
  <c r="O395" i="38"/>
  <c r="N398" i="38"/>
  <c r="M402" i="38"/>
  <c r="K407" i="38"/>
  <c r="K412" i="38"/>
  <c r="U414" i="38"/>
  <c r="S417" i="38"/>
  <c r="S420" i="38"/>
  <c r="S424" i="38"/>
  <c r="R427" i="38"/>
  <c r="Q431" i="38"/>
  <c r="P435" i="38"/>
  <c r="P439" i="38"/>
  <c r="N442" i="38"/>
  <c r="N445" i="38"/>
  <c r="M450" i="38"/>
  <c r="K453" i="38"/>
  <c r="K456" i="38"/>
  <c r="U458" i="38"/>
  <c r="T461" i="38"/>
  <c r="S464" i="38"/>
  <c r="R467" i="38"/>
  <c r="Q470" i="38"/>
  <c r="P473" i="38"/>
  <c r="O476" i="38"/>
  <c r="N479" i="38"/>
  <c r="M482" i="38"/>
  <c r="L485" i="38"/>
  <c r="N357" i="38"/>
  <c r="M363" i="38"/>
  <c r="L366" i="38"/>
  <c r="L369" i="38"/>
  <c r="K372" i="38"/>
  <c r="U374" i="38"/>
  <c r="T378" i="38"/>
  <c r="S382" i="38"/>
  <c r="Q385" i="38"/>
  <c r="Q388" i="38"/>
  <c r="P393" i="38"/>
  <c r="O396" i="38"/>
  <c r="N399" i="38"/>
  <c r="N403" i="38"/>
  <c r="M408" i="38"/>
  <c r="K413" i="38"/>
  <c r="K416" i="38"/>
  <c r="U418" i="38"/>
  <c r="S422" i="38"/>
  <c r="R425" i="38"/>
  <c r="P428" i="38"/>
  <c r="O433" i="38"/>
  <c r="M437" i="38"/>
  <c r="L440" i="38"/>
  <c r="L443" i="38"/>
  <c r="U445" i="38"/>
  <c r="T450" i="38"/>
  <c r="T453" i="38"/>
  <c r="R456" i="38"/>
  <c r="Q459" i="38"/>
  <c r="P462" i="38"/>
  <c r="O465" i="38"/>
  <c r="N468" i="38"/>
  <c r="M471" i="38"/>
  <c r="L474" i="38"/>
  <c r="K477" i="38"/>
  <c r="U479" i="38"/>
  <c r="K483" i="38"/>
  <c r="M487" i="38"/>
  <c r="L490" i="38"/>
  <c r="K493" i="38"/>
  <c r="M336" i="38"/>
  <c r="M348" i="38"/>
  <c r="Q353" i="38"/>
  <c r="O357" i="38"/>
  <c r="N361" i="38"/>
  <c r="P355" i="38"/>
  <c r="T360" i="38"/>
  <c r="S364" i="38"/>
  <c r="Q367" i="38"/>
  <c r="P370" i="38"/>
  <c r="O373" i="38"/>
  <c r="N377" i="38"/>
  <c r="M380" i="38"/>
  <c r="M384" i="38"/>
  <c r="K387" i="38"/>
  <c r="U389" i="38"/>
  <c r="T394" i="38"/>
  <c r="S397" i="38"/>
  <c r="R400" i="38"/>
  <c r="P406" i="38"/>
  <c r="P411" i="38"/>
  <c r="O414" i="38"/>
  <c r="M417" i="38"/>
  <c r="M420" i="38"/>
  <c r="M424" i="38"/>
  <c r="L427" i="38"/>
  <c r="K431" i="38"/>
  <c r="U434" i="38"/>
  <c r="U438" i="38"/>
  <c r="S441" i="38"/>
  <c r="R444" i="38"/>
  <c r="R449" i="38"/>
  <c r="P452" i="38"/>
  <c r="P455" i="38"/>
  <c r="O458" i="38"/>
  <c r="N461" i="38"/>
  <c r="M464" i="38"/>
  <c r="L467" i="38"/>
  <c r="K470" i="38"/>
  <c r="U472" i="38"/>
  <c r="T475" i="38"/>
  <c r="S478" i="38"/>
  <c r="R481" i="38"/>
  <c r="Q484" i="38"/>
  <c r="M356" i="38"/>
  <c r="N362" i="38"/>
  <c r="Q365" i="38"/>
  <c r="Q368" i="38"/>
  <c r="P371" i="38"/>
  <c r="O374" i="38"/>
  <c r="N378" i="38"/>
  <c r="M382" i="38"/>
  <c r="K385" i="38"/>
  <c r="K388" i="38"/>
  <c r="U392" i="38"/>
  <c r="T395" i="38"/>
  <c r="S398" i="38"/>
  <c r="R402" i="38"/>
  <c r="R407" i="38"/>
  <c r="P412" i="38"/>
  <c r="P415" i="38"/>
  <c r="O418" i="38"/>
  <c r="M422" i="38"/>
  <c r="L425" i="38"/>
  <c r="U427" i="38"/>
  <c r="T431" i="38"/>
  <c r="S435" i="38"/>
  <c r="Q439" i="38"/>
  <c r="Q442" i="38"/>
  <c r="O445" i="38"/>
  <c r="N450" i="38"/>
  <c r="N453" i="38"/>
  <c r="L456" i="38"/>
  <c r="K459" i="38"/>
  <c r="U461" i="38"/>
  <c r="T464" i="38"/>
  <c r="S467" i="38"/>
  <c r="R470" i="38"/>
  <c r="Q473" i="38"/>
  <c r="P476" i="38"/>
  <c r="O479" i="38"/>
  <c r="N482" i="38"/>
  <c r="R486" i="38"/>
  <c r="Q489" i="38"/>
  <c r="P492" i="38"/>
  <c r="S343" i="38"/>
  <c r="Q351" i="38"/>
  <c r="S355" i="38"/>
  <c r="R359" i="38"/>
  <c r="S352" i="38"/>
  <c r="O358" i="38"/>
  <c r="P363" i="38"/>
  <c r="O366" i="38"/>
  <c r="M369" i="38"/>
  <c r="L372" i="38"/>
  <c r="K376" i="38"/>
  <c r="U378" i="38"/>
  <c r="T382" i="38"/>
  <c r="T385" i="38"/>
  <c r="R388" i="38"/>
  <c r="Q393" i="38"/>
  <c r="P396" i="38"/>
  <c r="O399" i="38"/>
  <c r="M403" i="38"/>
  <c r="L408" i="38"/>
  <c r="L413" i="38"/>
  <c r="U415" i="38"/>
  <c r="T418" i="38"/>
  <c r="T422" i="38"/>
  <c r="S425" i="38"/>
  <c r="S428" i="38"/>
  <c r="R433" i="38"/>
  <c r="R432" i="38" s="1"/>
  <c r="R437" i="38"/>
  <c r="Q440" i="38"/>
  <c r="O443" i="38"/>
  <c r="O448" i="38"/>
  <c r="M451" i="38"/>
  <c r="L454" i="38"/>
  <c r="L457" i="38"/>
  <c r="K460" i="38"/>
  <c r="U462" i="38"/>
  <c r="T465" i="38"/>
  <c r="S468" i="38"/>
  <c r="R471" i="38"/>
  <c r="Q474" i="38"/>
  <c r="P477" i="38"/>
  <c r="O480" i="38"/>
  <c r="N483" i="38"/>
  <c r="N353" i="38"/>
  <c r="Q359" i="38"/>
  <c r="N364" i="38"/>
  <c r="N367" i="38"/>
  <c r="M370" i="38"/>
  <c r="L373" i="38"/>
  <c r="K377" i="38"/>
  <c r="U379" i="38"/>
  <c r="S383" i="38"/>
  <c r="R386" i="38"/>
  <c r="R389" i="38"/>
  <c r="Q394" i="38"/>
  <c r="P397" i="38"/>
  <c r="O400" i="38"/>
  <c r="O406" i="38"/>
  <c r="O405" i="38" s="1"/>
  <c r="O404" i="38" s="1"/>
  <c r="M411" i="38"/>
  <c r="L414" i="38"/>
  <c r="L417" i="38"/>
  <c r="U419" i="38"/>
  <c r="S423" i="38"/>
  <c r="S426" i="38"/>
  <c r="Q430" i="38"/>
  <c r="Q429" i="38" s="1"/>
  <c r="P434" i="38"/>
  <c r="N438" i="38"/>
  <c r="N441" i="38"/>
  <c r="M444" i="38"/>
  <c r="K449" i="38"/>
  <c r="K452" i="38"/>
  <c r="U454" i="38"/>
  <c r="S457" i="38"/>
  <c r="R460" i="38"/>
  <c r="Q463" i="38"/>
  <c r="P466" i="38"/>
  <c r="O469" i="38"/>
  <c r="N472" i="38"/>
  <c r="M475" i="38"/>
  <c r="L478" i="38"/>
  <c r="K481" i="38"/>
  <c r="M485" i="38"/>
  <c r="N488" i="38"/>
  <c r="R338" i="38"/>
  <c r="U348" i="38"/>
  <c r="U353" i="38"/>
  <c r="U357" i="38"/>
  <c r="T361" i="38"/>
  <c r="K356" i="38"/>
  <c r="O361" i="38"/>
  <c r="L365" i="38"/>
  <c r="U367" i="38"/>
  <c r="T370" i="38"/>
  <c r="S373" i="38"/>
  <c r="R377" i="38"/>
  <c r="Q380" i="38"/>
  <c r="Q384" i="38"/>
  <c r="O387" i="38"/>
  <c r="N392" i="38"/>
  <c r="M395" i="38"/>
  <c r="L398" i="38"/>
  <c r="K402" i="38"/>
  <c r="K401" i="38" s="1"/>
  <c r="T406" i="38"/>
  <c r="T411" i="38"/>
  <c r="S414" i="38"/>
  <c r="Q417" i="38"/>
  <c r="Q420" i="38"/>
  <c r="Q424" i="38"/>
  <c r="P427" i="38"/>
  <c r="O431" i="38"/>
  <c r="N435" i="38"/>
  <c r="N439" i="38"/>
  <c r="L442" i="38"/>
  <c r="L445" i="38"/>
  <c r="K450" i="38"/>
  <c r="T452" i="38"/>
  <c r="T455" i="38"/>
  <c r="S458" i="38"/>
  <c r="R461" i="38"/>
  <c r="Q464" i="38"/>
  <c r="P467" i="38"/>
  <c r="O470" i="38"/>
  <c r="N473" i="38"/>
  <c r="M476" i="38"/>
  <c r="L479" i="38"/>
  <c r="K482" i="38"/>
  <c r="U484" i="38"/>
  <c r="U356" i="38"/>
  <c r="K363" i="38"/>
  <c r="U365" i="38"/>
  <c r="U368" i="38"/>
  <c r="T371" i="38"/>
  <c r="S374" i="38"/>
  <c r="R378" i="38"/>
  <c r="Q382" i="38"/>
  <c r="O385" i="38"/>
  <c r="O388" i="38"/>
  <c r="N393" i="38"/>
  <c r="M396" i="38"/>
  <c r="L399" i="38"/>
  <c r="L403" i="38"/>
  <c r="K408" i="38"/>
  <c r="T412" i="38"/>
  <c r="T415" i="38"/>
  <c r="S418" i="38"/>
  <c r="Q422" i="38"/>
  <c r="P425" i="38"/>
  <c r="N428" i="38"/>
  <c r="M433" i="38"/>
  <c r="M432" i="38" s="1"/>
  <c r="K437" i="38"/>
  <c r="U439" i="38"/>
  <c r="U442" i="38"/>
  <c r="S445" i="38"/>
  <c r="R450" i="38"/>
  <c r="R453" i="38"/>
  <c r="P456" i="38"/>
  <c r="O459" i="38"/>
  <c r="N462" i="38"/>
  <c r="M465" i="38"/>
  <c r="L468" i="38"/>
  <c r="K471" i="38"/>
  <c r="U473" i="38"/>
  <c r="T476" i="38"/>
  <c r="S479" i="38"/>
  <c r="R482" i="38"/>
  <c r="K487" i="38"/>
  <c r="U489" i="38"/>
  <c r="T492" i="38"/>
  <c r="Q579" i="38"/>
  <c r="U582" i="38"/>
  <c r="K580" i="38"/>
  <c r="L576" i="38"/>
  <c r="M573" i="38"/>
  <c r="N570" i="38"/>
  <c r="O567" i="38"/>
  <c r="P564" i="38"/>
  <c r="R561" i="38"/>
  <c r="S555" i="38"/>
  <c r="U552" i="38"/>
  <c r="U549" i="38"/>
  <c r="K547" i="38"/>
  <c r="M544" i="38"/>
  <c r="N539" i="38"/>
  <c r="O536" i="38"/>
  <c r="P533" i="38"/>
  <c r="Q530" i="38"/>
  <c r="R527" i="38"/>
  <c r="R523" i="38"/>
  <c r="S520" i="38"/>
  <c r="U517" i="38"/>
  <c r="U512" i="38"/>
  <c r="K510" i="38"/>
  <c r="M507" i="38"/>
  <c r="M504" i="38"/>
  <c r="N501" i="38"/>
  <c r="O496" i="38"/>
  <c r="P493" i="38"/>
  <c r="Q490" i="38"/>
  <c r="R487" i="38"/>
  <c r="U483" i="38"/>
  <c r="T577" i="38"/>
  <c r="N573" i="38"/>
  <c r="O570" i="38"/>
  <c r="P567" i="38"/>
  <c r="Q564" i="38"/>
  <c r="Q561" i="38"/>
  <c r="R555" i="38"/>
  <c r="R552" i="38"/>
  <c r="T549" i="38"/>
  <c r="T546" i="38"/>
  <c r="U541" i="38"/>
  <c r="K539" i="38"/>
  <c r="L536" i="38"/>
  <c r="M533" i="38"/>
  <c r="N530" i="38"/>
  <c r="O527" i="38"/>
  <c r="Q523" i="38"/>
  <c r="R520" i="38"/>
  <c r="R517" i="38"/>
  <c r="T512" i="38"/>
  <c r="T509" i="38"/>
  <c r="U506" i="38"/>
  <c r="L504" i="38"/>
  <c r="M501" i="38"/>
  <c r="N496" i="38"/>
  <c r="M491" i="38"/>
  <c r="O18" i="38"/>
  <c r="M18" i="38"/>
  <c r="S18" i="38"/>
  <c r="P18" i="38"/>
  <c r="U18" i="38"/>
  <c r="L18" i="38"/>
  <c r="K18" i="38"/>
  <c r="Q18" i="38"/>
  <c r="N18" i="38"/>
  <c r="T18" i="38"/>
  <c r="R18" i="38"/>
  <c r="K220" i="38"/>
  <c r="K315" i="38"/>
  <c r="K229" i="38"/>
  <c r="K172" i="38"/>
  <c r="K248" i="38"/>
  <c r="K159" i="38"/>
  <c r="K192" i="38"/>
  <c r="K191" i="38" s="1"/>
  <c r="L340" i="38"/>
  <c r="L317" i="38"/>
  <c r="L377" i="38"/>
  <c r="L349" i="38"/>
  <c r="L322" i="38"/>
  <c r="L341" i="38"/>
  <c r="K277" i="38"/>
  <c r="L342" i="38"/>
  <c r="L358" i="38"/>
  <c r="P26" i="38"/>
  <c r="Y584" i="38"/>
  <c r="AL333" i="38"/>
  <c r="AJ584" i="38"/>
  <c r="AK584" i="38" s="1"/>
  <c r="AK9" i="38"/>
  <c r="AL9" i="38" s="1"/>
  <c r="AL226" i="38"/>
  <c r="D34" i="27"/>
  <c r="D51" i="27" s="1"/>
  <c r="F19" i="8"/>
  <c r="G19" i="8" s="1"/>
  <c r="F18" i="8"/>
  <c r="G18" i="8" s="1"/>
  <c r="E18" i="38" s="1"/>
  <c r="R560" i="38" l="1"/>
  <c r="R559" i="38" s="1"/>
  <c r="S328" i="38"/>
  <c r="S327" i="38" s="1"/>
  <c r="M194" i="38"/>
  <c r="O432" i="38"/>
  <c r="S429" i="38"/>
  <c r="U516" i="38"/>
  <c r="M543" i="38"/>
  <c r="M542" i="38" s="1"/>
  <c r="R429" i="38"/>
  <c r="S334" i="38"/>
  <c r="Q578" i="38"/>
  <c r="R401" i="38"/>
  <c r="P499" i="38"/>
  <c r="P498" i="38" s="1"/>
  <c r="Q401" i="38"/>
  <c r="K436" i="38"/>
  <c r="U391" i="38"/>
  <c r="L210" i="38"/>
  <c r="R337" i="38"/>
  <c r="U405" i="38"/>
  <c r="U404" i="38" s="1"/>
  <c r="P243" i="38"/>
  <c r="M401" i="38"/>
  <c r="U108" i="38"/>
  <c r="M66" i="38"/>
  <c r="Q560" i="38"/>
  <c r="Q559" i="38" s="1"/>
  <c r="Q421" i="38"/>
  <c r="M421" i="38"/>
  <c r="S381" i="38"/>
  <c r="U243" i="38"/>
  <c r="O260" i="38"/>
  <c r="N334" i="38"/>
  <c r="R235" i="38"/>
  <c r="O150" i="38"/>
  <c r="N150" i="38"/>
  <c r="N108" i="38"/>
  <c r="O421" i="38"/>
  <c r="S260" i="38"/>
  <c r="O194" i="38"/>
  <c r="R210" i="38"/>
  <c r="Q334" i="38"/>
  <c r="U201" i="38"/>
  <c r="R191" i="38"/>
  <c r="S66" i="38"/>
  <c r="P391" i="38"/>
  <c r="P390" i="38" s="1"/>
  <c r="S405" i="38"/>
  <c r="S404" i="38" s="1"/>
  <c r="L429" i="38"/>
  <c r="N578" i="38"/>
  <c r="N328" i="38"/>
  <c r="N327" i="38" s="1"/>
  <c r="T381" i="38"/>
  <c r="M436" i="38"/>
  <c r="S421" i="38"/>
  <c r="R543" i="38"/>
  <c r="R542" i="38" s="1"/>
  <c r="L405" i="38"/>
  <c r="L404" i="38" s="1"/>
  <c r="U375" i="38"/>
  <c r="Q436" i="38"/>
  <c r="S410" i="38"/>
  <c r="U447" i="38"/>
  <c r="U446" i="38" s="1"/>
  <c r="Q375" i="38"/>
  <c r="N410" i="38"/>
  <c r="M525" i="38"/>
  <c r="T436" i="38"/>
  <c r="O381" i="38"/>
  <c r="R405" i="38"/>
  <c r="R404" i="38" s="1"/>
  <c r="L391" i="38"/>
  <c r="P436" i="38"/>
  <c r="R421" i="38"/>
  <c r="U429" i="38"/>
  <c r="M516" i="38"/>
  <c r="M515" i="38" s="1"/>
  <c r="S436" i="38"/>
  <c r="L432" i="38"/>
  <c r="S401" i="38"/>
  <c r="O391" i="38"/>
  <c r="P429" i="38"/>
  <c r="O436" i="38"/>
  <c r="U421" i="38"/>
  <c r="O401" i="38"/>
  <c r="N436" i="38"/>
  <c r="P421" i="38"/>
  <c r="M312" i="38"/>
  <c r="U267" i="38"/>
  <c r="U337" i="38"/>
  <c r="R328" i="38"/>
  <c r="R327" i="38" s="1"/>
  <c r="S227" i="38"/>
  <c r="L235" i="38"/>
  <c r="S267" i="38"/>
  <c r="Q260" i="38"/>
  <c r="T243" i="38"/>
  <c r="O337" i="38"/>
  <c r="U210" i="38"/>
  <c r="P191" i="38"/>
  <c r="R165" i="38"/>
  <c r="M243" i="38"/>
  <c r="M235" i="38"/>
  <c r="N337" i="38"/>
  <c r="K194" i="38"/>
  <c r="L328" i="38"/>
  <c r="L327" i="38" s="1"/>
  <c r="P201" i="38"/>
  <c r="M328" i="38"/>
  <c r="M327" i="38" s="1"/>
  <c r="K201" i="38"/>
  <c r="L260" i="38"/>
  <c r="P218" i="38"/>
  <c r="O243" i="38"/>
  <c r="S150" i="38"/>
  <c r="O134" i="38"/>
  <c r="T165" i="38"/>
  <c r="T134" i="38"/>
  <c r="N84" i="38"/>
  <c r="N83" i="38" s="1"/>
  <c r="U60" i="38"/>
  <c r="L218" i="38"/>
  <c r="P227" i="38"/>
  <c r="O165" i="38"/>
  <c r="O201" i="38"/>
  <c r="L165" i="38"/>
  <c r="P150" i="38"/>
  <c r="Q84" i="38"/>
  <c r="Q83" i="38" s="1"/>
  <c r="T108" i="38"/>
  <c r="P84" i="38"/>
  <c r="P83" i="38" s="1"/>
  <c r="R218" i="38"/>
  <c r="N165" i="38"/>
  <c r="T260" i="38"/>
  <c r="P235" i="38"/>
  <c r="K84" i="38"/>
  <c r="K83" i="38" s="1"/>
  <c r="O119" i="38"/>
  <c r="T73" i="38"/>
  <c r="L525" i="38"/>
  <c r="N73" i="38"/>
  <c r="P35" i="38"/>
  <c r="T35" i="38"/>
  <c r="K35" i="38"/>
  <c r="U10" i="38"/>
  <c r="L516" i="38"/>
  <c r="S499" i="38"/>
  <c r="S498" i="38" s="1"/>
  <c r="P578" i="38"/>
  <c r="L499" i="38"/>
  <c r="L498" i="38" s="1"/>
  <c r="N525" i="38"/>
  <c r="P543" i="38"/>
  <c r="P542" i="38" s="1"/>
  <c r="N560" i="38"/>
  <c r="N559" i="38" s="1"/>
  <c r="K525" i="38"/>
  <c r="U66" i="38"/>
  <c r="U560" i="38"/>
  <c r="U559" i="38" s="1"/>
  <c r="Q543" i="38"/>
  <c r="Q542" i="38" s="1"/>
  <c r="N499" i="38"/>
  <c r="N498" i="38" s="1"/>
  <c r="P525" i="38"/>
  <c r="T410" i="38"/>
  <c r="T421" i="38"/>
  <c r="P410" i="38"/>
  <c r="S432" i="38"/>
  <c r="N405" i="38"/>
  <c r="N404" i="38" s="1"/>
  <c r="O410" i="38"/>
  <c r="Q447" i="38"/>
  <c r="Q446" i="38" s="1"/>
  <c r="T432" i="38"/>
  <c r="M375" i="38"/>
  <c r="K410" i="38"/>
  <c r="M447" i="38"/>
  <c r="M446" i="38" s="1"/>
  <c r="P432" i="38"/>
  <c r="P447" i="38"/>
  <c r="P446" i="38" s="1"/>
  <c r="U432" i="38"/>
  <c r="P375" i="38"/>
  <c r="L401" i="38"/>
  <c r="L447" i="38"/>
  <c r="L446" i="38" s="1"/>
  <c r="Q432" i="38"/>
  <c r="L375" i="38"/>
  <c r="U436" i="38"/>
  <c r="K447" i="38"/>
  <c r="K446" i="38" s="1"/>
  <c r="N432" i="38"/>
  <c r="U401" i="38"/>
  <c r="M337" i="38"/>
  <c r="T312" i="38"/>
  <c r="L243" i="38"/>
  <c r="L337" i="38"/>
  <c r="L312" i="38"/>
  <c r="P260" i="38"/>
  <c r="K227" i="38"/>
  <c r="K218" i="38"/>
  <c r="M334" i="38"/>
  <c r="Q312" i="38"/>
  <c r="T328" i="38"/>
  <c r="T327" i="38" s="1"/>
  <c r="M267" i="38"/>
  <c r="N218" i="38"/>
  <c r="K312" i="38"/>
  <c r="M260" i="38"/>
  <c r="U328" i="38"/>
  <c r="U327" i="38" s="1"/>
  <c r="R334" i="38"/>
  <c r="T227" i="38"/>
  <c r="Q337" i="38"/>
  <c r="O210" i="38"/>
  <c r="S218" i="38"/>
  <c r="R243" i="38"/>
  <c r="N267" i="38"/>
  <c r="T218" i="38"/>
  <c r="S243" i="38"/>
  <c r="P194" i="38"/>
  <c r="M119" i="38"/>
  <c r="Q119" i="38"/>
  <c r="P210" i="38"/>
  <c r="M227" i="38"/>
  <c r="L119" i="38"/>
  <c r="M150" i="38"/>
  <c r="R108" i="38"/>
  <c r="U119" i="38"/>
  <c r="Q165" i="38"/>
  <c r="M210" i="38"/>
  <c r="N210" i="38"/>
  <c r="N209" i="38" s="1"/>
  <c r="P119" i="38"/>
  <c r="Q134" i="38"/>
  <c r="K119" i="38"/>
  <c r="R73" i="38"/>
  <c r="L201" i="38"/>
  <c r="M218" i="38"/>
  <c r="R201" i="38"/>
  <c r="T119" i="38"/>
  <c r="M165" i="38"/>
  <c r="M108" i="38"/>
  <c r="L66" i="38"/>
  <c r="L73" i="38"/>
  <c r="Q35" i="38"/>
  <c r="U35" i="38"/>
  <c r="O10" i="38"/>
  <c r="K499" i="38"/>
  <c r="K498" i="38" s="1"/>
  <c r="O525" i="38"/>
  <c r="P516" i="38"/>
  <c r="T578" i="38"/>
  <c r="K66" i="38"/>
  <c r="T10" i="38"/>
  <c r="K560" i="38"/>
  <c r="K559" i="38" s="1"/>
  <c r="O516" i="38"/>
  <c r="M499" i="38"/>
  <c r="M498" i="38" s="1"/>
  <c r="Q525" i="38"/>
  <c r="S543" i="38"/>
  <c r="S542" i="38" s="1"/>
  <c r="T84" i="38"/>
  <c r="T83" i="38" s="1"/>
  <c r="O60" i="38"/>
  <c r="S60" i="38"/>
  <c r="M10" i="38"/>
  <c r="T516" i="38"/>
  <c r="L543" i="38"/>
  <c r="L542" i="38" s="1"/>
  <c r="T499" i="38"/>
  <c r="T498" i="38" s="1"/>
  <c r="T66" i="38"/>
  <c r="P66" i="38"/>
  <c r="S35" i="38"/>
  <c r="O73" i="38"/>
  <c r="N60" i="38"/>
  <c r="N35" i="38"/>
  <c r="O578" i="38"/>
  <c r="O499" i="38"/>
  <c r="O498" i="38" s="1"/>
  <c r="S525" i="38"/>
  <c r="L578" i="38"/>
  <c r="AL584" i="38"/>
  <c r="R436" i="38"/>
  <c r="U543" i="38"/>
  <c r="U542" i="38" s="1"/>
  <c r="Q391" i="38"/>
  <c r="N447" i="38"/>
  <c r="N446" i="38" s="1"/>
  <c r="N375" i="38"/>
  <c r="M391" i="38"/>
  <c r="K381" i="38"/>
  <c r="F18" i="38"/>
  <c r="E10" i="38"/>
  <c r="R516" i="38"/>
  <c r="Q381" i="38"/>
  <c r="T405" i="38"/>
  <c r="T404" i="38" s="1"/>
  <c r="N391" i="38"/>
  <c r="M410" i="38"/>
  <c r="O447" i="38"/>
  <c r="O446" i="38" s="1"/>
  <c r="K375" i="38"/>
  <c r="M381" i="38"/>
  <c r="P405" i="38"/>
  <c r="P404" i="38" s="1"/>
  <c r="N401" i="38"/>
  <c r="L381" i="38"/>
  <c r="K421" i="38"/>
  <c r="S391" i="38"/>
  <c r="T429" i="38"/>
  <c r="Q405" i="38"/>
  <c r="Q404" i="38" s="1"/>
  <c r="K432" i="38"/>
  <c r="T401" i="38"/>
  <c r="T447" i="38"/>
  <c r="T446" i="38" s="1"/>
  <c r="M405" i="38"/>
  <c r="M404" i="38" s="1"/>
  <c r="T375" i="38"/>
  <c r="Q410" i="38"/>
  <c r="S447" i="38"/>
  <c r="S446" i="38" s="1"/>
  <c r="O375" i="38"/>
  <c r="R525" i="38"/>
  <c r="K429" i="38"/>
  <c r="N381" i="38"/>
  <c r="R447" i="38"/>
  <c r="R446" i="38" s="1"/>
  <c r="K405" i="38"/>
  <c r="K404" i="38" s="1"/>
  <c r="R375" i="38"/>
  <c r="S312" i="38"/>
  <c r="N260" i="38"/>
  <c r="T337" i="38"/>
  <c r="K328" i="38"/>
  <c r="K327" i="38" s="1"/>
  <c r="P312" i="38"/>
  <c r="O334" i="38"/>
  <c r="U194" i="38"/>
  <c r="R260" i="38"/>
  <c r="T267" i="38"/>
  <c r="T334" i="38"/>
  <c r="P337" i="38"/>
  <c r="U312" i="38"/>
  <c r="Q243" i="38"/>
  <c r="O235" i="38"/>
  <c r="U260" i="38"/>
  <c r="L334" i="38"/>
  <c r="O328" i="38"/>
  <c r="O327" i="38" s="1"/>
  <c r="K243" i="38"/>
  <c r="M201" i="38"/>
  <c r="L227" i="38"/>
  <c r="O312" i="38"/>
  <c r="Q227" i="38"/>
  <c r="P328" i="38"/>
  <c r="P327" i="38" s="1"/>
  <c r="N312" i="38"/>
  <c r="O218" i="38"/>
  <c r="K337" i="38"/>
  <c r="S210" i="38"/>
  <c r="L191" i="38"/>
  <c r="U227" i="38"/>
  <c r="U150" i="38"/>
  <c r="M73" i="38"/>
  <c r="K165" i="38"/>
  <c r="S84" i="38"/>
  <c r="S83" i="38" s="1"/>
  <c r="K150" i="38"/>
  <c r="K235" i="38"/>
  <c r="U191" i="38"/>
  <c r="Q150" i="38"/>
  <c r="M134" i="38"/>
  <c r="S134" i="38"/>
  <c r="O108" i="38"/>
  <c r="S165" i="38"/>
  <c r="L150" i="38"/>
  <c r="M191" i="38"/>
  <c r="Q194" i="38"/>
  <c r="Q235" i="38"/>
  <c r="S191" i="38"/>
  <c r="K134" i="38"/>
  <c r="P108" i="38"/>
  <c r="S194" i="38"/>
  <c r="R267" i="38"/>
  <c r="N227" i="38"/>
  <c r="O191" i="38"/>
  <c r="P165" i="38"/>
  <c r="U165" i="38"/>
  <c r="L108" i="38"/>
  <c r="Q73" i="38"/>
  <c r="R66" i="38"/>
  <c r="P10" i="38"/>
  <c r="Q66" i="38"/>
  <c r="R35" i="38"/>
  <c r="N10" i="38"/>
  <c r="O560" i="38"/>
  <c r="O559" i="38" s="1"/>
  <c r="S516" i="38"/>
  <c r="K543" i="38"/>
  <c r="K542" i="38" s="1"/>
  <c r="Q60" i="38"/>
  <c r="U84" i="38"/>
  <c r="U83" i="38" s="1"/>
  <c r="L35" i="38"/>
  <c r="R10" i="38"/>
  <c r="L560" i="38"/>
  <c r="L559" i="38" s="1"/>
  <c r="S578" i="38"/>
  <c r="U73" i="38"/>
  <c r="T60" i="38"/>
  <c r="P60" i="38"/>
  <c r="P73" i="38"/>
  <c r="S10" i="38"/>
  <c r="L10" i="38"/>
  <c r="S560" i="38"/>
  <c r="S559" i="38" s="1"/>
  <c r="O543" i="38"/>
  <c r="O542" i="38" s="1"/>
  <c r="N516" i="38"/>
  <c r="U499" i="38"/>
  <c r="U498" i="38" s="1"/>
  <c r="R578" i="38"/>
  <c r="L84" i="38"/>
  <c r="L83" i="38" s="1"/>
  <c r="K60" i="38"/>
  <c r="O35" i="38"/>
  <c r="T543" i="38"/>
  <c r="T542" i="38" s="1"/>
  <c r="K516" i="38"/>
  <c r="L410" i="38"/>
  <c r="L421" i="38"/>
  <c r="T391" i="38"/>
  <c r="R410" i="38"/>
  <c r="O429" i="38"/>
  <c r="R381" i="38"/>
  <c r="K391" i="38"/>
  <c r="K390" i="38" s="1"/>
  <c r="Q499" i="38"/>
  <c r="Q498" i="38" s="1"/>
  <c r="U525" i="38"/>
  <c r="U515" i="38" s="1"/>
  <c r="L436" i="38"/>
  <c r="N421" i="38"/>
  <c r="U410" i="38"/>
  <c r="S375" i="38"/>
  <c r="U381" i="38"/>
  <c r="R391" i="38"/>
  <c r="M429" i="38"/>
  <c r="P381" i="38"/>
  <c r="O267" i="38"/>
  <c r="Q328" i="38"/>
  <c r="Q327" i="38" s="1"/>
  <c r="T235" i="38"/>
  <c r="Q267" i="38"/>
  <c r="R312" i="38"/>
  <c r="L267" i="38"/>
  <c r="P267" i="38"/>
  <c r="K267" i="38"/>
  <c r="S337" i="38"/>
  <c r="U334" i="38"/>
  <c r="S201" i="38"/>
  <c r="K260" i="38"/>
  <c r="N243" i="38"/>
  <c r="K210" i="38"/>
  <c r="T210" i="38"/>
  <c r="N235" i="38"/>
  <c r="U235" i="38"/>
  <c r="S235" i="38"/>
  <c r="Q210" i="38"/>
  <c r="Q209" i="38" s="1"/>
  <c r="L194" i="38"/>
  <c r="N201" i="38"/>
  <c r="S73" i="38"/>
  <c r="T150" i="38"/>
  <c r="Q201" i="38"/>
  <c r="R227" i="38"/>
  <c r="Q191" i="38"/>
  <c r="S119" i="38"/>
  <c r="N191" i="38"/>
  <c r="N119" i="38"/>
  <c r="R150" i="38"/>
  <c r="L134" i="38"/>
  <c r="P134" i="38"/>
  <c r="O84" i="38"/>
  <c r="O83" i="38" s="1"/>
  <c r="T201" i="38"/>
  <c r="U218" i="38"/>
  <c r="R84" i="38"/>
  <c r="R83" i="38" s="1"/>
  <c r="N194" i="38"/>
  <c r="R119" i="38"/>
  <c r="T194" i="38"/>
  <c r="U134" i="38"/>
  <c r="N134" i="38"/>
  <c r="R134" i="38"/>
  <c r="Q108" i="38"/>
  <c r="K108" i="38"/>
  <c r="N66" i="38"/>
  <c r="P560" i="38"/>
  <c r="P559" i="38" s="1"/>
  <c r="M578" i="38"/>
  <c r="O66" i="38"/>
  <c r="Q10" i="38"/>
  <c r="R499" i="38"/>
  <c r="R498" i="38" s="1"/>
  <c r="T525" i="38"/>
  <c r="M60" i="38"/>
  <c r="M84" i="38"/>
  <c r="M83" i="38" s="1"/>
  <c r="K578" i="38"/>
  <c r="T560" i="38"/>
  <c r="T559" i="38" s="1"/>
  <c r="U578" i="38"/>
  <c r="M560" i="38"/>
  <c r="M559" i="38" s="1"/>
  <c r="Q516" i="38"/>
  <c r="K73" i="38"/>
  <c r="L60" i="38"/>
  <c r="S108" i="38"/>
  <c r="M35" i="38"/>
  <c r="K10" i="38"/>
  <c r="N543" i="38"/>
  <c r="N542" i="38" s="1"/>
  <c r="D10" i="8"/>
  <c r="P9" i="24" s="1"/>
  <c r="J9" i="24" s="1"/>
  <c r="J16" i="24" s="1"/>
  <c r="P16" i="24" s="1"/>
  <c r="I8" i="27" s="1"/>
  <c r="I15" i="27" s="1"/>
  <c r="D5" i="8"/>
  <c r="C4" i="27" s="1"/>
  <c r="C14" i="27" s="1"/>
  <c r="S209" i="38" l="1"/>
  <c r="Q390" i="38"/>
  <c r="S515" i="38"/>
  <c r="R390" i="38"/>
  <c r="T390" i="38"/>
  <c r="U390" i="38"/>
  <c r="Q515" i="38"/>
  <c r="R226" i="38"/>
  <c r="M390" i="38"/>
  <c r="L209" i="38"/>
  <c r="K515" i="38"/>
  <c r="O333" i="38"/>
  <c r="R209" i="38"/>
  <c r="T209" i="38"/>
  <c r="K333" i="38"/>
  <c r="O226" i="38"/>
  <c r="R9" i="38"/>
  <c r="P515" i="38"/>
  <c r="N515" i="38"/>
  <c r="R409" i="38"/>
  <c r="P209" i="38"/>
  <c r="O515" i="38"/>
  <c r="S333" i="38"/>
  <c r="N107" i="38"/>
  <c r="L9" i="38"/>
  <c r="P107" i="38"/>
  <c r="U107" i="38"/>
  <c r="L226" i="38"/>
  <c r="T515" i="38"/>
  <c r="M209" i="38"/>
  <c r="O209" i="38"/>
  <c r="L409" i="38"/>
  <c r="Q333" i="38"/>
  <c r="K409" i="38"/>
  <c r="U333" i="38"/>
  <c r="K209" i="38"/>
  <c r="U409" i="38"/>
  <c r="S9" i="38"/>
  <c r="L107" i="38"/>
  <c r="N226" i="38"/>
  <c r="P333" i="38"/>
  <c r="Q409" i="38"/>
  <c r="S390" i="38"/>
  <c r="M409" i="38"/>
  <c r="R515" i="38"/>
  <c r="M9" i="38"/>
  <c r="M107" i="38"/>
  <c r="K226" i="38"/>
  <c r="L333" i="38"/>
  <c r="T409" i="38"/>
  <c r="T107" i="38"/>
  <c r="U209" i="38"/>
  <c r="O107" i="38"/>
  <c r="O409" i="38"/>
  <c r="Q9" i="38"/>
  <c r="P9" i="38"/>
  <c r="Q226" i="38"/>
  <c r="T333" i="38"/>
  <c r="N390" i="38"/>
  <c r="E9" i="38"/>
  <c r="F10" i="38"/>
  <c r="N333" i="38"/>
  <c r="T9" i="38"/>
  <c r="M226" i="38"/>
  <c r="T226" i="38"/>
  <c r="L515" i="38"/>
  <c r="O9" i="38"/>
  <c r="S226" i="38"/>
  <c r="N409" i="38"/>
  <c r="S107" i="38"/>
  <c r="K107" i="38"/>
  <c r="Q107" i="38"/>
  <c r="N9" i="38"/>
  <c r="U226" i="38"/>
  <c r="H18" i="38"/>
  <c r="J18" i="38"/>
  <c r="R107" i="38"/>
  <c r="R333" i="38"/>
  <c r="M333" i="38"/>
  <c r="P409" i="38"/>
  <c r="U9" i="38"/>
  <c r="P226" i="38"/>
  <c r="O390" i="38"/>
  <c r="L390" i="38"/>
  <c r="S409" i="38"/>
  <c r="K9" i="38" l="1"/>
  <c r="K584" i="38" s="1"/>
  <c r="U584" i="38"/>
  <c r="R584" i="38"/>
  <c r="N584" i="38"/>
  <c r="T584" i="38"/>
  <c r="Q584" i="38"/>
  <c r="P584" i="38"/>
  <c r="L584" i="38"/>
  <c r="M584" i="38"/>
  <c r="S584" i="38"/>
  <c r="O584" i="38"/>
  <c r="H10" i="38"/>
  <c r="J10" i="38"/>
  <c r="E584" i="38"/>
  <c r="F584" i="38" s="1"/>
  <c r="F9" i="38"/>
  <c r="H584" i="38" l="1"/>
  <c r="J584" i="38"/>
  <c r="F9" i="27"/>
  <c r="J9" i="38"/>
  <c r="H9"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<sst xmlns="http://schemas.openxmlformats.org/spreadsheetml/2006/main" count="9663" uniqueCount="2050">
  <si>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</si>
  <si>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</si>
  <si>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</si>
  <si>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</si>
  <si>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</si>
  <si>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</si>
  <si>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</si>
  <si>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</si>
  <si>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</si>
  <si>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</si>
  <si>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</si>
  <si>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</si>
  <si>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</si>
  <si>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</si>
  <si>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</si>
  <si>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</si>
  <si>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</si>
  <si>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</si>
  <si>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</si>
  <si>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</si>
  <si>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</si>
  <si>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</si>
  <si>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</si>
  <si>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</si>
  <si>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</si>
  <si>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</si>
  <si>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</si>
  <si>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</si>
  <si>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</si>
  <si>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</si>
  <si>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</si>
  <si>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</si>
  <si>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</si>
  <si>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</si>
  <si>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</si>
  <si>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</si>
  <si>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</si>
  <si>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</si>
  <si>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</si>
  <si>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</si>
  <si>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</si>
  <si>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</si>
  <si>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</si>
  <si>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</si>
  <si>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</si>
  <si>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</si>
  <si>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</si>
  <si>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</si>
  <si>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</si>
  <si>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</si>
  <si>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</si>
  <si>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</si>
  <si>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</si>
  <si>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</si>
  <si>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</si>
  <si>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</si>
  <si>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</si>
  <si>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</si>
  <si>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</si>
  <si>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</si>
  <si>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</si>
  <si>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</si>
  <si>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</si>
  <si>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</si>
  <si>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</si>
  <si>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</si>
  <si>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</si>
  <si>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</si>
  <si>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</si>
  <si>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</si>
  <si>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</si>
  <si>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</si>
  <si>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</si>
  <si>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</si>
  <si>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</si>
  <si>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</si>
  <si>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</si>
  <si>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</si>
  <si>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</si>
  <si>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</si>
  <si>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</si>
  <si>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</si>
  <si>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</si>
  <si>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</si>
  <si>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</si>
  <si>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</si>
  <si>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</si>
  <si>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</si>
  <si>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</si>
  <si>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</si>
  <si>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</si>
  <si>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</si>
  <si>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</si>
  <si>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</si>
  <si>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</si>
  <si>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</si>
  <si>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</si>
  <si>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</si>
  <si>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</si>
  <si>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</si>
  <si>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</si>
  <si>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</si>
  <si>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</si>
  <si>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</si>
  <si>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</si>
  <si>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</si>
  <si>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</si>
  <si>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</si>
  <si>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</si>
  <si>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</si>
  <si>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</si>
  <si>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</si>
  <si>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</si>
  <si>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</si>
  <si>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</si>
  <si>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</si>
  <si>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</si>
  <si>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</si>
  <si>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</si>
  <si>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</si>
  <si>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</si>
  <si>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</si>
  <si>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</si>
  <si>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</si>
  <si>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</si>
  <si>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</si>
  <si>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</si>
  <si>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</si>
  <si>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</si>
  <si>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</si>
  <si>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</si>
  <si>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</si>
  <si>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</si>
  <si>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</si>
  <si>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</si>
  <si>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</si>
  <si>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</si>
  <si>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</si>
  <si>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</si>
  <si>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</si>
  <si>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</si>
  <si>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</si>
  <si>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</si>
  <si>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</si>
  <si>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</si>
  <si>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</si>
  <si>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</si>
  <si>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</si>
  <si>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</si>
  <si>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</si>
  <si>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</si>
  <si>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</si>
  <si>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</si>
  <si>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</si>
  <si>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</si>
  <si>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</si>
  <si>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</si>
  <si>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</si>
  <si>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</si>
  <si>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</si>
  <si>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</si>
  <si>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</si>
  <si>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Proyecto</t>
  </si>
  <si>
    <t>Estudiantes</t>
  </si>
  <si>
    <t>Talleres</t>
  </si>
  <si>
    <t>b.3 Ejecución de la ruta del desarrollo curricular en las unidades Académicas.</t>
  </si>
  <si>
    <t>Investigación</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</si>
  <si>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</si>
  <si>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</si>
  <si>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</si>
  <si>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</si>
  <si>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</si>
  <si>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</si>
  <si>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</si>
  <si>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</si>
  <si>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</si>
  <si>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</si>
  <si>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</si>
  <si>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</si>
  <si>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</si>
  <si>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</si>
  <si>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</si>
  <si>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</si>
  <si>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</si>
  <si>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</si>
  <si>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</si>
  <si>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</si>
  <si>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</si>
  <si>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</si>
  <si>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</si>
  <si>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</si>
  <si>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</si>
  <si>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</si>
  <si>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</si>
  <si>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</si>
  <si>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</si>
  <si>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</si>
  <si>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</si>
  <si>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</si>
  <si>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</si>
  <si>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</si>
  <si>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</si>
  <si>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</si>
  <si>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</si>
  <si>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</si>
  <si>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</si>
  <si>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</si>
  <si>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</si>
  <si>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</si>
  <si>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</si>
  <si>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</si>
  <si>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</si>
  <si>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</si>
  <si>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</si>
  <si>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</si>
  <si>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</si>
  <si>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</si>
  <si>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</si>
  <si>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</si>
  <si>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</si>
  <si>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</si>
  <si>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</si>
  <si>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</si>
  <si>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</si>
  <si>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</si>
  <si>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</si>
  <si>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</si>
  <si>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</si>
  <si>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</si>
  <si>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</si>
  <si>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</si>
  <si>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</si>
  <si>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</si>
  <si>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</si>
  <si>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</si>
  <si>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</si>
  <si>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</si>
  <si>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</si>
  <si>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</si>
  <si>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</si>
  <si>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</si>
  <si>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</si>
  <si>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</si>
  <si>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</si>
  <si>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</si>
  <si>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</si>
  <si>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</si>
  <si>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</si>
  <si>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</si>
  <si>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</si>
  <si>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</si>
  <si>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</si>
  <si>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</si>
  <si>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</si>
  <si>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</si>
  <si>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</si>
  <si>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</si>
  <si>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</si>
  <si>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</si>
  <si>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</si>
  <si>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</si>
  <si>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</si>
  <si>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</si>
  <si>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</si>
  <si>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</si>
  <si>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</si>
  <si>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</si>
  <si>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</si>
  <si>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</si>
  <si>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</si>
  <si>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</si>
  <si>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</si>
  <si>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</si>
  <si>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</si>
  <si>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</si>
  <si>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</si>
  <si>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</si>
  <si>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</si>
  <si>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</si>
  <si>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</si>
  <si>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</si>
  <si>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</si>
  <si>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</si>
  <si>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</si>
  <si>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</si>
  <si>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</si>
  <si>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</si>
  <si>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</si>
  <si>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</si>
  <si>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</si>
  <si>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</si>
  <si>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</si>
  <si>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</si>
  <si>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</si>
  <si>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</si>
  <si>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</si>
  <si>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</si>
  <si>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</si>
  <si>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</si>
  <si>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</si>
  <si>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</si>
  <si>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</si>
  <si>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</si>
  <si>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</si>
  <si>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</si>
  <si>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</si>
  <si>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</si>
  <si>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</si>
  <si>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</si>
  <si>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</si>
  <si>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</si>
  <si>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</si>
  <si>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</si>
  <si>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</si>
  <si>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</si>
  <si>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</si>
  <si>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</si>
  <si>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</si>
  <si>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</si>
  <si>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</si>
  <si>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</si>
  <si>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</si>
  <si>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</si>
  <si>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</si>
  <si>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</si>
  <si>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</si>
  <si>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</si>
  <si>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</si>
  <si>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</si>
  <si>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</si>
  <si>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</si>
  <si>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</si>
  <si>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</si>
  <si>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</si>
  <si>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</si>
  <si>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</si>
  <si>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</si>
  <si>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</si>
  <si>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</si>
  <si>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</si>
  <si>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</si>
  <si>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</si>
  <si>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</si>
  <si>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</si>
  <si>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</si>
  <si>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</si>
  <si>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</si>
  <si>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</si>
  <si>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</si>
  <si>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</si>
  <si>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</si>
  <si>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</si>
  <si>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</si>
  <si>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</si>
  <si>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</si>
  <si>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</si>
  <si>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</si>
  <si>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</si>
  <si>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</si>
  <si>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</si>
  <si>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</si>
  <si>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</si>
  <si>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</si>
  <si>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</si>
  <si>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</si>
  <si>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</si>
  <si>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</si>
  <si>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</si>
  <si>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</si>
  <si>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</si>
  <si>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</si>
  <si>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</si>
  <si>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</si>
  <si>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</si>
  <si>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</si>
  <si>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</si>
  <si>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</si>
  <si>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</si>
  <si>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</si>
  <si>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</si>
  <si>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</si>
  <si>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</si>
  <si>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</si>
  <si>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</si>
  <si>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</si>
  <si>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</si>
  <si>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</si>
  <si>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</si>
  <si>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</si>
  <si>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</si>
  <si>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</si>
  <si>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</si>
  <si>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</si>
  <si>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</si>
  <si>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</si>
  <si>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</si>
  <si>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</si>
  <si>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</si>
  <si>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</si>
  <si>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</si>
  <si>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</si>
  <si>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</si>
  <si>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</si>
  <si>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</si>
  <si>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</si>
  <si>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</si>
  <si>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</si>
  <si>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</si>
  <si>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</si>
  <si>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</si>
  <si>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</si>
  <si>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</si>
  <si>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</si>
  <si>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</si>
  <si>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</si>
  <si>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</si>
  <si>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</si>
  <si>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</si>
  <si>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</si>
  <si>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</si>
  <si>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</si>
  <si>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</si>
  <si>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</si>
  <si>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</si>
  <si>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</si>
  <si>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</si>
  <si>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</si>
  <si>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</si>
  <si>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</si>
  <si>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</si>
  <si>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</si>
  <si>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</si>
  <si>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</si>
  <si>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</si>
  <si>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</si>
  <si>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</si>
  <si>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</si>
  <si>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</si>
  <si>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</si>
  <si>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</si>
  <si>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</si>
  <si>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</si>
  <si>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</si>
  <si>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</si>
  <si>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</si>
  <si>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</si>
  <si>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</si>
  <si>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</si>
  <si>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</si>
  <si>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</si>
  <si>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</si>
  <si>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</si>
  <si>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</si>
  <si>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</si>
  <si>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</si>
  <si>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</si>
  <si>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</si>
  <si>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</si>
  <si>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</si>
  <si>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</si>
  <si>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</si>
  <si>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</si>
  <si>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</si>
  <si>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</si>
  <si>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</si>
  <si>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</si>
  <si>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</si>
  <si>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</si>
  <si>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</si>
  <si>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</si>
  <si>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</si>
  <si>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</si>
  <si>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</si>
  <si>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</si>
  <si>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</si>
  <si>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</si>
  <si>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</si>
  <si>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</si>
  <si>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</si>
  <si>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</si>
  <si>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</si>
  <si>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</si>
  <si>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</si>
  <si>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</si>
  <si>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</si>
  <si>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</si>
  <si>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</si>
  <si>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</si>
  <si>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</si>
  <si>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</si>
  <si>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</si>
  <si>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</si>
  <si>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</si>
  <si>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</si>
  <si>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</si>
  <si>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</si>
  <si>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</si>
  <si>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</si>
  <si>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</si>
  <si>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</si>
  <si>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</si>
  <si>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</si>
  <si>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</si>
  <si>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</si>
  <si>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</si>
  <si>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</si>
  <si>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</si>
  <si>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</si>
  <si>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</si>
  <si>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</si>
  <si>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</si>
  <si>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</si>
  <si>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</si>
  <si>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</si>
  <si>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</si>
  <si>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</si>
  <si>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</si>
  <si>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</si>
  <si>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</si>
  <si>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</si>
  <si>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</si>
  <si>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</si>
  <si>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</si>
  <si>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</si>
  <si>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</si>
  <si>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</si>
  <si>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</si>
  <si>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</si>
  <si>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</si>
  <si>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</si>
  <si>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</si>
  <si>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</si>
  <si>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</si>
  <si>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</si>
  <si>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</si>
  <si>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</si>
  <si>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</si>
  <si>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</si>
  <si>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</si>
  <si>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</si>
  <si>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</si>
  <si>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</si>
  <si>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</si>
  <si>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</si>
  <si>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</si>
  <si>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</si>
  <si>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</si>
  <si>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</si>
  <si>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</si>
  <si>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 xml:space="preserve">1) Convenios, redes, proyectos, grupos de trabajo de cooperación académica en ejecución.   </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</si>
  <si>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</si>
  <si>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</si>
  <si>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</si>
  <si>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</si>
  <si>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</si>
  <si>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</si>
  <si>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</si>
  <si>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</si>
  <si>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</si>
  <si>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</si>
  <si>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</si>
  <si>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</si>
  <si>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</si>
  <si>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</si>
  <si>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d) Contar con normativa académica actualizada y pertinente y aplicándose de forma correcta en las diferentes instacias de la UNAH.                                                        e) Diseño del Programa de Desarrollo del Modelo Educativo y sus diferentes componentes.</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</si>
  <si>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</si>
  <si>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</si>
  <si>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</si>
  <si>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</si>
  <si>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</si>
  <si>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</si>
  <si>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</si>
  <si>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</si>
  <si>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</si>
  <si>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</si>
  <si>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3) Organizar al menos seis (6) talleres, cursos o seminarios por área de conocimiento a nivel nacional.</t>
  </si>
  <si>
    <t>Inventario actualizado de herramientas informáticas cuyo uso se ha promovido.</t>
  </si>
  <si>
    <t>c) Las Unidades Académicas de la UNAH en todos los niveles, socializan y aplican las políticas de investigación de la UNAH.</t>
  </si>
  <si>
    <t xml:space="preserve">1)Políticas de investigación aplicándose adecuadamente. </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</si>
  <si>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</si>
  <si>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</si>
  <si>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</si>
  <si>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3) Al menos 20 trabajos de investigación se publican en revistas científicas del exterior.</t>
  </si>
  <si>
    <t xml:space="preserve">e) Las Facultades y Centros Regionales Universitarios gestionan recursos internos y externos para el desarrollo de sus investigaciones científicas.  </t>
  </si>
  <si>
    <t>1) Recursos disponibles gestionados para los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</si>
  <si>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</si>
  <si>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</si>
  <si>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</si>
  <si>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</si>
  <si>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</si>
  <si>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</si>
  <si>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</si>
  <si>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</si>
  <si>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</si>
  <si>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</si>
  <si>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</si>
  <si>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</si>
  <si>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</si>
  <si>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</si>
  <si>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</si>
  <si>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</si>
  <si>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</si>
  <si>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</si>
  <si>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</si>
  <si>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</si>
  <si>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</si>
  <si>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</si>
  <si>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</si>
  <si>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</si>
  <si>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</si>
  <si>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</si>
  <si>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</si>
  <si>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</si>
  <si>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</si>
  <si>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</si>
  <si>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</si>
  <si>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</si>
  <si>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</si>
  <si>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</si>
  <si>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</si>
  <si>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Fortalecido Sistema de bibliotecas tradicional y virtualmente</t>
  </si>
  <si>
    <t>1) Reglamentación estudiantil revisada, aprobada y puesta en vigencia.</t>
  </si>
  <si>
    <t>1) Si es necesario, revisar  reglamentación  actual y poner en vigencia la nueva en el año 2014.</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</si>
  <si>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</si>
  <si>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</si>
  <si>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</si>
  <si>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</si>
  <si>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</si>
  <si>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</si>
  <si>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</si>
  <si>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</si>
  <si>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</si>
  <si>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</si>
  <si>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</si>
  <si>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</si>
  <si>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</si>
  <si>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</si>
  <si>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</si>
  <si>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</si>
  <si>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</si>
  <si>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</si>
  <si>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</si>
  <si>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</si>
  <si>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</si>
  <si>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</si>
  <si>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</si>
  <si>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</si>
  <si>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</si>
  <si>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</si>
  <si>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</si>
  <si>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</si>
  <si>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</si>
  <si>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</si>
  <si>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</si>
  <si>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1) Redes académicas nacionales, regionales e internacionales en las que la UNAH participe.</t>
  </si>
  <si>
    <t>3) Instituto tecnológico de Tela consolidado y nuevos Intitutos tecnológicos en proceso de creación.</t>
  </si>
  <si>
    <t>1) Oferta académica con calidad, equidad y pertinencia regional y nacional, alineándose con las tendencias internacionales y regionales centroamericanos.</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</si>
  <si>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</si>
  <si>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</si>
  <si>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</si>
  <si>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</si>
  <si>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</si>
  <si>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</si>
  <si>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</si>
  <si>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</si>
  <si>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</si>
  <si>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</si>
  <si>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</si>
  <si>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</si>
  <si>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</si>
  <si>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</si>
  <si>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</si>
  <si>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</si>
  <si>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</si>
  <si>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</si>
  <si>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</si>
  <si>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</si>
  <si>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</si>
  <si>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</si>
  <si>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</si>
  <si>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</si>
  <si>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</si>
  <si>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</si>
  <si>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</si>
  <si>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</si>
  <si>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</si>
  <si>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</si>
  <si>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</si>
  <si>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</si>
  <si>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</si>
  <si>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</si>
  <si>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</si>
  <si>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</si>
  <si>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</si>
  <si>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</si>
  <si>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</si>
  <si>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</si>
  <si>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</si>
  <si>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</si>
  <si>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</si>
  <si>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</si>
  <si>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</si>
  <si>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</si>
  <si>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</si>
  <si>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</si>
  <si>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</si>
  <si>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</si>
  <si>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</si>
  <si>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</si>
  <si>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b) IDENTIDAD</t>
  </si>
  <si>
    <t>1) Número de unidades académicas donde se ha asimilado la lógica cultural de los años académicos y las actividades específicas que resalten la figura del  personaje seleccionado.</t>
  </si>
  <si>
    <t>2) Nivel de profundización y práctica de los proyectos culturales por la identidad: Ventura Ramos, Froylán Turcios, Roberto Sosa, Juan Ramón Molina, y otros.</t>
  </si>
  <si>
    <t>c) CULTURA</t>
  </si>
  <si>
    <t>d) CIUDADANÍA</t>
  </si>
  <si>
    <t>1) Número de iniciativas prácticas en cultura, buenos ejercicios y de ciudadanía en proceso, sobre todo en el campo de los derechos humanos y desarrollo.</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</si>
  <si>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</si>
  <si>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</si>
  <si>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</si>
  <si>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</si>
  <si>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</si>
  <si>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</si>
  <si>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</si>
  <si>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</si>
  <si>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</si>
  <si>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</si>
  <si>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</si>
  <si>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</si>
  <si>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</si>
  <si>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</si>
  <si>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</si>
  <si>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</si>
  <si>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</si>
  <si>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</si>
  <si>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</si>
  <si>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</si>
  <si>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</si>
  <si>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</si>
  <si>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</si>
  <si>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</si>
  <si>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</si>
  <si>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</si>
  <si>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</si>
  <si>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</si>
  <si>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</si>
  <si>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</si>
  <si>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</si>
  <si>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</si>
  <si>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</si>
  <si>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</si>
  <si>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</si>
  <si>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</si>
  <si>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</si>
  <si>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</si>
  <si>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</si>
  <si>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</si>
  <si>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</si>
  <si>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</si>
  <si>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</si>
  <si>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</si>
  <si>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</si>
  <si>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</si>
  <si>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</si>
  <si>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</si>
  <si>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</si>
  <si>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</si>
  <si>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</si>
  <si>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</si>
  <si>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</si>
  <si>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</si>
  <si>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</si>
  <si>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</si>
  <si>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</si>
  <si>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</si>
  <si>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</si>
  <si>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</si>
  <si>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</si>
  <si>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</si>
  <si>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</si>
  <si>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</si>
  <si>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</si>
  <si>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</si>
  <si>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</si>
  <si>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</si>
  <si>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</si>
  <si>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</si>
  <si>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</si>
  <si>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</si>
  <si>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</si>
  <si>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</si>
  <si>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</si>
  <si>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</si>
  <si>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</si>
  <si>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</si>
  <si>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</si>
  <si>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</si>
  <si>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</si>
  <si>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</si>
  <si>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</si>
  <si>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</si>
  <si>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</si>
  <si>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</si>
  <si>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</si>
  <si>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</si>
  <si>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</si>
  <si>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</si>
  <si>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</si>
  <si>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</si>
  <si>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</si>
  <si>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</si>
  <si>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</si>
  <si>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</si>
  <si>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</si>
  <si>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</si>
  <si>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</si>
  <si>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</si>
  <si>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</si>
  <si>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</si>
  <si>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</si>
  <si>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</si>
  <si>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</si>
  <si>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</si>
  <si>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</si>
  <si>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</si>
  <si>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</si>
  <si>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</si>
  <si>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</si>
  <si>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</si>
  <si>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</si>
  <si>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</si>
  <si>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</si>
  <si>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</si>
  <si>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</si>
  <si>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</si>
  <si>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</si>
  <si>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</si>
  <si>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</si>
  <si>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</si>
  <si>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</si>
  <si>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</si>
  <si>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</si>
  <si>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</si>
  <si>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</si>
  <si>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</si>
  <si>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</si>
  <si>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</si>
  <si>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</si>
  <si>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</si>
  <si>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</si>
  <si>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</si>
  <si>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</si>
  <si>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</si>
  <si>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</si>
  <si>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</si>
  <si>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</si>
  <si>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</si>
  <si>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</si>
  <si>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</si>
  <si>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</si>
  <si>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</si>
  <si>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</si>
  <si>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</si>
  <si>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</si>
  <si>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</si>
  <si>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</si>
  <si>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</si>
  <si>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</si>
  <si>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</si>
  <si>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</si>
  <si>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</si>
  <si>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</si>
  <si>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</si>
  <si>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</si>
  <si>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</si>
  <si>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</si>
  <si>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</si>
  <si>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</si>
  <si>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</si>
  <si>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</si>
  <si>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</si>
  <si>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</si>
  <si>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</si>
  <si>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</si>
  <si>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</si>
  <si>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</si>
  <si>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</si>
  <si>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</si>
  <si>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</si>
  <si>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</si>
  <si>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</si>
  <si>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</si>
  <si>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</si>
  <si>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</si>
  <si>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</si>
  <si>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</si>
  <si>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</si>
  <si>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</si>
  <si>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</si>
  <si>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</si>
  <si>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</si>
  <si>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</si>
  <si>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</si>
  <si>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</si>
  <si>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</si>
  <si>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</si>
  <si>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</si>
  <si>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</si>
  <si>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</si>
  <si>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</si>
  <si>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</si>
  <si>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</si>
  <si>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</si>
  <si>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</si>
  <si>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</si>
  <si>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</si>
  <si>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</si>
  <si>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</si>
  <si>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</si>
  <si>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</si>
  <si>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</si>
  <si>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</si>
  <si>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</si>
  <si>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</si>
  <si>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</si>
  <si>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</si>
  <si>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</si>
  <si>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</si>
  <si>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</si>
  <si>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</si>
  <si>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</si>
  <si>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</si>
  <si>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</si>
  <si>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</si>
  <si>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</si>
  <si>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</si>
  <si>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</si>
  <si>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</si>
  <si>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</si>
  <si>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</si>
  <si>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</si>
  <si>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</si>
  <si>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</si>
  <si>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</si>
  <si>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</si>
  <si>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</si>
  <si>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</si>
  <si>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</si>
  <si>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</si>
  <si>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</si>
  <si>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</si>
  <si>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</si>
  <si>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</si>
  <si>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</si>
  <si>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</si>
  <si>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</si>
  <si>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</si>
  <si>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</si>
  <si>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</si>
  <si>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</si>
  <si>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</si>
  <si>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</si>
  <si>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</si>
  <si>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</si>
  <si>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</si>
  <si>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</si>
  <si>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</si>
  <si>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</si>
  <si>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</si>
  <si>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</si>
  <si>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</si>
  <si>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</si>
  <si>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</si>
  <si>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</si>
  <si>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</si>
  <si>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</si>
  <si>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</si>
  <si>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</si>
  <si>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</si>
  <si>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</si>
  <si>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</si>
  <si>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</si>
  <si>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</si>
  <si>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</si>
  <si>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</si>
  <si>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</si>
  <si>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</si>
  <si>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</si>
  <si>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</si>
  <si>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</si>
  <si>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</si>
  <si>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</si>
  <si>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</si>
  <si>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</si>
  <si>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</si>
  <si>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</si>
  <si>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</si>
  <si>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</si>
  <si>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</si>
  <si>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</si>
  <si>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</si>
  <si>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</si>
  <si>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</si>
  <si>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</si>
  <si>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</si>
  <si>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</si>
  <si>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</si>
  <si>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</si>
  <si>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</si>
  <si>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</si>
  <si>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</si>
  <si>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</si>
  <si>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</si>
  <si>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</si>
  <si>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</si>
  <si>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</si>
  <si>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</si>
  <si>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</si>
  <si>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</si>
  <si>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</si>
  <si>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</si>
  <si>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</si>
  <si>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</si>
  <si>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</si>
  <si>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</si>
  <si>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</si>
  <si>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</si>
  <si>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</si>
  <si>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</si>
  <si>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</si>
  <si>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</si>
  <si>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</si>
  <si>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</si>
  <si>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</si>
  <si>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</si>
  <si>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</si>
  <si>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</si>
  <si>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</si>
  <si>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</si>
  <si>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</si>
  <si>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</si>
  <si>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</si>
  <si>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</si>
  <si>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</si>
  <si>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</si>
  <si>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</si>
  <si>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</si>
  <si>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</si>
  <si>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</si>
  <si>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</si>
  <si>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</si>
  <si>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</si>
  <si>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</si>
  <si>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</si>
  <si>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</si>
  <si>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</si>
  <si>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</si>
  <si>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</si>
  <si>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</si>
  <si>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</si>
  <si>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</si>
  <si>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</si>
  <si>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</si>
  <si>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</si>
  <si>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</si>
  <si>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</si>
  <si>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</si>
  <si>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</si>
  <si>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</si>
  <si>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</si>
  <si>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</si>
  <si>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</si>
  <si>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</si>
  <si>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</si>
  <si>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</si>
  <si>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</si>
  <si>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</si>
  <si>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</si>
  <si>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</si>
  <si>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</si>
  <si>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</si>
  <si>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</si>
  <si>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</si>
  <si>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</si>
  <si>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</si>
  <si>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</si>
  <si>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</si>
  <si>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</si>
  <si>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</si>
  <si>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</si>
  <si>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</si>
  <si>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</si>
  <si>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</si>
  <si>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</si>
  <si>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</si>
  <si>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</si>
  <si>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</si>
  <si>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</si>
  <si>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</si>
  <si>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</si>
  <si>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</si>
  <si>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</si>
  <si>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</si>
  <si>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</si>
  <si>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</si>
  <si>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</si>
  <si>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</si>
  <si>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</si>
  <si>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</si>
  <si>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</si>
  <si>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</si>
  <si>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</si>
  <si>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</si>
  <si>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</si>
  <si>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</si>
  <si>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</si>
  <si>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</si>
  <si>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</si>
  <si>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</si>
  <si>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</si>
  <si>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</si>
  <si>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</si>
  <si>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</si>
  <si>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</si>
  <si>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</si>
  <si>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</si>
  <si>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</si>
  <si>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</si>
  <si>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</si>
  <si>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</si>
  <si>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</si>
  <si>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</si>
  <si>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</si>
  <si>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</si>
  <si>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</si>
  <si>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</si>
  <si>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</si>
  <si>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</si>
  <si>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</si>
  <si>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</si>
  <si>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</si>
  <si>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</si>
  <si>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</si>
  <si>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</si>
  <si>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</si>
  <si>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</si>
  <si>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</si>
  <si>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</si>
  <si>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</si>
  <si>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</si>
  <si>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</si>
  <si>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</si>
  <si>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</si>
  <si>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</si>
  <si>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</si>
  <si>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</si>
  <si>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</si>
  <si>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</si>
  <si>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</si>
  <si>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</si>
  <si>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</si>
  <si>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</si>
  <si>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</si>
  <si>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</si>
  <si>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</si>
  <si>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</si>
  <si>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</si>
  <si>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</si>
  <si>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</si>
  <si>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</si>
  <si>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</si>
  <si>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</si>
  <si>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</si>
  <si>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</si>
  <si>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</si>
  <si>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</si>
  <si>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</si>
  <si>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</si>
  <si>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</si>
  <si>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</si>
  <si>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</si>
  <si>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</si>
  <si>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</si>
  <si>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</si>
  <si>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</si>
  <si>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</si>
  <si>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</si>
  <si>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</si>
  <si>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</si>
  <si>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</si>
  <si>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</si>
  <si>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</si>
  <si>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</si>
  <si>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</si>
  <si>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</si>
  <si>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</si>
  <si>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</si>
  <si>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</si>
  <si>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</si>
  <si>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</si>
  <si>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</si>
  <si>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</si>
  <si>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</si>
  <si>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</si>
  <si>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</si>
  <si>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</si>
  <si>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</si>
  <si>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</si>
  <si>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</si>
  <si>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</si>
  <si>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</si>
  <si>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</si>
  <si>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</si>
  <si>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</si>
  <si>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</si>
  <si>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</si>
  <si>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</si>
  <si>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</si>
  <si>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</si>
  <si>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</si>
  <si>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</si>
  <si>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</si>
  <si>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</si>
  <si>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</si>
  <si>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</si>
  <si>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</si>
  <si>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</si>
  <si>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</si>
  <si>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</si>
  <si>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</si>
  <si>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</si>
  <si>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</si>
  <si>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</si>
  <si>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</si>
  <si>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</si>
  <si>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</si>
  <si>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</si>
  <si>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</si>
  <si>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</si>
  <si>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</si>
  <si>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</si>
  <si>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</si>
  <si>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</si>
  <si>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</si>
  <si>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</si>
  <si>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</si>
  <si>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</si>
  <si>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</si>
  <si>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</si>
  <si>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</si>
  <si>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</si>
  <si>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</si>
  <si>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</si>
  <si>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</si>
  <si>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</si>
  <si>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</si>
  <si>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</si>
  <si>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</si>
  <si>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</si>
  <si>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</si>
  <si>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</si>
  <si>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</si>
  <si>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</si>
  <si>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</si>
  <si>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</si>
  <si>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</si>
  <si>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</si>
  <si>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</si>
  <si>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</si>
  <si>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</si>
  <si>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</si>
  <si>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</si>
  <si>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</si>
  <si>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</si>
  <si>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</si>
  <si>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</si>
  <si>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</si>
  <si>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</si>
  <si>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</si>
  <si>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</si>
  <si>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</si>
  <si>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</si>
  <si>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</si>
  <si>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</si>
  <si>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</si>
  <si>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</si>
  <si>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</si>
  <si>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</si>
  <si>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</si>
  <si>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</si>
  <si>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</si>
  <si>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</si>
  <si>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</si>
  <si>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</si>
  <si>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</si>
  <si>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</si>
  <si>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</si>
  <si>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</si>
  <si>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</si>
  <si>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</si>
  <si>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</si>
  <si>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</si>
  <si>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</si>
  <si>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</si>
  <si>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</si>
  <si>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</si>
  <si>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</si>
  <si>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</si>
  <si>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</si>
  <si>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</si>
  <si>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</si>
  <si>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</si>
  <si>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</si>
  <si>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</si>
  <si>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</si>
  <si>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</si>
  <si>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</si>
  <si>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</si>
  <si>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</si>
  <si>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</si>
  <si>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</si>
  <si>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</si>
  <si>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</si>
  <si>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</si>
  <si>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</si>
  <si>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</si>
  <si>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</si>
  <si>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</si>
  <si>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</si>
  <si>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</si>
  <si>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</si>
  <si>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</si>
  <si>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</si>
  <si>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</si>
  <si>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</si>
  <si>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</si>
  <si>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</si>
  <si>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</si>
  <si>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</si>
  <si>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</si>
  <si>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</si>
  <si>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</si>
  <si>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</si>
  <si>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</si>
  <si>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</si>
  <si>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</si>
  <si>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</si>
  <si>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</si>
  <si>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</si>
  <si>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</si>
  <si>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</si>
  <si>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</si>
  <si>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</si>
  <si>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</si>
  <si>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</si>
  <si>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</si>
  <si>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</si>
  <si>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</si>
  <si>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</si>
  <si>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</si>
  <si>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</si>
  <si>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</si>
  <si>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</si>
  <si>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</si>
  <si>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</si>
  <si>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</si>
  <si>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</si>
  <si>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</si>
  <si>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</si>
  <si>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</si>
  <si>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</si>
  <si>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</si>
  <si>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</si>
  <si>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</si>
  <si>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</si>
  <si>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</si>
  <si>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</si>
  <si>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</si>
  <si>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</si>
  <si>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</si>
  <si>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</si>
  <si>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</si>
  <si>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</si>
  <si>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</si>
  <si>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</si>
  <si>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</si>
  <si>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</si>
  <si>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</si>
  <si>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</si>
  <si>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</si>
  <si>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</si>
  <si>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</si>
  <si>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</si>
  <si>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</si>
  <si>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</si>
  <si>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</si>
  <si>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</si>
  <si>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</si>
  <si>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</si>
  <si>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</si>
  <si>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</si>
  <si>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</si>
  <si>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</si>
  <si>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</si>
  <si>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</si>
  <si>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</si>
  <si>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</si>
  <si>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</si>
  <si>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</si>
  <si>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</si>
  <si>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</si>
  <si>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</si>
  <si>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</si>
  <si>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</si>
  <si>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</si>
  <si>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</si>
  <si>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</si>
  <si>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</si>
  <si>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</si>
  <si>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</si>
  <si>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</si>
  <si>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</si>
  <si>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</si>
  <si>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</si>
  <si>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</si>
  <si>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</si>
  <si>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</si>
  <si>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</si>
  <si>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</si>
  <si>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</si>
  <si>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</si>
  <si>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</si>
  <si>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</si>
  <si>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</si>
  <si>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</si>
  <si>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</si>
  <si>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</si>
  <si>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</si>
  <si>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</si>
  <si>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</si>
  <si>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</si>
  <si>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</si>
  <si>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</si>
  <si>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</si>
  <si>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</si>
  <si>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</si>
  <si>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</si>
  <si>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</si>
  <si>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</si>
  <si>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</si>
  <si>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</si>
  <si>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</si>
  <si>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</si>
  <si>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</si>
  <si>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</si>
  <si>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</si>
  <si>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</si>
  <si>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</si>
  <si>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</si>
  <si>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</si>
  <si>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</si>
  <si>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</si>
  <si>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</si>
  <si>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</si>
  <si>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</si>
  <si>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</si>
  <si>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</si>
  <si>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</si>
  <si>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</si>
  <si>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</si>
  <si>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</si>
  <si>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</si>
  <si>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</si>
  <si>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</si>
  <si>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</si>
  <si>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</si>
  <si>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</si>
  <si>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</si>
  <si>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</si>
  <si>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</si>
  <si>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</si>
  <si>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</si>
  <si>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</si>
  <si>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</si>
  <si>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</si>
  <si>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</si>
  <si>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</si>
  <si>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</si>
  <si>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</si>
  <si>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</si>
  <si>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</si>
  <si>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</si>
  <si>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</si>
  <si>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</si>
  <si>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</si>
  <si>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</si>
  <si>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</si>
  <si>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</si>
  <si>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</si>
  <si>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</si>
  <si>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</si>
  <si>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</si>
  <si>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</si>
  <si>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</si>
  <si>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</si>
  <si>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</si>
  <si>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</si>
  <si>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</si>
  <si>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</si>
  <si>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</si>
  <si>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</si>
  <si>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</si>
  <si>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</si>
  <si>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</si>
  <si>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</si>
  <si>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</si>
  <si>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</si>
  <si>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</si>
  <si>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</si>
  <si>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</si>
  <si>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</si>
  <si>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</si>
  <si>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</si>
  <si>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</si>
  <si>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</si>
  <si>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</si>
  <si>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</si>
  <si>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</si>
  <si>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</si>
  <si>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</si>
  <si>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</si>
  <si>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</si>
  <si>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</si>
  <si>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</si>
  <si>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</si>
  <si>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</si>
  <si>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</si>
  <si>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</si>
  <si>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</si>
  <si>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</si>
  <si>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</si>
  <si>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</si>
  <si>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</si>
  <si>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</si>
  <si>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</si>
  <si>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</si>
  <si>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</si>
  <si>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</si>
  <si>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</si>
  <si>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</si>
  <si>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</si>
  <si>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</si>
  <si>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</si>
  <si>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</si>
  <si>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</si>
  <si>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</si>
  <si>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</si>
  <si>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</si>
  <si>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</si>
  <si>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</si>
  <si>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</si>
  <si>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</si>
  <si>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</si>
  <si>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</si>
  <si>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</si>
  <si>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</si>
  <si>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</si>
  <si>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</si>
  <si>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</si>
  <si>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</si>
  <si>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</si>
  <si>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</si>
  <si>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</si>
  <si>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</si>
  <si>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</si>
  <si>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</si>
  <si>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</si>
  <si>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</si>
  <si>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a.1 Realización de investigaciones de mercado que permitan evaluar la pertinencia de los planes de estudio.                                                                                                              </t>
  </si>
  <si>
    <t>Combustible</t>
  </si>
  <si>
    <t>Se cuenta con disponibilidad de recurso financiero y humano</t>
  </si>
  <si>
    <t>Actualización del curriculo.</t>
  </si>
  <si>
    <t>reporte de la investigación</t>
  </si>
  <si>
    <t>Jefes de departamento y coordinadores de carrera</t>
  </si>
  <si>
    <t>Asistencia de docentes al taller.</t>
  </si>
  <si>
    <t>implementar el nuevo modelo educativo</t>
  </si>
  <si>
    <t>Listas de asistencia</t>
  </si>
  <si>
    <t>Docentes</t>
  </si>
  <si>
    <t>Jefes y coordinadores</t>
  </si>
  <si>
    <t>a.1 50%       b.2 100%</t>
  </si>
  <si>
    <t>Taller</t>
  </si>
  <si>
    <t>Asistencia y cumplimiento de asignaciones</t>
  </si>
  <si>
    <t>Papeleria</t>
  </si>
  <si>
    <t>b.4 Promoción de la obligatoriedad de mantenimiento del sistema de estadísiticas por parte de todas las instancias de gestión académica.</t>
  </si>
  <si>
    <t>Solicitud</t>
  </si>
  <si>
    <t>Registro brinda la información</t>
  </si>
  <si>
    <t>Implementación de las asesorias académicas para mejorar el rendimiento académico</t>
  </si>
  <si>
    <t>Asesorias impartidas</t>
  </si>
  <si>
    <t>Coordinadores de carrera</t>
  </si>
  <si>
    <t>3) Nuevo Modelo Educativo incorporado en las tres carreras del Centro.</t>
  </si>
  <si>
    <t>b.5 Incorporar las tres carreras al nuevo modelo educativo.</t>
  </si>
  <si>
    <t>Aplicación</t>
  </si>
  <si>
    <t>Anuencia de los docentes</t>
  </si>
  <si>
    <t>Dar respuestas a las exigencias sociales</t>
  </si>
  <si>
    <t>Evaluación docente y estudiantes</t>
  </si>
  <si>
    <t>Docentes, estudiantes</t>
  </si>
  <si>
    <t>Director, Secretaria académica, jefes y coordinadores</t>
  </si>
  <si>
    <t>a.1.1.a.1</t>
  </si>
  <si>
    <t>b.2.1.b.2</t>
  </si>
  <si>
    <t>b.3.1.b.3</t>
  </si>
  <si>
    <t>b.4.2.b.4</t>
  </si>
  <si>
    <t>b.5.3.b.5</t>
  </si>
  <si>
    <t>1) Porcentaje de planes de estudio actualizados a nivel nacional en todas las  del Centro.</t>
  </si>
  <si>
    <t>c.1.1.c.1</t>
  </si>
  <si>
    <t>Toners</t>
  </si>
  <si>
    <t>Alimentación</t>
  </si>
  <si>
    <t>Disponibilidad de presupuesto y actores</t>
  </si>
  <si>
    <t>Determinar demanda educativa de la sociedad</t>
  </si>
  <si>
    <t>Diagnóstico impreso</t>
  </si>
  <si>
    <t>Sociedad</t>
  </si>
  <si>
    <t>c.1.1.c.2</t>
  </si>
  <si>
    <t>Laboratorio de Idiomas</t>
  </si>
  <si>
    <t>Fortelecimiento de la biblioteca (Textos, espacio fisico)</t>
  </si>
  <si>
    <t>1) Comités de Vinculación funcionando en cada unidad académica.</t>
  </si>
  <si>
    <t>a.1 Funcionamiento de un Comité de Vinculación en cada unidad académica para que promueva y gestione el desarrollo  de proyectos con la Dirección de Gestión UNAH- Sociedad para contribuir a la solución de problemas en el país.</t>
  </si>
  <si>
    <t xml:space="preserve">1) Comités de Vinculación creados y funcionando con calidad y pertinencia, en las Unidades Académicas, ejecutando proyectos de Vinculación relacionados con áreas prioritarias. </t>
  </si>
  <si>
    <t>organización</t>
  </si>
  <si>
    <t>Sistematizar los procesos académicos</t>
  </si>
  <si>
    <t>Disposición de los docentes</t>
  </si>
  <si>
    <t>Oficios</t>
  </si>
  <si>
    <t>Director y coordinador de vinculo</t>
  </si>
  <si>
    <t>b.1 Desarrollo y ejecución de una plan de capacitación en gestión y ejecución de proyectos de vinculación</t>
  </si>
  <si>
    <t>1) Plan y Capacitaciones de vinculación realizadas</t>
  </si>
  <si>
    <t>capacitaciones</t>
  </si>
  <si>
    <t>Disponibilidad financiera y de docentes</t>
  </si>
  <si>
    <t>Fortalecer la gestión de vinculación</t>
  </si>
  <si>
    <t>Listas de asistecnia</t>
  </si>
  <si>
    <t>Director, coordinador de vinculo y jefes de departamento</t>
  </si>
  <si>
    <t>Disponibilidad de los docentes</t>
  </si>
  <si>
    <t>Aplicación de políticas de vinculación</t>
  </si>
  <si>
    <t>c.2Los Departamentos Académicos negocian y promueven la aprobación de convenios en el campo de la vinculación.</t>
  </si>
  <si>
    <t>Convenios</t>
  </si>
  <si>
    <t>Anuencia de cooperación bilateral</t>
  </si>
  <si>
    <t>Fortalecimiento para el desarrollo de proyectos de vinculación.</t>
  </si>
  <si>
    <t>convenios suscritos</t>
  </si>
  <si>
    <t>Cooperantes potenciales</t>
  </si>
  <si>
    <t>feria</t>
  </si>
  <si>
    <t>Anuencia de participación y gestión</t>
  </si>
  <si>
    <t>Vinculación CURNO - Sociedad</t>
  </si>
  <si>
    <t>Proyectos realizados y registrados</t>
  </si>
  <si>
    <t>Coordinador Vinculación CURNO-Sociedad, Jefes y coordinadores de Carrera</t>
  </si>
  <si>
    <t>Sociedad, Docentes y estudiantes</t>
  </si>
  <si>
    <t>Capacitaciones sobre resultados de investigación</t>
  </si>
  <si>
    <t>Formación de Microempresas</t>
  </si>
  <si>
    <t>Programa de seguimiento a Egresados</t>
  </si>
  <si>
    <t>Feria de Grupos Etnicos</t>
  </si>
  <si>
    <t>Ferias de  la salud</t>
  </si>
  <si>
    <t>d.3 Diseño del plan de difusión</t>
  </si>
  <si>
    <t>planes</t>
  </si>
  <si>
    <t>Disposición de las unidades de vinculación</t>
  </si>
  <si>
    <t>Plan diseñado</t>
  </si>
  <si>
    <t>Sistematizar la proyección de la academia</t>
  </si>
  <si>
    <t>Comunidad universitaria</t>
  </si>
  <si>
    <t>Coordinador Vinculación  y comites de vinculación</t>
  </si>
  <si>
    <t>Feria del libro</t>
  </si>
  <si>
    <t>Disposición de los autores</t>
  </si>
  <si>
    <t>Difundir ciencia y cultura</t>
  </si>
  <si>
    <t>Memoria Curno</t>
  </si>
  <si>
    <t>2.a.1.1</t>
  </si>
  <si>
    <t>1. Fortalecimiento de las unidades academicas</t>
  </si>
  <si>
    <t>disponibilidad economica</t>
  </si>
  <si>
    <t>funcionalidad de la unidad de investigacion</t>
  </si>
  <si>
    <t>facturas e inventario</t>
  </si>
  <si>
    <t>unidades academicas</t>
  </si>
  <si>
    <t>Director, administrador, coordinador de investigacion</t>
  </si>
  <si>
    <t>2.b.1.1</t>
  </si>
  <si>
    <t>investigacion</t>
  </si>
  <si>
    <t>Renuencia de docentes para investigar</t>
  </si>
  <si>
    <t>necesidades de capacitacion en el area de investigacion</t>
  </si>
  <si>
    <t>listas de asistencia y diplomas</t>
  </si>
  <si>
    <t>docentes</t>
  </si>
  <si>
    <t>DICU, ISPD Y Coordinacion regional</t>
  </si>
  <si>
    <t>2.b.2.1</t>
  </si>
  <si>
    <t>1. Gestionar la participacion de docentes en capacitaciones, talleres, cursos y seminarios a nivel internacional</t>
  </si>
  <si>
    <t>disponibilidad de becas, seminarios internacionales</t>
  </si>
  <si>
    <t>Diplomas</t>
  </si>
  <si>
    <t>DICU, ISPD Y Vice rectoria de asuntos internacionales Coordinacion regional</t>
  </si>
  <si>
    <t>2.b.3.1</t>
  </si>
  <si>
    <t>1. Gestionar ante la DICU, IPSD , programas de capacitacion en desarrollo de herramientas estadisticas</t>
  </si>
  <si>
    <t>Disponibilidad economica</t>
  </si>
  <si>
    <t>actualizacion docente en el uso de herramientas</t>
  </si>
  <si>
    <t>Numero de propuestas</t>
  </si>
  <si>
    <t>2.c.1.1</t>
  </si>
  <si>
    <t>Renuencia de docentes y estudiantes escribir proyectos de investigacion</t>
  </si>
  <si>
    <t>Aplicación de lineas de investigacion</t>
  </si>
  <si>
    <t>propuestas</t>
  </si>
  <si>
    <t>docentes y estudiantes</t>
  </si>
  <si>
    <t xml:space="preserve">coordinadores de unidades academicas </t>
  </si>
  <si>
    <t>1) Crear al menos (1) Bolentin  científico en el CURNO</t>
  </si>
  <si>
    <t>2.d.2.1</t>
  </si>
  <si>
    <t>no presentacion de propuestas de investigacion</t>
  </si>
  <si>
    <t>Divulgacion de investigaciones realizadas</t>
  </si>
  <si>
    <t>boletines impresos</t>
  </si>
  <si>
    <t xml:space="preserve">comunidad universitaria </t>
  </si>
  <si>
    <t xml:space="preserve">Coordinadores de unidades academicas </t>
  </si>
  <si>
    <t>incumplimiento de protocolo de publicacion</t>
  </si>
  <si>
    <t>Informar sobre resultados</t>
  </si>
  <si>
    <t>medios de divulgacion</t>
  </si>
  <si>
    <t>pobalcion nacional e internacional</t>
  </si>
  <si>
    <t>coordinador y unidades academicas</t>
  </si>
  <si>
    <t>2.d.2.3</t>
  </si>
  <si>
    <t>1) En el período 2014-2017 se gestionará recursos para,  al menos 3 proyectos de investigación.</t>
  </si>
  <si>
    <t>2.e.1.1</t>
  </si>
  <si>
    <t>Que no se logre el presupuesto</t>
  </si>
  <si>
    <t>Dar respuesta a la problemática regional</t>
  </si>
  <si>
    <t>Convenios, cartas de intencion</t>
  </si>
  <si>
    <t>Cooperantes y Autoridades Universitarias</t>
  </si>
  <si>
    <t xml:space="preserve">Director Coordinador DICU </t>
  </si>
  <si>
    <t>Programa</t>
  </si>
  <si>
    <t>1. Aperturar concursos para optar a 10 plazas</t>
  </si>
  <si>
    <t>4.b.4.1</t>
  </si>
  <si>
    <t>5.a.1.1</t>
  </si>
  <si>
    <t>Actualizacion de sistema</t>
  </si>
  <si>
    <t>Equipo actualizado y nuevo en inventario</t>
  </si>
  <si>
    <t>personal administartivo y estudiantes</t>
  </si>
  <si>
    <t>Diagnosticos impresos</t>
  </si>
  <si>
    <t>Poblacion estudiantil Olanchana</t>
  </si>
  <si>
    <t>Coordinadores de carrera y Secretaria academica</t>
  </si>
  <si>
    <t>Aumetar la oferta academica</t>
  </si>
  <si>
    <t>indiferencia de autoridades academica</t>
  </si>
  <si>
    <t>c.1Socializar  la reglamentación estudiantil existente y aplicarla eficientemente.</t>
  </si>
  <si>
    <t>Indisposicion de los estudiantes</t>
  </si>
  <si>
    <t>Lista de asistencia</t>
  </si>
  <si>
    <t xml:space="preserve">Estudiantes empoderados </t>
  </si>
  <si>
    <t>Estudiantes CURNO</t>
  </si>
  <si>
    <t>Secretraria academica, coordinadores de carrera y VOAE</t>
  </si>
  <si>
    <t>secretaria academica, coordinadores y jefes de carrera, VOAE</t>
  </si>
  <si>
    <t>1.Programa permanente de capacitacion docente en las diferentes diciplinas que se ofertan en el CURNO</t>
  </si>
  <si>
    <t>Capacitaciones</t>
  </si>
  <si>
    <t>Disponibilidad economica y apatia de los docentes</t>
  </si>
  <si>
    <t xml:space="preserve">Docentes actualizados en sus diciplinas </t>
  </si>
  <si>
    <t xml:space="preserve">Diplomas </t>
  </si>
  <si>
    <t xml:space="preserve">ISPD Secretaria Academica </t>
  </si>
  <si>
    <t>4.a.1.1</t>
  </si>
  <si>
    <t>10% de nuevos docentes con perfil general</t>
  </si>
  <si>
    <t>4.b.1.1</t>
  </si>
  <si>
    <t>Capacitacion</t>
  </si>
  <si>
    <t>Docentes con perfil requerido</t>
  </si>
  <si>
    <t>Apatia de los docentes</t>
  </si>
  <si>
    <t>Docentes Por contratar y permanentes</t>
  </si>
  <si>
    <t>Secretaria Acadmeica, jefes y coordinadores de carrera</t>
  </si>
  <si>
    <t>10 Docentes contratados</t>
  </si>
  <si>
    <t>4.b.2.1</t>
  </si>
  <si>
    <t>plaza docente</t>
  </si>
  <si>
    <t>Asignacion de recursos</t>
  </si>
  <si>
    <t xml:space="preserve">Proceso de selección establecido </t>
  </si>
  <si>
    <t>Contrato y oficio</t>
  </si>
  <si>
    <t>Aspirantes</t>
  </si>
  <si>
    <t>Jefes de departamento, Recursos Humanos y Director</t>
  </si>
  <si>
    <t>4.b.3.3</t>
  </si>
  <si>
    <t>3) 5% de docentes son enviados al exterior para capacitación de acuerdo al programa de formación aprobado.</t>
  </si>
  <si>
    <t>Actualizar el RRHH y propulsar practicas academicas Innovadoras</t>
  </si>
  <si>
    <t xml:space="preserve">Docentes </t>
  </si>
  <si>
    <t>Vice-rectoria de asuntos exteriores, Secretaria Academica, jefes y coordinadores</t>
  </si>
  <si>
    <t>Evaluacion Docente</t>
  </si>
  <si>
    <t>Renuencia de docente</t>
  </si>
  <si>
    <t xml:space="preserve">Mejora continua del docente  </t>
  </si>
  <si>
    <t>Instrumentos de medicion</t>
  </si>
  <si>
    <t>Director, secretaria academica, jefes y coordinadores</t>
  </si>
  <si>
    <t>Dipp, Director, secretaria academica</t>
  </si>
  <si>
    <t>sistema de informacion</t>
  </si>
  <si>
    <t>2) Se realizarán  al menos dos (2) estudios de mercado para la determinación de la oferta de trabajo y la apertura de nuevas carreras.</t>
  </si>
  <si>
    <t>a.1 Realizar estudios de mercado para la determinación de la oferta de trabajo y la apertura de nuevas carreras.</t>
  </si>
  <si>
    <t>5.a.2.2.1</t>
  </si>
  <si>
    <t>5.a.1.1.1</t>
  </si>
  <si>
    <t>Investigacion</t>
  </si>
  <si>
    <t>Tecnologia</t>
  </si>
  <si>
    <t xml:space="preserve">Acceso a Bbibliotecas vituales  </t>
  </si>
  <si>
    <t xml:space="preserve">Equipo actualizado e instalado  </t>
  </si>
  <si>
    <t>Estudiantes, docentes y administartivos</t>
  </si>
  <si>
    <t>Director, Secretaria academica y administracion</t>
  </si>
  <si>
    <t>3) Se fortalecerá el Sistema de Bibliotecas y se creará un sistema virtual para la obtención de documentos y materiales de trabajo de las diferentes carreras.</t>
  </si>
  <si>
    <t>Obra de infraestrructura</t>
  </si>
  <si>
    <t>Brindar espacios y areas adecuadas</t>
  </si>
  <si>
    <t>obras terminadas</t>
  </si>
  <si>
    <t>Estudiantes, docentes y administrativos</t>
  </si>
  <si>
    <t>Director y administracion</t>
  </si>
  <si>
    <t xml:space="preserve"> 1.a Mejorar la eficacia y calidad de los servicios estudiantiles.</t>
  </si>
  <si>
    <t>4) Áreas de recreación y estudio ampliadas. (Ampliar el ámbito de dichas áreas a todas las sedes de la UNAH e incluir tanto espacios fisicos como virtuales.)</t>
  </si>
  <si>
    <t>4) Se ampliarán las áreas recreativas y de estudio de acuerdo con el Plan de desarrollo físico de la CURNO.</t>
  </si>
  <si>
    <t>1) Integración de las bases de datos de Registro y Admisiones.                             2) Desarrollo de los Módulos de acceso al Sistema Integrado para Registro, Admisiones, VOAE y Secretaría General.</t>
  </si>
  <si>
    <t>5) Facilitar y promover los aprendizajes de los estudiantes y la eficiencia terminal.</t>
  </si>
  <si>
    <t>a.1 Ampliar las áreas recreativas y de estudio para la satisfacción del estudiante de acuerdo al Plan de Desarrollo físico del CURNO.</t>
  </si>
  <si>
    <t>5.a.5.1</t>
  </si>
  <si>
    <t>1.Asesoría técnica  para integración de bases de datos y acceso a las mismas.</t>
  </si>
  <si>
    <t>Sistema de informacion</t>
  </si>
  <si>
    <t>Renuencia de la DIPP</t>
  </si>
  <si>
    <t>Informacion y conocimiento de  estudiantes matriculados en cada area disiplinar</t>
  </si>
  <si>
    <t>Bases datos</t>
  </si>
  <si>
    <t>Autoridades del CURNO</t>
  </si>
  <si>
    <t>DIPP, Director, Secretaria Academica, jefes y coordinadores de carrera</t>
  </si>
  <si>
    <t>Acceso restringido</t>
  </si>
  <si>
    <t>Cobertura en el CURNO</t>
  </si>
  <si>
    <t>Conectividad de la red</t>
  </si>
  <si>
    <t>Estudiantes, docentes, administrativos</t>
  </si>
  <si>
    <t>DGCT Y administracion</t>
  </si>
  <si>
    <t>Obra de infraestructura</t>
  </si>
  <si>
    <t>No disponibilidad financiera</t>
  </si>
  <si>
    <t>6.a.1.1</t>
  </si>
  <si>
    <t>1.Disponibles informes de evaluación del funcionamiento de la plataforma tecnológica</t>
  </si>
  <si>
    <t>Equipo</t>
  </si>
  <si>
    <t>Facilitar el proceso del desarrollo educativo</t>
  </si>
  <si>
    <t>Equipo Funcionando</t>
  </si>
  <si>
    <t xml:space="preserve">Estudiantes, docentes </t>
  </si>
  <si>
    <t>Director, Jefes, coordinadores y administracion</t>
  </si>
  <si>
    <t>1) Docentes regularizados y contratados de acuerdo a la meta propuesta.                                                                                                                                                                                             2) Mecanismos de control docente abarcan las funciones de docencia, investigación, vinculación y gestión académica.</t>
  </si>
  <si>
    <t>1) Al menos un 60%  de los docentes contratados son de tiempo completo.                                                                                                                                                                                         2) Requisito y control de trabajo académico con enfoque integral de las funciones docentes.</t>
  </si>
  <si>
    <t>Plaza docente</t>
  </si>
  <si>
    <t>No disponibilidad      financiera</t>
  </si>
  <si>
    <t>Logro de objetivos institucionales</t>
  </si>
  <si>
    <t>Contratos y control evaluacion docente</t>
  </si>
  <si>
    <t>Director, Jefes y recursos humanos</t>
  </si>
  <si>
    <t>Indiferencia de los jefes</t>
  </si>
  <si>
    <t>Mejorar el desempeño y relaciones laborales</t>
  </si>
  <si>
    <t>Listas de asistencia y diplomas</t>
  </si>
  <si>
    <t>Docentes, personal administrativo y mantenimiento</t>
  </si>
  <si>
    <t>Secretaria academica, jefes de carrera y personal</t>
  </si>
  <si>
    <t>Mejorar la calidad educativa</t>
  </si>
  <si>
    <t>7.a.1.1</t>
  </si>
  <si>
    <t>Mejores condiciones pedagogicas y atencion preventiva</t>
  </si>
  <si>
    <t>Infraestructura terminada equipada</t>
  </si>
  <si>
    <t>Director, administracion, VOAE</t>
  </si>
  <si>
    <t>1) Se estructurarán alianzas con universidades, egresados, empresas e instituciones, al menos se firmarán tres (3) alianzas durante el período 2012- 2016.</t>
  </si>
  <si>
    <t>Poca gestion</t>
  </si>
  <si>
    <t>conocimiento e implementacion del proyecto educativo de calidad, flexible.</t>
  </si>
  <si>
    <t>Convenios firmados</t>
  </si>
  <si>
    <t>Estudiantes y docente</t>
  </si>
  <si>
    <t>Vice rectoria academica de asuntos internacionales, Director, coordinadores de carrera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</si>
  <si>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                                a.2 Realizacion de giras de practicas a diferentes instutuciones y organizaciones del pais</t>
  </si>
  <si>
    <t>b.1Gestionar la asignacion de fondos a las unidades academicas.                        b.2   Calendarizar reuniones con el equipo administrativo.   b.3 Mantener actualizado los objetos del gasto.                     b.4 Monitorear mensualmente el presupuesto asignado a cada departamento.           b.5 se fortalecerán, promoverán y adoptarán políticas y practicas transparentes para la rendición de cuentas de las unidades académicas.</t>
  </si>
  <si>
    <t>7.b.1.1.1</t>
  </si>
  <si>
    <t>Accion de control</t>
  </si>
  <si>
    <t>Implementacion  de sistemas de control y rendicion de cuentas</t>
  </si>
  <si>
    <t>Informes ante el tribunal de cuentas</t>
  </si>
  <si>
    <t>Unidades academicas</t>
  </si>
  <si>
    <t>c.1 Las unidades académicas y deparatmantos respectivas participan permanentemente en sus áreas de conocimiento  en evaluaciones para el mejoramiento de la educación superior en el país.</t>
  </si>
  <si>
    <t>7.c.1.1.1</t>
  </si>
  <si>
    <t>evaluacion</t>
  </si>
  <si>
    <t>Resistencia al cambio</t>
  </si>
  <si>
    <t>Aseguramiento de la calidad</t>
  </si>
  <si>
    <t>Instrumentos de evaluacion</t>
  </si>
  <si>
    <t>Docentes y administrativos</t>
  </si>
  <si>
    <t xml:space="preserve">Secretaria Academica Coordinadores y jefes de carrera </t>
  </si>
  <si>
    <t>1) Desarrollar propuestas para mejorar el sistema educativo nacional</t>
  </si>
  <si>
    <t>1) % de propuestas terminadas</t>
  </si>
  <si>
    <t>7.d.1.1</t>
  </si>
  <si>
    <t>1) Alianzas con la direccion departamental de educacion encaminadas en mejor el desarrollo educactivo nacional</t>
  </si>
  <si>
    <t>Alianza estrategica</t>
  </si>
  <si>
    <t>Apatia por lo actores involucrados</t>
  </si>
  <si>
    <t>Educacion con calidad</t>
  </si>
  <si>
    <t>Incremento en la aprobacion de la PAA</t>
  </si>
  <si>
    <t>Poblacion de educacion media</t>
  </si>
  <si>
    <t>Director y Coordinador de la PAA</t>
  </si>
  <si>
    <t xml:space="preserve">evaluacion </t>
  </si>
  <si>
    <t>Indiferencia de los coordinadores</t>
  </si>
  <si>
    <t>Actualizacion según demanda laboral</t>
  </si>
  <si>
    <t>Perfil actualizado</t>
  </si>
  <si>
    <t>Estudiante</t>
  </si>
  <si>
    <t>Mejora continua del perfil del egresado</t>
  </si>
  <si>
    <t>Encuesta</t>
  </si>
  <si>
    <t>Egresados</t>
  </si>
  <si>
    <t>Indiferencia de los empleadores</t>
  </si>
  <si>
    <t>Tener mayor pertinencia del perfil del egresado con las demandas laborales</t>
  </si>
  <si>
    <t>Empleadores</t>
  </si>
  <si>
    <t>No participacion sociedad</t>
  </si>
  <si>
    <t>Determinar aporte cientifico, tecnico y humanistico</t>
  </si>
  <si>
    <t xml:space="preserve">Sociedad </t>
  </si>
  <si>
    <t>1)Funcionando con calidad y pertinencia la red educativa de Olancho.</t>
  </si>
  <si>
    <t>2) Integración de  UNAH en redes académicas nacionales e internacionales.</t>
  </si>
  <si>
    <t>No aplica</t>
  </si>
  <si>
    <t>Evaluacion</t>
  </si>
  <si>
    <t>Indiferencia de docentes y sociedad civil</t>
  </si>
  <si>
    <t>Acceso a la educacion superior</t>
  </si>
  <si>
    <t>Docentes y sociedad civil</t>
  </si>
  <si>
    <t>Director, director ejecutivo de la red, coordinadores academica</t>
  </si>
  <si>
    <t>9.a.1.1.a.1</t>
  </si>
  <si>
    <t>1) Aumentar a nivel nacional la cobertura del CURNO y el acceso actual de la población para ingresar a realizar estudios universitarios.
2) Aumentar la pertinencia de la oferta académica del CURNO.</t>
  </si>
  <si>
    <t>9.b.1.1.b.1</t>
  </si>
  <si>
    <t xml:space="preserve">1) Consolidación del programa de formación y capacitación institucional en TIC.                                                                                                                                                                               2)Mantenimiento permanente y sostenido de página web de la UNAH.                                                                                                                                                                                            </t>
  </si>
  <si>
    <t>Estudio</t>
  </si>
  <si>
    <t>Aumentar la cobertuta de educacion superior</t>
  </si>
  <si>
    <t>Informe impreso</t>
  </si>
  <si>
    <t xml:space="preserve">Poblacion </t>
  </si>
  <si>
    <t xml:space="preserve">Director, Secretaria Academica,jefes y coordinadores </t>
  </si>
  <si>
    <t>programa</t>
  </si>
  <si>
    <t>9.b.2.1.1</t>
  </si>
  <si>
    <t xml:space="preserve">Indiferencia de docentes </t>
  </si>
  <si>
    <t>Mejoramiento de la oferta academica</t>
  </si>
  <si>
    <t>Programas terminados</t>
  </si>
  <si>
    <t>Poblacion estudiantil</t>
  </si>
  <si>
    <t>3. Gestionar la oferta de posgrado al exterior</t>
  </si>
  <si>
    <t>Papelería</t>
  </si>
  <si>
    <t>5.a.3.3.1</t>
  </si>
  <si>
    <t>5.a.4.4.1</t>
  </si>
  <si>
    <t>6.f.2.1.1</t>
  </si>
  <si>
    <t>1) Docentes Formados en sus diciplinas</t>
  </si>
  <si>
    <t>6.f.1.1.1</t>
  </si>
  <si>
    <t>1  Diseñar un plan de capacitación para todos los recursos humanos.</t>
  </si>
  <si>
    <t>8.b.1.1.1</t>
  </si>
  <si>
    <t>8.a.1.1.1</t>
  </si>
  <si>
    <t>8.a.1.1.2</t>
  </si>
  <si>
    <t>2. Realizar encuestas de satisfacción de los egresados.</t>
  </si>
  <si>
    <t>1. Realizar encuestas del desempeño laboral de los egresados.</t>
  </si>
  <si>
    <t>combustible</t>
  </si>
  <si>
    <t>1. IDEM</t>
  </si>
  <si>
    <t>8.c.1.1.1</t>
  </si>
  <si>
    <t>1. Realizar encuestas de satisfacción comunitaria.</t>
  </si>
  <si>
    <t>8.d.1.1.1</t>
  </si>
  <si>
    <t>Coffe Break</t>
  </si>
  <si>
    <t>1) Número de conflictos reducidos.</t>
  </si>
  <si>
    <t>1) Manejo oportuno y eficiente de los conflictos internos que se originen producto de discrepancias o problemas entre los distintos sectores de la UNAH.</t>
  </si>
  <si>
    <t>Reunión</t>
  </si>
  <si>
    <t>1.  Crear el enlace del Comisionado Universitario para el abordaje de los conflictos del centro                  2. recopilacion de datos y documentos.                              3. Intercambio de correspondencia e informacion con el Comisionado Universitario de CU</t>
  </si>
  <si>
    <t>Reunion</t>
  </si>
  <si>
    <t>Numero de conflictos reducidos</t>
  </si>
  <si>
    <t>Manejo oportuno y eficiente de los conflictos</t>
  </si>
  <si>
    <t>Número de denuncias presentadas</t>
  </si>
  <si>
    <t>Docentes, alumnos, personal administrativo.</t>
  </si>
  <si>
    <t>Director de CURNO Comisionado universitario</t>
  </si>
  <si>
    <t>2) Sistema de educación superior regularizado en términos de calidad y pertinencia.</t>
  </si>
  <si>
    <t>Coordinación inter-institucional fortalecida</t>
  </si>
  <si>
    <t>Mejora de la calidad y pertinencia de la calidad educativa</t>
  </si>
  <si>
    <t>Docentes, estudiantes.</t>
  </si>
  <si>
    <t>secretaria Académica Jefes de departamento Coordinadores de Carrera</t>
  </si>
  <si>
    <t>3)Comision Departamental para la Educación Superior de  Olancho organizada</t>
  </si>
  <si>
    <t>1) Se coordinará actividades de promoción y Capacitacion a aspirantes a la UNAH</t>
  </si>
  <si>
    <t>Indiferencia de los involucrados</t>
  </si>
  <si>
    <t>Incrementar el ingreso de los estudiantes a la UNAH</t>
  </si>
  <si>
    <t>Registro de aprobacion de PAA</t>
  </si>
  <si>
    <t>POBLACIÓN ESTUDIANTIL DE MEDIA</t>
  </si>
  <si>
    <t>Director de CURNO,  coordinadores PAA, Jefes y coordinadores de carrera y VOAE y Vinculacion</t>
  </si>
  <si>
    <t>10.b.2.1.1</t>
  </si>
  <si>
    <t>10.b.1.1.1</t>
  </si>
  <si>
    <t>1.Inclusión del eje de calidad en las carreras.                    2. Adecuación del eje curricular .                            3. Elaboración de diagnóstico general para definir oferta educativa del centro, de acuerdo a necesidades de la región.</t>
  </si>
  <si>
    <t>10.b.3.1.1</t>
  </si>
  <si>
    <t>1. Coordinación con la Direccion Departamental de Educación de Olancho para la articulación del nivel medio con el nivel universitario en el departamento.                      2. Establecer coodinación con los Institutos de Educación Media del Departamento para promocionar las carreras que oferta el centro.                   3. Coordinar jornadas de capacitación a aspirantes a ingresar a la UNAH.</t>
  </si>
  <si>
    <t>Comidas</t>
  </si>
  <si>
    <t>1. Transversalización del Eje de Éica en las actividades administrativas ya cadémicas de la UNAH.</t>
  </si>
  <si>
    <t>11.a.1.1.1</t>
  </si>
  <si>
    <t>Capacitación</t>
  </si>
  <si>
    <t>Apatía de los participantes</t>
  </si>
  <si>
    <t>Conocer los lineamientos</t>
  </si>
  <si>
    <t>Documentos de líneas metodológias, listados</t>
  </si>
  <si>
    <t>Coordinadores de lo Esencial</t>
  </si>
  <si>
    <t>Docentes y administrativos, coordinadores de carrera y jefes de departamento</t>
  </si>
  <si>
    <t>11.a.1.2.1</t>
  </si>
  <si>
    <t>1) Jornadas de trabajo (conferencias, exposiciones, talleres, y otros) interdisciplinarias orientadas a la transversalización efectiva y profunda del eje de ética.</t>
  </si>
  <si>
    <t>No aprobación de presupuesto y apatía de la población participante</t>
  </si>
  <si>
    <t>Transversalización de las carrera con el eje de ética</t>
  </si>
  <si>
    <t>Listados</t>
  </si>
  <si>
    <t>Doccentes</t>
  </si>
  <si>
    <t>11.a.1.2.2</t>
  </si>
  <si>
    <t>2) Revisión curricular aplicando la transversalidad del eje de ética</t>
  </si>
  <si>
    <t>Curriculos con el eje de ética incorporado</t>
  </si>
  <si>
    <t>Comisión Curricular</t>
  </si>
  <si>
    <t>Coordinadores y jefes de departamento</t>
  </si>
  <si>
    <t>11.b.1.1.1</t>
  </si>
  <si>
    <t>1.Producción y gestión del conocimiento con identidad regional, nacional y local.</t>
  </si>
  <si>
    <t>Comisión de lo Esencial</t>
  </si>
  <si>
    <t>11.b.1.2.1</t>
  </si>
  <si>
    <t>1.Formación de hombres y mujeres de cultura, región y productivos.</t>
  </si>
  <si>
    <t>11.c.1.1.1</t>
  </si>
  <si>
    <t>Promover el desarrollo de la cultura</t>
  </si>
  <si>
    <t>1. Expansión de ciudadanía educativa hacia lo socio- cultural.</t>
  </si>
  <si>
    <t>11.d.1.1.1</t>
  </si>
  <si>
    <t>1. Construcción participativa y ejecución en red de proyectos de ciudadanía cultural</t>
  </si>
  <si>
    <t>9.b.4.3.1.</t>
  </si>
  <si>
    <t>Incumplimiento de las partes involucradas</t>
  </si>
  <si>
    <t>Mejora de oferta academica</t>
  </si>
  <si>
    <t>Ayuda memoria de reunión</t>
  </si>
  <si>
    <t>Población estudiantil</t>
  </si>
  <si>
    <t xml:space="preserve">Director CURNO, Director Ejecutivo de RED </t>
  </si>
  <si>
    <t>9.b.5.1.1</t>
  </si>
  <si>
    <t>Apatía de docentes</t>
  </si>
  <si>
    <t>Fortalecimiento de los sistemas de gestión del Conocimiento</t>
  </si>
  <si>
    <t>Lista de Asistencia</t>
  </si>
  <si>
    <t>Docentes CURNO</t>
  </si>
  <si>
    <t>Secretaría Académica</t>
  </si>
  <si>
    <t>a.1 Socialización y ejecución del proceso de organización y desarrollo de las redes educativas regionales con actores internos y externos a la UNAH.</t>
  </si>
  <si>
    <t xml:space="preserve">Alimentación </t>
  </si>
  <si>
    <t>b.1 Realización de estudios regionalizados de cobertura y equidad en el acceso al CURNO y de estudios de oferta y demanda de estudios universitarios en cada región educativa.</t>
  </si>
  <si>
    <t>a.1 Fortalecer el sistema de bibliotecas y  crear un sistema virtual para la obtención de documentos y materiales de trabajo de las diferentes carreras. A.2 Apoyo a los estudiantes de excelencia academica con el programa de becas para culminar sus estudios en las carreras de Agroindustria, Comercio Internacional</t>
  </si>
  <si>
    <t>1. Propuesta para resaltar la figura y el aporte de un personaje local que contribuye al fortalecimiento de la identidad nacional</t>
  </si>
  <si>
    <t>Plan de acción</t>
  </si>
  <si>
    <t>No aprobación de la propuesta</t>
  </si>
  <si>
    <t>Fortalecimiento de la identidad nacional, regional y local</t>
  </si>
  <si>
    <t>Plan de acción presentado</t>
  </si>
  <si>
    <t>1. Gestionar el presupuesto para los proyectos culturales.</t>
  </si>
  <si>
    <t>No aprobación del presupuesto</t>
  </si>
  <si>
    <t>Promover el desarrollo de la identidad</t>
  </si>
  <si>
    <t>Presupuesto aprobado</t>
  </si>
  <si>
    <t>Comunidad universitaria y sociedad regional</t>
  </si>
  <si>
    <t>Coordinador de lo esencial y vínculación UNAH-Sociedad y Jefes-Coordinadores d carrera</t>
  </si>
  <si>
    <t>1) Número de reuniones para promover la concientización y acciones del Programa LO ESENCIAL.</t>
  </si>
  <si>
    <t>1. Capacitaciones para la generación de iniciativas que conlleven a implementar el programa Lo Esencial</t>
  </si>
  <si>
    <t>Listado de participación</t>
  </si>
  <si>
    <t>Coordinador de lo Esencial, Jefes y Coordinadores de Carrera</t>
  </si>
  <si>
    <t>Presupuesto no aprobado</t>
  </si>
  <si>
    <t>Desarrollo de ciudadanía educativa</t>
  </si>
  <si>
    <t>Jefes y Coordinadores de Carrera, Coordinador de Lo Esencial</t>
  </si>
  <si>
    <t>Personal informático</t>
  </si>
  <si>
    <t>Disponibilidad económica</t>
  </si>
  <si>
    <t>Buen funcionamiento de la plataforma</t>
  </si>
  <si>
    <t>Plataforma tecnólogica funcionando correctamente</t>
  </si>
  <si>
    <t>Administración CURNO</t>
  </si>
  <si>
    <t>2. Contratación de personal informático encargado de la plataforma</t>
  </si>
  <si>
    <t>6.a.1.1.2</t>
  </si>
  <si>
    <t>-</t>
  </si>
  <si>
    <t>1. Mejorar y optimizar el espacio físico de aulas, laboratorios, talleres y oficinas.</t>
  </si>
  <si>
    <t>6.b.1.1.1</t>
  </si>
  <si>
    <t>6.c.1.1.1</t>
  </si>
  <si>
    <t>6.C.1.1.1</t>
  </si>
  <si>
    <t>6.d.1.1.1</t>
  </si>
  <si>
    <t>1) Regularizar docentes ya contratados para tener un mínimo de docentes a tiempo completo en todas las unidades.                                                                                                    2) Adecuación ó creación de mecanismos de registro y control docente con enfoque integral.</t>
  </si>
  <si>
    <t>1. Dotar a todas las Unidades Académicas y Administrativas de manuales de procedimientos y toda clase de normativa interna e institucional para el buen funcionamiento y cumplimiento de sus actividades.</t>
  </si>
  <si>
    <t xml:space="preserve">1) Diseño y ejecucion de plan de capacitacion docente en sus diciplinas 2) </t>
  </si>
  <si>
    <t>Plan de mejora</t>
  </si>
  <si>
    <t>Dismponibilidad de presupuesto</t>
  </si>
  <si>
    <t>Educación de calidad</t>
  </si>
  <si>
    <t>Plan de Mejora en acción.</t>
  </si>
  <si>
    <t>Sociedad, estudiantes, docentes, graduados</t>
  </si>
  <si>
    <t>Enero</t>
  </si>
  <si>
    <t>3.1.1.a.1</t>
  </si>
  <si>
    <t>3.b.1.b.1</t>
  </si>
  <si>
    <t>3.1.1.c.1</t>
  </si>
  <si>
    <t>3.1.1.c.2</t>
  </si>
  <si>
    <t>3.1.1.d.1</t>
  </si>
  <si>
    <t>3.1.1.d.3</t>
  </si>
  <si>
    <t>3.2.1.1</t>
  </si>
  <si>
    <t>2. Promoción de docentes a las diferentes categorias</t>
  </si>
  <si>
    <t>4.b.2.2</t>
  </si>
  <si>
    <t>Acuerdo</t>
  </si>
  <si>
    <t>Asignación de recursos</t>
  </si>
  <si>
    <t>Promoción docente</t>
  </si>
  <si>
    <t>Oficio</t>
  </si>
  <si>
    <t>Director, RRHH</t>
  </si>
  <si>
    <t>Promoción 15 docentes</t>
  </si>
  <si>
    <t xml:space="preserve">1. Presentar por lo menos una propuesta apliacando las lineas de investigacion </t>
  </si>
  <si>
    <t>1. Crear en el CURNO un boletin científico en el que se publiquen  las investigaciones importantes realizadas.</t>
  </si>
  <si>
    <t>1. Realizar reuniones y presentaciones para sociabilizar la aplicación de las políticas de investigación de la UNAH, o de la unidad académica específica inmersa en los procesos de investigación.                                                                                                                                                                                                                                                                 2. Publicar los trabajos  científicos de importancia en la página WEB de la UNAH por cada unidad académica que tiene una unidad de investigación.                                  3. Difusión de publicaciones impresas, a través de talleres, presentación de libros, conversatorios, seminarios, coloquios científicos.</t>
  </si>
  <si>
    <t>3. Difundir en revistas científicas del exterior aquellos trabajos científicos importantes.</t>
  </si>
  <si>
    <t>CONSTRUCCION DE LABORATORIO DE INVERNADEROS, MURO PERIMETRAL CURNO, EQUIPAMIENTO PARA LA LABORATORIOS DE ARTE Y DEPORTE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</si>
</sst>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Calibri"/>
      <family val="2"/>
    </font>
    <font>
      <b/>
      <sz val="12"/>
      <color rgb="FF254061"/>
      <name val="Calibri"/>
      <family val="2"/>
    </font>
    <font>
      <sz val="12"/>
      <color rgb="FF000000"/>
      <name val="Calibri"/>
      <family val="2"/>
    </font>
    <font>
      <sz val="12"/>
      <color rgb="FFFF0000"/>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FFFFFF"/>
        <bgColor rgb="FF000000"/>
      </patternFill>
    </fill>
    <fill>
      <patternFill patternType="solid">
        <fgColor rgb="FFFFFF00"/>
        <bgColor rgb="FF000000"/>
      </patternFill>
    </fill>
  </fills>
  <borders count="4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43" fontId="33" fillId="0" borderId="26" xfId="16" applyNumberFormat="1" applyFont="1" applyBorder="1" applyAlignment="1">
      <alignment horizontal="right" vertical="center" wrapText="1"/>
    </xf>
    <xf numFmtId="41" fontId="40" fillId="0" borderId="26" xfId="19" applyNumberFormat="1" applyFont="1" applyBorder="1" applyAlignment="1">
      <alignment horizontal="right" vertical="top"/>
    </xf>
    <xf numFmtId="1" fontId="33" fillId="0" borderId="26" xfId="19" applyNumberFormat="1" applyFont="1" applyBorder="1" applyAlignment="1">
      <alignment horizontal="right" vertical="top" wrapText="1"/>
    </xf>
    <xf numFmtId="0" fontId="39" fillId="0" borderId="26" xfId="19" applyFont="1" applyBorder="1" applyAlignment="1">
      <alignment horizontal="center" vertical="center" wrapText="1"/>
    </xf>
    <xf numFmtId="9" fontId="32" fillId="0" borderId="0" xfId="17" applyFont="1" applyAlignment="1">
      <alignment vertical="top"/>
    </xf>
    <xf numFmtId="0" fontId="33" fillId="0" borderId="26" xfId="19" applyFont="1" applyFill="1" applyBorder="1" applyAlignment="1">
      <alignment horizontal="left" vertical="center" wrapText="1"/>
    </xf>
    <xf numFmtId="0" fontId="39" fillId="0" borderId="26" xfId="19" applyFont="1" applyFill="1" applyBorder="1" applyAlignment="1">
      <alignment horizontal="center" vertical="center" wrapText="1"/>
    </xf>
    <xf numFmtId="9" fontId="33" fillId="2" borderId="26" xfId="19" applyNumberFormat="1" applyFont="1" applyFill="1" applyBorder="1" applyAlignment="1">
      <alignment horizontal="right" vertical="top" wrapText="1"/>
    </xf>
    <xf numFmtId="0" fontId="33" fillId="2" borderId="26" xfId="19" applyFont="1" applyFill="1" applyBorder="1" applyAlignment="1">
      <alignment horizontal="left" vertical="center" wrapText="1"/>
    </xf>
    <xf numFmtId="9" fontId="33" fillId="2" borderId="26" xfId="19" applyNumberFormat="1" applyFont="1" applyFill="1" applyBorder="1" applyAlignment="1">
      <alignment horizontal="center" vertical="center" wrapText="1"/>
    </xf>
    <xf numFmtId="41" fontId="38" fillId="2" borderId="26" xfId="0" applyNumberFormat="1" applyFont="1" applyFill="1" applyBorder="1" applyAlignment="1">
      <alignment horizontal="center" wrapText="1"/>
    </xf>
    <xf numFmtId="0" fontId="33" fillId="0" borderId="26" xfId="19" applyFont="1" applyBorder="1" applyAlignment="1">
      <alignment horizontal="center" vertical="top"/>
    </xf>
    <xf numFmtId="0" fontId="63" fillId="0" borderId="26" xfId="19" applyFont="1" applyBorder="1" applyAlignment="1">
      <alignment horizontal="center" vertical="center" wrapText="1"/>
    </xf>
    <xf numFmtId="0" fontId="63" fillId="2" borderId="26" xfId="19" applyFont="1" applyFill="1" applyBorder="1" applyAlignment="1">
      <alignment horizontal="center" vertical="center" wrapText="1"/>
    </xf>
    <xf numFmtId="0" fontId="32" fillId="0" borderId="26" xfId="0" applyFont="1" applyFill="1" applyBorder="1" applyAlignment="1">
      <alignment horizontal="left" vertical="center" wrapText="1"/>
    </xf>
    <xf numFmtId="0" fontId="32" fillId="0" borderId="26" xfId="0" applyFont="1" applyBorder="1" applyAlignment="1">
      <alignment horizontal="center" vertical="center" wrapText="1"/>
    </xf>
    <xf numFmtId="9" fontId="32" fillId="0" borderId="26" xfId="0" applyNumberFormat="1" applyFont="1" applyBorder="1" applyAlignment="1">
      <alignment wrapText="1"/>
    </xf>
    <xf numFmtId="0" fontId="33" fillId="0" borderId="26" xfId="19" applyFont="1" applyFill="1" applyBorder="1" applyAlignment="1">
      <alignment horizontal="right" wrapText="1"/>
    </xf>
    <xf numFmtId="9" fontId="32" fillId="0" borderId="26" xfId="18" applyNumberFormat="1" applyFont="1" applyBorder="1" applyAlignment="1">
      <alignment vertical="top" wrapText="1"/>
    </xf>
    <xf numFmtId="0" fontId="65" fillId="0" borderId="26" xfId="0" applyFont="1" applyBorder="1" applyAlignment="1">
      <alignment horizontal="center" vertical="center" wrapText="1"/>
    </xf>
    <xf numFmtId="0" fontId="65" fillId="21" borderId="26" xfId="0" applyFont="1" applyFill="1" applyBorder="1" applyAlignment="1">
      <alignment horizontal="center" vertical="center" wrapText="1"/>
    </xf>
    <xf numFmtId="9" fontId="65" fillId="0" borderId="26" xfId="0" applyNumberFormat="1" applyFont="1" applyBorder="1" applyAlignment="1">
      <alignment vertical="top"/>
    </xf>
    <xf numFmtId="43" fontId="65" fillId="0" borderId="26" xfId="18" applyFont="1" applyBorder="1" applyAlignment="1">
      <alignment vertical="top"/>
    </xf>
    <xf numFmtId="0" fontId="65" fillId="0" borderId="26" xfId="0" applyFont="1" applyBorder="1" applyAlignment="1">
      <alignment vertical="top"/>
    </xf>
    <xf numFmtId="0" fontId="66" fillId="21" borderId="26" xfId="0" applyFont="1" applyFill="1" applyBorder="1" applyAlignment="1">
      <alignment horizontal="center" vertical="center" wrapText="1"/>
    </xf>
    <xf numFmtId="9" fontId="65" fillId="0" borderId="26" xfId="17" applyFont="1" applyBorder="1" applyAlignment="1">
      <alignment vertical="top"/>
    </xf>
    <xf numFmtId="9" fontId="65" fillId="0" borderId="26" xfId="18" applyNumberFormat="1" applyFont="1" applyBorder="1" applyAlignment="1">
      <alignment vertical="top"/>
    </xf>
    <xf numFmtId="0" fontId="65" fillId="22" borderId="26" xfId="0" applyFont="1" applyFill="1" applyBorder="1" applyAlignment="1">
      <alignment vertical="top"/>
    </xf>
    <xf numFmtId="43" fontId="65" fillId="22" borderId="26" xfId="18" applyFont="1" applyFill="1" applyBorder="1" applyAlignment="1">
      <alignment vertical="top"/>
    </xf>
    <xf numFmtId="0" fontId="64" fillId="0" borderId="28" xfId="0" applyFont="1" applyBorder="1" applyAlignment="1">
      <alignment vertical="top" wrapText="1"/>
    </xf>
    <xf numFmtId="0" fontId="62" fillId="0" borderId="0" xfId="0" applyFont="1" applyBorder="1"/>
    <xf numFmtId="0" fontId="65" fillId="0" borderId="26" xfId="0" applyFont="1" applyBorder="1" applyAlignment="1">
      <alignment horizontal="center" vertical="top" wrapText="1"/>
    </xf>
    <xf numFmtId="9" fontId="40" fillId="0" borderId="26" xfId="19" applyNumberFormat="1" applyFont="1" applyFill="1" applyBorder="1" applyAlignment="1">
      <alignment vertical="top"/>
    </xf>
    <xf numFmtId="2" fontId="32" fillId="0" borderId="26" xfId="18" applyNumberFormat="1" applyFont="1" applyBorder="1" applyAlignment="1">
      <alignment vertical="top" wrapText="1"/>
    </xf>
    <xf numFmtId="0" fontId="32" fillId="0" borderId="30" xfId="0" applyFont="1" applyFill="1" applyBorder="1" applyAlignment="1">
      <alignment vertical="center" wrapText="1"/>
    </xf>
    <xf numFmtId="0" fontId="32" fillId="0" borderId="27" xfId="0" applyFont="1" applyFill="1" applyBorder="1" applyAlignment="1">
      <alignment vertical="center" wrapText="1"/>
    </xf>
    <xf numFmtId="41" fontId="21" fillId="2" borderId="0" xfId="0" applyNumberFormat="1" applyFont="1" applyFill="1" applyBorder="1" applyAlignment="1">
      <alignment horizontal="right" vertical="center"/>
    </xf>
    <xf numFmtId="41" fontId="21" fillId="2" borderId="0" xfId="10" applyNumberFormat="1" applyFont="1" applyFill="1" applyBorder="1" applyAlignment="1">
      <alignment horizontal="center" vertical="center"/>
    </xf>
    <xf numFmtId="0" fontId="22" fillId="2" borderId="0" xfId="0" applyFont="1" applyFill="1" applyBorder="1" applyAlignment="1">
      <alignment vertical="center"/>
    </xf>
    <xf numFmtId="0" fontId="22" fillId="2" borderId="0" xfId="0" applyFont="1" applyFill="1" applyBorder="1" applyAlignment="1">
      <alignment horizontal="center" vertical="center"/>
    </xf>
    <xf numFmtId="0" fontId="0" fillId="2" borderId="0" xfId="0" applyFill="1" applyBorder="1" applyAlignment="1">
      <alignment vertical="center"/>
    </xf>
    <xf numFmtId="44" fontId="21" fillId="2" borderId="0" xfId="10" applyFont="1" applyFill="1" applyBorder="1" applyAlignment="1">
      <alignment horizontal="center" vertical="center"/>
    </xf>
    <xf numFmtId="0" fontId="56" fillId="2" borderId="0" xfId="0" applyFont="1" applyFill="1" applyBorder="1" applyAlignment="1">
      <alignment horizontal="left" vertical="center"/>
    </xf>
    <xf numFmtId="44" fontId="56" fillId="2" borderId="0" xfId="10" applyFont="1" applyFill="1" applyBorder="1" applyAlignment="1">
      <alignment horizontal="center" vertical="center"/>
    </xf>
    <xf numFmtId="0" fontId="57" fillId="2" borderId="0" xfId="0" applyNumberFormat="1" applyFont="1" applyFill="1" applyBorder="1" applyAlignment="1">
      <alignment horizontal="left" vertical="center"/>
    </xf>
    <xf numFmtId="0" fontId="23" fillId="2" borderId="0" xfId="0" applyFont="1" applyFill="1" applyBorder="1" applyAlignment="1">
      <alignment horizontal="center" vertical="center"/>
    </xf>
    <xf numFmtId="0" fontId="23" fillId="2" borderId="0" xfId="0" applyFont="1" applyFill="1" applyBorder="1" applyAlignment="1">
      <alignment horizontal="center" vertical="center" wrapText="1"/>
    </xf>
    <xf numFmtId="41" fontId="23" fillId="2" borderId="0" xfId="0" applyNumberFormat="1" applyFont="1" applyFill="1" applyBorder="1" applyAlignment="1">
      <alignment horizontal="center" vertical="center"/>
    </xf>
    <xf numFmtId="41" fontId="23" fillId="2" borderId="0" xfId="0" applyNumberFormat="1" applyFont="1" applyFill="1" applyBorder="1" applyAlignment="1">
      <alignment horizontal="center" vertical="center" wrapText="1"/>
    </xf>
    <xf numFmtId="0"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50" fillId="2" borderId="0" xfId="0" applyFont="1" applyFill="1" applyBorder="1" applyAlignment="1">
      <alignment horizontal="center" vertical="center"/>
    </xf>
    <xf numFmtId="0" fontId="23" fillId="2" borderId="0" xfId="0" applyFont="1" applyFill="1" applyBorder="1" applyAlignment="1">
      <alignment vertical="center"/>
    </xf>
    <xf numFmtId="0" fontId="23" fillId="2" borderId="0" xfId="0" applyNumberFormat="1" applyFont="1" applyFill="1" applyBorder="1" applyAlignment="1">
      <alignment horizontal="center" vertical="center"/>
    </xf>
    <xf numFmtId="0" fontId="0" fillId="2" borderId="0" xfId="0" applyFill="1" applyBorder="1" applyAlignment="1">
      <alignment horizontal="center" vertical="center"/>
    </xf>
    <xf numFmtId="41" fontId="21" fillId="2" borderId="0" xfId="0" applyNumberFormat="1" applyFont="1" applyFill="1" applyBorder="1" applyAlignment="1">
      <alignment horizontal="left" vertical="center"/>
    </xf>
    <xf numFmtId="0" fontId="21" fillId="2" borderId="0" xfId="0" applyFont="1" applyFill="1" applyBorder="1" applyAlignment="1">
      <alignment horizontal="left" vertical="center"/>
    </xf>
    <xf numFmtId="41" fontId="21" fillId="2" borderId="0" xfId="0" applyNumberFormat="1" applyFont="1" applyFill="1" applyBorder="1" applyAlignment="1">
      <alignment vertical="center"/>
    </xf>
    <xf numFmtId="41" fontId="21" fillId="2" borderId="0" xfId="0" applyNumberFormat="1" applyFont="1" applyFill="1" applyBorder="1" applyAlignment="1">
      <alignment horizontal="center" vertical="center"/>
    </xf>
    <xf numFmtId="172" fontId="21" fillId="2" borderId="0" xfId="0" applyNumberFormat="1" applyFont="1" applyFill="1" applyBorder="1" applyAlignment="1">
      <alignment vertical="center"/>
    </xf>
    <xf numFmtId="0" fontId="21" fillId="2" borderId="0" xfId="0" applyFont="1" applyFill="1" applyBorder="1" applyAlignment="1">
      <alignment horizontal="right" vertical="center"/>
    </xf>
    <xf numFmtId="0" fontId="56" fillId="2" borderId="0" xfId="0" applyFont="1" applyFill="1" applyBorder="1" applyAlignment="1">
      <alignment horizontal="center" vertical="center" wrapText="1"/>
    </xf>
    <xf numFmtId="0" fontId="50" fillId="2" borderId="0" xfId="0" applyFont="1" applyFill="1" applyBorder="1" applyAlignment="1">
      <alignment vertical="center"/>
    </xf>
    <xf numFmtId="0" fontId="59" fillId="2" borderId="0" xfId="0" applyFont="1" applyFill="1" applyBorder="1" applyAlignment="1">
      <alignment horizontal="left" vertical="center" indent="5"/>
    </xf>
    <xf numFmtId="0" fontId="59" fillId="2" borderId="0" xfId="0" applyFont="1" applyFill="1" applyBorder="1" applyAlignment="1">
      <alignment horizontal="center" vertical="center" wrapText="1"/>
    </xf>
    <xf numFmtId="9" fontId="23" fillId="2" borderId="0" xfId="17" applyFont="1" applyFill="1" applyBorder="1" applyAlignment="1">
      <alignment horizontal="center" vertical="center" wrapText="1"/>
    </xf>
    <xf numFmtId="44" fontId="0" fillId="0" borderId="0" xfId="0" applyNumberFormat="1" applyFill="1" applyAlignment="1">
      <alignment vertical="center"/>
    </xf>
    <xf numFmtId="0" fontId="57" fillId="0" borderId="0" xfId="0" applyNumberFormat="1" applyFont="1" applyFill="1" applyBorder="1" applyAlignment="1">
      <alignment horizontal="left" vertical="center"/>
    </xf>
    <xf numFmtId="0" fontId="21" fillId="0" borderId="0" xfId="0" applyFont="1" applyFill="1" applyBorder="1" applyAlignment="1">
      <alignment horizontal="right" vertical="center"/>
    </xf>
    <xf numFmtId="172" fontId="21" fillId="0" borderId="0" xfId="0" applyNumberFormat="1" applyFont="1" applyFill="1" applyBorder="1" applyAlignment="1">
      <alignment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6" fillId="0" borderId="0" xfId="0" applyFont="1" applyFill="1" applyBorder="1" applyAlignment="1">
      <alignment horizontal="center" vertical="center" wrapText="1"/>
    </xf>
    <xf numFmtId="44" fontId="56" fillId="0" borderId="0" xfId="10" applyFont="1" applyFill="1" applyBorder="1" applyAlignment="1">
      <alignment horizontal="center" vertical="center"/>
    </xf>
    <xf numFmtId="0" fontId="23" fillId="0" borderId="0" xfId="0" applyFont="1" applyFill="1" applyBorder="1" applyAlignment="1">
      <alignment horizontal="center" vertical="center" wrapText="1"/>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0" fontId="0" fillId="0" borderId="0" xfId="0"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43" fontId="0" fillId="0" borderId="26" xfId="18" applyFont="1" applyBorder="1"/>
    <xf numFmtId="0" fontId="51" fillId="15" borderId="4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2" borderId="0"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8" xfId="19" applyFont="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43" fontId="28" fillId="12" borderId="30" xfId="18" applyFont="1" applyFill="1" applyBorder="1" applyAlignment="1" applyProtection="1">
      <alignment horizontal="center" vertical="center" wrapText="1"/>
      <protection locked="0"/>
    </xf>
    <xf numFmtId="43" fontId="28" fillId="12" borderId="28" xfId="18" applyFont="1" applyFill="1" applyBorder="1" applyAlignment="1" applyProtection="1">
      <alignment horizontal="center" vertical="center" wrapText="1"/>
      <protection locked="0"/>
    </xf>
    <xf numFmtId="43" fontId="28" fillId="12" borderId="27" xfId="18"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64" fillId="0" borderId="30" xfId="0" applyFont="1" applyBorder="1" applyAlignment="1">
      <alignment horizontal="center" vertical="top" wrapText="1"/>
    </xf>
    <xf numFmtId="0" fontId="64" fillId="0" borderId="28" xfId="0" applyFont="1" applyBorder="1" applyAlignment="1">
      <alignment horizontal="center" vertical="top" wrapText="1"/>
    </xf>
    <xf numFmtId="0" fontId="65" fillId="0" borderId="30" xfId="0" applyFont="1" applyBorder="1" applyAlignment="1">
      <alignment horizontal="center" vertical="center" wrapText="1"/>
    </xf>
    <xf numFmtId="0" fontId="65"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43" fontId="40" fillId="0" borderId="26" xfId="19" applyNumberFormat="1" applyFont="1" applyBorder="1" applyAlignment="1">
      <alignment horizontal="right" vertical="top"/>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9">
    <dxf>
      <fill>
        <patternFill patternType="solid">
          <fgColor rgb="FFFFFF00"/>
          <bgColor rgb="FF000000"/>
        </patternFill>
      </fill>
    </dxf>
    <dxf>
      <fill>
        <patternFill patternType="solid">
          <fgColor rgb="FFFFFF00"/>
          <bgColor rgb="FF00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73010560"/>
        <c:axId val="74990720"/>
        <c:axId val="0"/>
      </c:bar3DChart>
      <c:catAx>
        <c:axId val="73010560"/>
        <c:scaling>
          <c:orientation val="minMax"/>
        </c:scaling>
        <c:delete val="0"/>
        <c:axPos val="b"/>
        <c:majorTickMark val="none"/>
        <c:minorTickMark val="none"/>
        <c:tickLblPos val="nextTo"/>
        <c:txPr>
          <a:bodyPr/>
          <a:lstStyle/>
          <a:p>
            <a:pPr>
              <a:defRPr lang="es-HN"/>
            </a:pPr>
            <a:endParaRPr lang="es-HN"/>
          </a:p>
        </c:txPr>
        <c:crossAx val="74990720"/>
        <c:crosses val="autoZero"/>
        <c:auto val="1"/>
        <c:lblAlgn val="ctr"/>
        <c:lblOffset val="100"/>
        <c:noMultiLvlLbl val="0"/>
      </c:catAx>
      <c:valAx>
        <c:axId val="749907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301056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3</c:v>
                </c:pt>
                <c:pt idx="2">
                  <c:v>0</c:v>
                </c:pt>
                <c:pt idx="3">
                  <c:v>0</c:v>
                </c:pt>
                <c:pt idx="4">
                  <c:v>0</c:v>
                </c:pt>
                <c:pt idx="5">
                  <c:v>0</c:v>
                </c:pt>
                <c:pt idx="6">
                  <c:v>1</c:v>
                </c:pt>
                <c:pt idx="7">
                  <c:v>0</c:v>
                </c:pt>
                <c:pt idx="8">
                  <c:v>0</c:v>
                </c:pt>
                <c:pt idx="9">
                  <c:v>0</c:v>
                </c:pt>
              </c:numCache>
            </c:numRef>
          </c:val>
        </c:ser>
        <c:dLbls>
          <c:showLegendKey val="0"/>
          <c:showVal val="0"/>
          <c:showCatName val="0"/>
          <c:showSerName val="0"/>
          <c:showPercent val="0"/>
          <c:showBubbleSize val="0"/>
        </c:dLbls>
        <c:gapWidth val="150"/>
        <c:shape val="box"/>
        <c:axId val="75009024"/>
        <c:axId val="75019008"/>
        <c:axId val="0"/>
      </c:bar3DChart>
      <c:catAx>
        <c:axId val="75009024"/>
        <c:scaling>
          <c:orientation val="minMax"/>
        </c:scaling>
        <c:delete val="0"/>
        <c:axPos val="b"/>
        <c:majorTickMark val="none"/>
        <c:minorTickMark val="none"/>
        <c:tickLblPos val="nextTo"/>
        <c:txPr>
          <a:bodyPr/>
          <a:lstStyle/>
          <a:p>
            <a:pPr>
              <a:defRPr lang="es-HN"/>
            </a:pPr>
            <a:endParaRPr lang="es-HN"/>
          </a:p>
        </c:txPr>
        <c:crossAx val="75019008"/>
        <c:crosses val="autoZero"/>
        <c:auto val="1"/>
        <c:lblAlgn val="ctr"/>
        <c:lblOffset val="100"/>
        <c:noMultiLvlLbl val="0"/>
      </c:catAx>
      <c:valAx>
        <c:axId val="750190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009024"/>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1</c:v>
                </c:pt>
                <c:pt idx="1">
                  <c:v>0</c:v>
                </c:pt>
                <c:pt idx="2">
                  <c:v>0</c:v>
                </c:pt>
                <c:pt idx="3">
                  <c:v>10</c:v>
                </c:pt>
                <c:pt idx="4">
                  <c:v>0</c:v>
                </c:pt>
                <c:pt idx="5">
                  <c:v>0</c:v>
                </c:pt>
                <c:pt idx="6">
                  <c:v>5</c:v>
                </c:pt>
                <c:pt idx="7">
                  <c:v>0</c:v>
                </c:pt>
                <c:pt idx="8">
                  <c:v>0</c:v>
                </c:pt>
                <c:pt idx="9">
                  <c:v>5</c:v>
                </c:pt>
                <c:pt idx="10">
                  <c:v>5</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6417664"/>
        <c:axId val="76423552"/>
        <c:axId val="0"/>
      </c:bar3DChart>
      <c:catAx>
        <c:axId val="76417664"/>
        <c:scaling>
          <c:orientation val="minMax"/>
        </c:scaling>
        <c:delete val="0"/>
        <c:axPos val="b"/>
        <c:majorTickMark val="none"/>
        <c:minorTickMark val="none"/>
        <c:tickLblPos val="nextTo"/>
        <c:txPr>
          <a:bodyPr/>
          <a:lstStyle/>
          <a:p>
            <a:pPr>
              <a:defRPr lang="es-HN"/>
            </a:pPr>
            <a:endParaRPr lang="es-HN"/>
          </a:p>
        </c:txPr>
        <c:crossAx val="76423552"/>
        <c:crosses val="autoZero"/>
        <c:auto val="1"/>
        <c:lblAlgn val="ctr"/>
        <c:lblOffset val="100"/>
        <c:noMultiLvlLbl val="0"/>
      </c:catAx>
      <c:valAx>
        <c:axId val="764235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41766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20y%20Ramon/AppData/Local/Microsoft/Windows/Temporary%20Internet%20Files/Content.IE5/BOR4IGTP/Formato%20CME%202014%20admon%20cu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F8" t="str">
            <v>1) Monitoría y evaluación del desarrollo y funcionamiento de la plataforma tecnológica   1.1) contratacion de personal informatico encargado de la plataforma.</v>
          </cell>
        </row>
      </sheetData>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2:C14" totalsRowShown="0" headerRowDxfId="28" dataDxfId="27">
  <autoFilter ref="B2:C14"/>
  <tableColumns count="2">
    <tableColumn id="1" name="Descripción" dataDxfId="26"/>
    <tableColumn id="2" name="Monto" dataDxfId="2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4" dataDxfId="23">
  <autoFilter ref="B33:D51"/>
  <tableColumns count="3">
    <tableColumn id="1" name="Descripción" dataDxfId="22"/>
    <tableColumn id="2" name="Cantidad" dataDxfId="21" dataCellStyle="Millares"/>
    <tableColumn id="3" name="Montos" dataDxfId="2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9" dataDxfId="18">
  <autoFilter ref="B62:D74"/>
  <tableColumns count="3">
    <tableColumn id="1" name="Descripción" dataDxfId="17"/>
    <tableColumn id="2" name="Cantidad" dataDxfId="16" dataCellStyle="Millares"/>
    <tableColumn id="3" name="Montos" dataDxfId="15">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4">
  <autoFilter ref="B79:D97"/>
  <tableColumns count="3">
    <tableColumn id="1" name="Descripción " dataDxfId="13"/>
    <tableColumn id="2" name="Cantidad" dataDxfId="12" dataCellStyle="Millares"/>
    <tableColumn id="3" name="Montos" dataDxfId="11">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3"/>
      <c r="U2" s="563"/>
      <c r="V2" s="563"/>
      <c r="W2" s="563"/>
      <c r="X2" s="563"/>
      <c r="Y2" s="563"/>
      <c r="Z2" s="563"/>
      <c r="AA2" s="563"/>
      <c r="AB2" s="563"/>
      <c r="AC2" s="563" t="s">
        <v>25</v>
      </c>
      <c r="AD2" s="563"/>
      <c r="AE2" s="563"/>
      <c r="AF2" s="563"/>
      <c r="AG2" s="563"/>
      <c r="AH2" s="563"/>
      <c r="AI2" s="563"/>
      <c r="AJ2" s="563"/>
    </row>
    <row r="3" spans="2:36" ht="16.5" customHeight="1" x14ac:dyDescent="0.25">
      <c r="B3" s="33" t="s">
        <v>7</v>
      </c>
      <c r="C3" s="33"/>
      <c r="D3" s="33"/>
      <c r="E3" s="33"/>
      <c r="F3" s="33"/>
      <c r="G3" s="33"/>
      <c r="H3" s="33"/>
      <c r="I3" s="33"/>
      <c r="J3" s="33"/>
      <c r="K3" s="33"/>
      <c r="L3" s="33"/>
      <c r="M3" s="33"/>
      <c r="N3" s="33"/>
      <c r="O3" s="33"/>
      <c r="P3" s="33"/>
      <c r="Q3" s="33"/>
      <c r="R3" s="33"/>
      <c r="S3" s="33"/>
      <c r="T3" s="563"/>
      <c r="U3" s="563"/>
      <c r="V3" s="563"/>
      <c r="W3" s="563"/>
      <c r="X3" s="563"/>
      <c r="Y3" s="563"/>
      <c r="Z3" s="563"/>
      <c r="AA3" s="563"/>
      <c r="AB3" s="563"/>
      <c r="AC3" s="563" t="s">
        <v>7</v>
      </c>
      <c r="AD3" s="563"/>
      <c r="AE3" s="563"/>
      <c r="AF3" s="563"/>
      <c r="AG3" s="563"/>
      <c r="AH3" s="563"/>
      <c r="AI3" s="563"/>
      <c r="AJ3" s="563"/>
    </row>
    <row r="4" spans="2:36" ht="12.75" customHeight="1" x14ac:dyDescent="0.25">
      <c r="B4" s="33" t="s">
        <v>36</v>
      </c>
      <c r="C4" s="33"/>
      <c r="D4" s="33"/>
      <c r="E4" s="33"/>
      <c r="F4" s="33"/>
      <c r="G4" s="33"/>
      <c r="H4" s="33"/>
      <c r="I4" s="33"/>
      <c r="J4" s="33"/>
      <c r="K4" s="33"/>
      <c r="L4" s="33"/>
      <c r="M4" s="33"/>
      <c r="N4" s="33"/>
      <c r="O4" s="33"/>
      <c r="P4" s="33"/>
      <c r="Q4" s="33"/>
      <c r="R4" s="33"/>
      <c r="S4" s="33"/>
      <c r="T4" s="563"/>
      <c r="U4" s="563"/>
      <c r="V4" s="563"/>
      <c r="W4" s="563"/>
      <c r="X4" s="563"/>
      <c r="Y4" s="563"/>
      <c r="Z4" s="563"/>
      <c r="AA4" s="563"/>
      <c r="AB4" s="563"/>
      <c r="AC4" s="563" t="s">
        <v>36</v>
      </c>
      <c r="AD4" s="563"/>
      <c r="AE4" s="563"/>
      <c r="AF4" s="563"/>
      <c r="AG4" s="563"/>
      <c r="AH4" s="563"/>
      <c r="AI4" s="563"/>
      <c r="AJ4" s="563"/>
    </row>
    <row r="5" spans="2:36" ht="15.75" x14ac:dyDescent="0.25">
      <c r="B5" s="2"/>
      <c r="C5" s="2"/>
      <c r="D5" s="2"/>
    </row>
    <row r="6" spans="2:36" ht="16.5" thickBot="1" x14ac:dyDescent="0.3">
      <c r="B6" s="2"/>
      <c r="C6" s="2"/>
      <c r="D6" s="2"/>
    </row>
    <row r="7" spans="2:36" ht="75.75" customHeight="1" x14ac:dyDescent="0.25">
      <c r="B7" s="560" t="s">
        <v>20</v>
      </c>
      <c r="C7" s="560" t="s">
        <v>38</v>
      </c>
      <c r="D7" s="560" t="s">
        <v>39</v>
      </c>
      <c r="E7" s="569" t="s">
        <v>40</v>
      </c>
      <c r="F7" s="560" t="s">
        <v>37</v>
      </c>
      <c r="G7" s="569" t="s">
        <v>9</v>
      </c>
      <c r="H7" s="558" t="s">
        <v>0</v>
      </c>
      <c r="I7" s="558" t="s">
        <v>8</v>
      </c>
      <c r="J7" s="558" t="s">
        <v>16</v>
      </c>
      <c r="K7" s="558"/>
      <c r="L7" s="558" t="s">
        <v>13</v>
      </c>
      <c r="M7" s="558"/>
      <c r="N7" s="558"/>
      <c r="O7" s="558"/>
      <c r="P7" s="558"/>
      <c r="Q7" s="558"/>
      <c r="R7" s="558"/>
      <c r="S7" s="558"/>
      <c r="T7" s="560" t="s">
        <v>14</v>
      </c>
      <c r="U7" s="558" t="s">
        <v>18</v>
      </c>
      <c r="V7" s="558" t="s">
        <v>26</v>
      </c>
      <c r="W7" s="558"/>
      <c r="X7" s="558" t="s">
        <v>15</v>
      </c>
      <c r="Y7" s="558" t="s">
        <v>17</v>
      </c>
      <c r="Z7" s="558"/>
      <c r="AA7" s="558" t="s">
        <v>22</v>
      </c>
      <c r="AB7" s="558" t="s">
        <v>32</v>
      </c>
      <c r="AC7" s="564" t="s">
        <v>31</v>
      </c>
      <c r="AD7" s="564"/>
      <c r="AE7" s="564"/>
      <c r="AF7" s="564"/>
      <c r="AG7" s="558" t="s">
        <v>28</v>
      </c>
      <c r="AH7" s="558" t="s">
        <v>29</v>
      </c>
      <c r="AI7" s="558" t="s">
        <v>1</v>
      </c>
      <c r="AJ7" s="558" t="s">
        <v>2</v>
      </c>
    </row>
    <row r="8" spans="2:36" ht="15.75" customHeight="1" x14ac:dyDescent="0.25">
      <c r="B8" s="561"/>
      <c r="C8" s="561"/>
      <c r="D8" s="561"/>
      <c r="E8" s="570"/>
      <c r="F8" s="561"/>
      <c r="G8" s="570"/>
      <c r="H8" s="559"/>
      <c r="I8" s="559"/>
      <c r="J8" s="559" t="s">
        <v>33</v>
      </c>
      <c r="K8" s="559" t="s">
        <v>19</v>
      </c>
      <c r="L8" s="562" t="s">
        <v>3</v>
      </c>
      <c r="M8" s="562"/>
      <c r="N8" s="562" t="s">
        <v>4</v>
      </c>
      <c r="O8" s="562"/>
      <c r="P8" s="562" t="s">
        <v>5</v>
      </c>
      <c r="Q8" s="562"/>
      <c r="R8" s="562" t="s">
        <v>6</v>
      </c>
      <c r="S8" s="562"/>
      <c r="T8" s="561"/>
      <c r="U8" s="559"/>
      <c r="V8" s="559" t="s">
        <v>23</v>
      </c>
      <c r="W8" s="559" t="s">
        <v>21</v>
      </c>
      <c r="X8" s="559"/>
      <c r="Y8" s="559" t="s">
        <v>23</v>
      </c>
      <c r="Z8" s="559" t="s">
        <v>21</v>
      </c>
      <c r="AA8" s="559"/>
      <c r="AB8" s="559"/>
      <c r="AC8" s="14" t="s">
        <v>3</v>
      </c>
      <c r="AD8" s="14" t="s">
        <v>4</v>
      </c>
      <c r="AE8" s="14" t="s">
        <v>5</v>
      </c>
      <c r="AF8" s="14" t="s">
        <v>6</v>
      </c>
      <c r="AG8" s="559"/>
      <c r="AH8" s="559"/>
      <c r="AI8" s="559"/>
      <c r="AJ8" s="559"/>
    </row>
    <row r="9" spans="2:36" ht="78.75" x14ac:dyDescent="0.25">
      <c r="B9" s="561"/>
      <c r="C9" s="561"/>
      <c r="D9" s="561"/>
      <c r="E9" s="570"/>
      <c r="F9" s="561"/>
      <c r="G9" s="570"/>
      <c r="H9" s="559"/>
      <c r="I9" s="559"/>
      <c r="J9" s="559"/>
      <c r="K9" s="559"/>
      <c r="L9" s="32" t="s">
        <v>11</v>
      </c>
      <c r="M9" s="32" t="s">
        <v>12</v>
      </c>
      <c r="N9" s="32" t="s">
        <v>11</v>
      </c>
      <c r="O9" s="32" t="s">
        <v>12</v>
      </c>
      <c r="P9" s="32" t="s">
        <v>11</v>
      </c>
      <c r="Q9" s="32" t="s">
        <v>12</v>
      </c>
      <c r="R9" s="32" t="s">
        <v>11</v>
      </c>
      <c r="S9" s="32" t="s">
        <v>12</v>
      </c>
      <c r="T9" s="561"/>
      <c r="U9" s="559"/>
      <c r="V9" s="559"/>
      <c r="W9" s="559"/>
      <c r="X9" s="559"/>
      <c r="Y9" s="559"/>
      <c r="Z9" s="559"/>
      <c r="AA9" s="559"/>
      <c r="AB9" s="559"/>
      <c r="AC9" s="14" t="s">
        <v>24</v>
      </c>
      <c r="AD9" s="14" t="s">
        <v>24</v>
      </c>
      <c r="AE9" s="14" t="s">
        <v>24</v>
      </c>
      <c r="AF9" s="14" t="s">
        <v>24</v>
      </c>
      <c r="AG9" s="559"/>
      <c r="AH9" s="559"/>
      <c r="AI9" s="559"/>
      <c r="AJ9" s="559"/>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7" t="s">
        <v>10</v>
      </c>
      <c r="K31" s="568"/>
      <c r="L31" s="565"/>
      <c r="M31" s="566"/>
      <c r="N31" s="565"/>
      <c r="O31" s="566"/>
      <c r="P31" s="565"/>
      <c r="Q31" s="566"/>
      <c r="R31" s="565"/>
      <c r="S31" s="56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77"/>
  <sheetViews>
    <sheetView showGridLines="0" topLeftCell="A4" zoomScale="86" zoomScaleNormal="86" zoomScaleSheetLayoutView="80" workbookViewId="0">
      <selection activeCell="A55" sqref="A55"/>
    </sheetView>
  </sheetViews>
  <sheetFormatPr baseColWidth="10" defaultColWidth="11.5703125" defaultRowHeight="15" x14ac:dyDescent="0.25"/>
  <cols>
    <col min="1" max="1" width="19.28515625" style="111" customWidth="1"/>
    <col min="2" max="2" width="17" style="111" customWidth="1"/>
    <col min="3" max="3" width="41.7109375" style="111" customWidth="1"/>
    <col min="4" max="4" width="26.85546875" style="111" bestFit="1" customWidth="1"/>
    <col min="5" max="5" width="18.85546875" style="111" customWidth="1"/>
    <col min="6" max="6" width="18.5703125" style="111" customWidth="1"/>
    <col min="7" max="7" width="16.5703125" style="95" customWidth="1"/>
    <col min="8" max="8" width="18.42578125" style="111" customWidth="1"/>
    <col min="9" max="9" width="36" style="111" bestFit="1" customWidth="1"/>
    <col min="10" max="10" width="32.28515625" style="111" customWidth="1"/>
    <col min="11" max="11" width="13.28515625" style="111" customWidth="1"/>
    <col min="12" max="12" width="12.7109375" style="111" bestFit="1" customWidth="1"/>
    <col min="13"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M2" s="148" t="s">
        <v>529</v>
      </c>
      <c r="N2" s="148" t="s">
        <v>530</v>
      </c>
      <c r="O2" s="148" t="s">
        <v>715</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447</v>
      </c>
      <c r="D5" s="228">
        <f>SUMIF(C:C,$C$10,D:D)</f>
        <v>4900000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row>
    <row r="10" spans="1:576" ht="15.75" thickBot="1" x14ac:dyDescent="0.3">
      <c r="C10" s="183" t="s">
        <v>53</v>
      </c>
      <c r="D10" s="134">
        <f>SUM(F17:F51)</f>
        <v>4900000</v>
      </c>
      <c r="F10" s="72"/>
      <c r="G10" s="97"/>
      <c r="H10" s="72"/>
      <c r="I10" s="72"/>
    </row>
    <row r="11" spans="1:576" x14ac:dyDescent="0.25">
      <c r="C11" s="72"/>
      <c r="D11" s="31"/>
      <c r="E11" s="119"/>
      <c r="F11" s="119"/>
      <c r="G11" s="119"/>
      <c r="H11" s="94"/>
      <c r="I11" s="94"/>
      <c r="J11" s="94"/>
      <c r="K11" s="138"/>
    </row>
    <row r="12" spans="1:576" ht="15.75" x14ac:dyDescent="0.25">
      <c r="B12" s="119"/>
      <c r="C12" s="463" t="s">
        <v>450</v>
      </c>
      <c r="D12" s="237" t="s">
        <v>2017</v>
      </c>
      <c r="E12" s="119"/>
      <c r="F12" s="119"/>
      <c r="G12" s="119"/>
      <c r="H12" s="94"/>
      <c r="I12" s="94"/>
      <c r="J12" s="94"/>
      <c r="K12" s="138"/>
    </row>
    <row r="13" spans="1:576" ht="18.75" x14ac:dyDescent="0.25">
      <c r="B13" s="119"/>
      <c r="C13" s="256"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1. Mejorar y optimizar el espacio físico de aulas, laboratorios, talleres y oficinas.</v>
      </c>
      <c r="D13" s="31"/>
      <c r="E13" s="119"/>
      <c r="F13" s="119"/>
      <c r="G13" s="119"/>
      <c r="H13" s="94"/>
      <c r="I13" s="94"/>
      <c r="J13" s="94"/>
      <c r="K13" s="138"/>
    </row>
    <row r="14" spans="1:576" x14ac:dyDescent="0.25">
      <c r="B14" s="119"/>
      <c r="E14" s="119"/>
      <c r="F14" s="119"/>
      <c r="G14" s="119"/>
      <c r="H14" s="94"/>
      <c r="I14" s="94"/>
      <c r="J14" s="94"/>
      <c r="K14" s="138"/>
    </row>
    <row r="15" spans="1:576" ht="15.75" thickBot="1" x14ac:dyDescent="0.3">
      <c r="F15" s="119"/>
      <c r="G15" s="94"/>
      <c r="H15" s="94"/>
      <c r="I15" s="94"/>
    </row>
    <row r="16" spans="1:576" ht="30.75" thickBot="1" x14ac:dyDescent="0.3">
      <c r="C16" s="155" t="s">
        <v>44</v>
      </c>
      <c r="D16" s="160" t="s">
        <v>55</v>
      </c>
      <c r="E16" s="162" t="s">
        <v>57</v>
      </c>
      <c r="F16" s="161" t="s">
        <v>27</v>
      </c>
      <c r="G16" s="159" t="s">
        <v>187</v>
      </c>
      <c r="H16" s="162" t="s">
        <v>46</v>
      </c>
      <c r="I16" s="159" t="s">
        <v>188</v>
      </c>
      <c r="J16" s="159" t="s">
        <v>469</v>
      </c>
      <c r="K16" s="159" t="s">
        <v>470</v>
      </c>
      <c r="L16" s="159" t="s">
        <v>162</v>
      </c>
    </row>
    <row r="17" spans="3:12" x14ac:dyDescent="0.25">
      <c r="C17" s="167" t="s">
        <v>2049</v>
      </c>
      <c r="D17" s="184">
        <v>1</v>
      </c>
      <c r="E17" s="141">
        <v>4900000</v>
      </c>
      <c r="F17" s="123">
        <f t="shared" ref="F17:F51" si="0">D17*E17</f>
        <v>4900000</v>
      </c>
      <c r="G17" s="187" t="s">
        <v>186</v>
      </c>
      <c r="H17" s="168" t="s">
        <v>1288</v>
      </c>
      <c r="I17" s="156" t="str">
        <f>VLOOKUP(H17,Presupuesto!$B$8:$C$583,2,0)</f>
        <v>CONSTRUCCIONES Y MEJORAS DE BIENES NACIONALES EN DOMINIO PRIVADO</v>
      </c>
      <c r="J17" s="267" t="s">
        <v>536</v>
      </c>
      <c r="K17" s="124" t="s">
        <v>453</v>
      </c>
      <c r="L17" s="124" t="s">
        <v>529</v>
      </c>
    </row>
    <row r="18" spans="3:12" hidden="1" x14ac:dyDescent="0.25">
      <c r="C18" s="167"/>
      <c r="D18" s="184"/>
      <c r="E18" s="149"/>
      <c r="F18" s="123">
        <f t="shared" si="0"/>
        <v>0</v>
      </c>
      <c r="G18" s="187"/>
      <c r="H18" s="168"/>
      <c r="I18" s="156" t="e">
        <f>VLOOKUP(H18,Presupuesto!$B$8:$C$583,2,0)</f>
        <v>#N/A</v>
      </c>
      <c r="J18" s="124" t="str">
        <f>$J$17</f>
        <v>Procesos de Gestión Universitaria</v>
      </c>
      <c r="K18" s="124"/>
      <c r="L18" s="124"/>
    </row>
    <row r="19" spans="3:12" hidden="1" x14ac:dyDescent="0.25">
      <c r="C19" s="167"/>
      <c r="D19" s="184"/>
      <c r="E19" s="149"/>
      <c r="F19" s="123">
        <f t="shared" si="0"/>
        <v>0</v>
      </c>
      <c r="G19" s="187"/>
      <c r="H19" s="168"/>
      <c r="I19" s="156" t="e">
        <f>VLOOKUP(H19,Presupuesto!$B$8:$C$583,2,0)</f>
        <v>#N/A</v>
      </c>
      <c r="J19" s="124" t="str">
        <f t="shared" ref="J19:J50" si="1">$J$17</f>
        <v>Procesos de Gestión Universitaria</v>
      </c>
      <c r="K19" s="124"/>
      <c r="L19" s="124"/>
    </row>
    <row r="20" spans="3:12" hidden="1" x14ac:dyDescent="0.25">
      <c r="C20" s="167"/>
      <c r="D20" s="184"/>
      <c r="E20" s="149"/>
      <c r="F20" s="123">
        <f t="shared" si="0"/>
        <v>0</v>
      </c>
      <c r="G20" s="187"/>
      <c r="H20" s="168"/>
      <c r="I20" s="156" t="e">
        <f>VLOOKUP(H20,Presupuesto!$B$8:$C$583,2,0)</f>
        <v>#N/A</v>
      </c>
      <c r="J20" s="124" t="str">
        <f t="shared" si="1"/>
        <v>Procesos de Gestión Universitaria</v>
      </c>
      <c r="K20" s="124"/>
      <c r="L20" s="124"/>
    </row>
    <row r="21" spans="3:12" hidden="1" x14ac:dyDescent="0.25">
      <c r="C21" s="167"/>
      <c r="D21" s="184"/>
      <c r="E21" s="149"/>
      <c r="F21" s="123">
        <f t="shared" si="0"/>
        <v>0</v>
      </c>
      <c r="G21" s="187"/>
      <c r="H21" s="168"/>
      <c r="I21" s="156" t="e">
        <f>VLOOKUP(H21,Presupuesto!$B$8:$C$583,2,0)</f>
        <v>#N/A</v>
      </c>
      <c r="J21" s="124" t="str">
        <f t="shared" si="1"/>
        <v>Procesos de Gestión Universitaria</v>
      </c>
      <c r="K21" s="124"/>
      <c r="L21" s="124"/>
    </row>
    <row r="22" spans="3:12" hidden="1" x14ac:dyDescent="0.25">
      <c r="C22" s="167"/>
      <c r="D22" s="184"/>
      <c r="E22" s="149"/>
      <c r="F22" s="123">
        <f t="shared" si="0"/>
        <v>0</v>
      </c>
      <c r="G22" s="187"/>
      <c r="H22" s="168"/>
      <c r="I22" s="156" t="e">
        <f>VLOOKUP(H22,Presupuesto!$B$8:$C$583,2,0)</f>
        <v>#N/A</v>
      </c>
      <c r="J22" s="124" t="str">
        <f t="shared" si="1"/>
        <v>Procesos de Gestión Universitaria</v>
      </c>
      <c r="K22" s="124"/>
      <c r="L22" s="124"/>
    </row>
    <row r="23" spans="3:12" hidden="1" x14ac:dyDescent="0.25">
      <c r="C23" s="167"/>
      <c r="D23" s="184"/>
      <c r="E23" s="149"/>
      <c r="F23" s="123">
        <f t="shared" si="0"/>
        <v>0</v>
      </c>
      <c r="G23" s="187"/>
      <c r="H23" s="168"/>
      <c r="I23" s="156" t="e">
        <f>VLOOKUP(H23,Presupuesto!$B$8:$C$583,2,0)</f>
        <v>#N/A</v>
      </c>
      <c r="J23" s="124" t="str">
        <f t="shared" si="1"/>
        <v>Procesos de Gestión Universitaria</v>
      </c>
      <c r="K23" s="124"/>
      <c r="L23" s="124"/>
    </row>
    <row r="24" spans="3:12" hidden="1" x14ac:dyDescent="0.25">
      <c r="C24" s="167"/>
      <c r="D24" s="184"/>
      <c r="E24" s="149"/>
      <c r="F24" s="123">
        <f t="shared" si="0"/>
        <v>0</v>
      </c>
      <c r="G24" s="187"/>
      <c r="H24" s="168"/>
      <c r="I24" s="156" t="e">
        <f>VLOOKUP(H24,Presupuesto!$B$8:$C$583,2,0)</f>
        <v>#N/A</v>
      </c>
      <c r="J24" s="124" t="str">
        <f t="shared" si="1"/>
        <v>Procesos de Gestión Universitaria</v>
      </c>
      <c r="K24" s="124"/>
      <c r="L24" s="124"/>
    </row>
    <row r="25" spans="3:12" hidden="1" x14ac:dyDescent="0.25">
      <c r="C25" s="167"/>
      <c r="D25" s="184"/>
      <c r="E25" s="149"/>
      <c r="F25" s="123">
        <f t="shared" si="0"/>
        <v>0</v>
      </c>
      <c r="G25" s="187"/>
      <c r="H25" s="168"/>
      <c r="I25" s="156" t="e">
        <f>VLOOKUP(H25,Presupuesto!$B$8:$C$583,2,0)</f>
        <v>#N/A</v>
      </c>
      <c r="J25" s="124" t="str">
        <f t="shared" si="1"/>
        <v>Procesos de Gestión Universitaria</v>
      </c>
      <c r="K25" s="124"/>
      <c r="L25" s="124"/>
    </row>
    <row r="26" spans="3:12" hidden="1" x14ac:dyDescent="0.25">
      <c r="C26" s="167"/>
      <c r="D26" s="184"/>
      <c r="E26" s="149"/>
      <c r="F26" s="123">
        <f t="shared" si="0"/>
        <v>0</v>
      </c>
      <c r="G26" s="187"/>
      <c r="H26" s="168"/>
      <c r="I26" s="156" t="e">
        <f>VLOOKUP(H26,Presupuesto!$B$8:$C$583,2,0)</f>
        <v>#N/A</v>
      </c>
      <c r="J26" s="124" t="str">
        <f t="shared" si="1"/>
        <v>Procesos de Gestión Universitaria</v>
      </c>
      <c r="K26" s="124"/>
      <c r="L26" s="124"/>
    </row>
    <row r="27" spans="3:12" hidden="1" x14ac:dyDescent="0.25">
      <c r="C27" s="167"/>
      <c r="D27" s="184"/>
      <c r="E27" s="149"/>
      <c r="F27" s="123">
        <f t="shared" si="0"/>
        <v>0</v>
      </c>
      <c r="G27" s="187"/>
      <c r="H27" s="168"/>
      <c r="I27" s="156" t="e">
        <f>VLOOKUP(H27,Presupuesto!$B$8:$C$583,2,0)</f>
        <v>#N/A</v>
      </c>
      <c r="J27" s="124" t="str">
        <f t="shared" si="1"/>
        <v>Procesos de Gestión Universitaria</v>
      </c>
      <c r="K27" s="124"/>
      <c r="L27" s="124"/>
    </row>
    <row r="28" spans="3:12" hidden="1" x14ac:dyDescent="0.25">
      <c r="C28" s="167"/>
      <c r="D28" s="184"/>
      <c r="E28" s="149"/>
      <c r="F28" s="123">
        <f t="shared" si="0"/>
        <v>0</v>
      </c>
      <c r="G28" s="187"/>
      <c r="H28" s="168"/>
      <c r="I28" s="156" t="e">
        <f>VLOOKUP(H28,Presupuesto!$B$8:$C$583,2,0)</f>
        <v>#N/A</v>
      </c>
      <c r="J28" s="124" t="str">
        <f t="shared" si="1"/>
        <v>Procesos de Gestión Universitaria</v>
      </c>
      <c r="K28" s="124"/>
      <c r="L28" s="124"/>
    </row>
    <row r="29" spans="3:12" hidden="1" x14ac:dyDescent="0.25">
      <c r="C29" s="167"/>
      <c r="D29" s="184"/>
      <c r="E29" s="149"/>
      <c r="F29" s="123">
        <f t="shared" si="0"/>
        <v>0</v>
      </c>
      <c r="G29" s="187"/>
      <c r="H29" s="168"/>
      <c r="I29" s="156" t="e">
        <f>VLOOKUP(H29,Presupuesto!$B$8:$C$583,2,0)</f>
        <v>#N/A</v>
      </c>
      <c r="J29" s="124" t="str">
        <f t="shared" si="1"/>
        <v>Procesos de Gestión Universitaria</v>
      </c>
      <c r="K29" s="124"/>
      <c r="L29" s="124"/>
    </row>
    <row r="30" spans="3:12" hidden="1" x14ac:dyDescent="0.25">
      <c r="C30" s="167"/>
      <c r="D30" s="184"/>
      <c r="E30" s="149"/>
      <c r="F30" s="123">
        <f t="shared" si="0"/>
        <v>0</v>
      </c>
      <c r="G30" s="187"/>
      <c r="H30" s="168"/>
      <c r="I30" s="156" t="e">
        <f>VLOOKUP(H30,Presupuesto!$B$8:$C$583,2,0)</f>
        <v>#N/A</v>
      </c>
      <c r="J30" s="124" t="str">
        <f t="shared" si="1"/>
        <v>Procesos de Gestión Universitaria</v>
      </c>
      <c r="K30" s="124"/>
      <c r="L30" s="124"/>
    </row>
    <row r="31" spans="3:12" hidden="1" x14ac:dyDescent="0.25">
      <c r="C31" s="167"/>
      <c r="D31" s="184"/>
      <c r="E31" s="149"/>
      <c r="F31" s="123">
        <f t="shared" si="0"/>
        <v>0</v>
      </c>
      <c r="G31" s="187"/>
      <c r="H31" s="168"/>
      <c r="I31" s="156" t="e">
        <f>VLOOKUP(H31,Presupuesto!$B$8:$C$583,2,0)</f>
        <v>#N/A</v>
      </c>
      <c r="J31" s="124" t="str">
        <f t="shared" si="1"/>
        <v>Procesos de Gestión Universitaria</v>
      </c>
      <c r="K31" s="124"/>
      <c r="L31" s="124"/>
    </row>
    <row r="32" spans="3:12" hidden="1" x14ac:dyDescent="0.25">
      <c r="C32" s="167"/>
      <c r="D32" s="184"/>
      <c r="E32" s="149"/>
      <c r="F32" s="123">
        <f t="shared" si="0"/>
        <v>0</v>
      </c>
      <c r="G32" s="187"/>
      <c r="H32" s="168"/>
      <c r="I32" s="156" t="e">
        <f>VLOOKUP(H32,Presupuesto!$B$8:$C$583,2,0)</f>
        <v>#N/A</v>
      </c>
      <c r="J32" s="124" t="str">
        <f t="shared" si="1"/>
        <v>Procesos de Gestión Universitaria</v>
      </c>
      <c r="K32" s="124"/>
      <c r="L32" s="124"/>
    </row>
    <row r="33" spans="3:12" hidden="1" x14ac:dyDescent="0.25">
      <c r="C33" s="167"/>
      <c r="D33" s="184"/>
      <c r="E33" s="149"/>
      <c r="F33" s="123">
        <f t="shared" si="0"/>
        <v>0</v>
      </c>
      <c r="G33" s="187"/>
      <c r="H33" s="168"/>
      <c r="I33" s="156" t="e">
        <f>VLOOKUP(H33,Presupuesto!$B$8:$C$583,2,0)</f>
        <v>#N/A</v>
      </c>
      <c r="J33" s="124" t="str">
        <f t="shared" si="1"/>
        <v>Procesos de Gestión Universitaria</v>
      </c>
      <c r="K33" s="124"/>
      <c r="L33" s="124"/>
    </row>
    <row r="34" spans="3:12" hidden="1" x14ac:dyDescent="0.25">
      <c r="C34" s="167"/>
      <c r="D34" s="184"/>
      <c r="E34" s="149"/>
      <c r="F34" s="123">
        <f t="shared" si="0"/>
        <v>0</v>
      </c>
      <c r="G34" s="187"/>
      <c r="H34" s="168"/>
      <c r="I34" s="156" t="e">
        <f>VLOOKUP(H34,Presupuesto!$B$8:$C$583,2,0)</f>
        <v>#N/A</v>
      </c>
      <c r="J34" s="124" t="str">
        <f t="shared" si="1"/>
        <v>Procesos de Gestión Universitaria</v>
      </c>
      <c r="K34" s="124"/>
      <c r="L34" s="124"/>
    </row>
    <row r="35" spans="3:12" hidden="1" x14ac:dyDescent="0.25">
      <c r="C35" s="167"/>
      <c r="D35" s="184"/>
      <c r="E35" s="149"/>
      <c r="F35" s="123">
        <f t="shared" si="0"/>
        <v>0</v>
      </c>
      <c r="G35" s="187"/>
      <c r="H35" s="168"/>
      <c r="I35" s="156" t="e">
        <f>VLOOKUP(H35,Presupuesto!$B$8:$C$583,2,0)</f>
        <v>#N/A</v>
      </c>
      <c r="J35" s="124" t="str">
        <f t="shared" si="1"/>
        <v>Procesos de Gestión Universitaria</v>
      </c>
      <c r="K35" s="124"/>
      <c r="L35" s="124"/>
    </row>
    <row r="36" spans="3:12" hidden="1" x14ac:dyDescent="0.25">
      <c r="C36" s="167"/>
      <c r="D36" s="184"/>
      <c r="E36" s="149"/>
      <c r="F36" s="123">
        <f t="shared" si="0"/>
        <v>0</v>
      </c>
      <c r="G36" s="187"/>
      <c r="H36" s="168"/>
      <c r="I36" s="156" t="e">
        <f>VLOOKUP(H36,Presupuesto!$B$8:$C$583,2,0)</f>
        <v>#N/A</v>
      </c>
      <c r="J36" s="124" t="str">
        <f t="shared" si="1"/>
        <v>Procesos de Gestión Universitaria</v>
      </c>
      <c r="K36" s="124"/>
      <c r="L36" s="124"/>
    </row>
    <row r="37" spans="3:12" hidden="1" x14ac:dyDescent="0.25">
      <c r="C37" s="167"/>
      <c r="D37" s="184"/>
      <c r="E37" s="149"/>
      <c r="F37" s="123">
        <f t="shared" si="0"/>
        <v>0</v>
      </c>
      <c r="G37" s="187"/>
      <c r="H37" s="168"/>
      <c r="I37" s="156" t="e">
        <f>VLOOKUP(H37,Presupuesto!$B$8:$C$583,2,0)</f>
        <v>#N/A</v>
      </c>
      <c r="J37" s="124" t="str">
        <f t="shared" si="1"/>
        <v>Procesos de Gestión Universitaria</v>
      </c>
      <c r="K37" s="124"/>
      <c r="L37" s="124"/>
    </row>
    <row r="38" spans="3:12" hidden="1" x14ac:dyDescent="0.25">
      <c r="C38" s="167"/>
      <c r="D38" s="184"/>
      <c r="E38" s="149"/>
      <c r="F38" s="123">
        <f t="shared" si="0"/>
        <v>0</v>
      </c>
      <c r="G38" s="187"/>
      <c r="H38" s="168"/>
      <c r="I38" s="156" t="e">
        <f>VLOOKUP(H38,Presupuesto!$B$8:$C$583,2,0)</f>
        <v>#N/A</v>
      </c>
      <c r="J38" s="124" t="str">
        <f t="shared" si="1"/>
        <v>Procesos de Gestión Universitaria</v>
      </c>
      <c r="K38" s="124"/>
      <c r="L38" s="124"/>
    </row>
    <row r="39" spans="3:12" hidden="1" x14ac:dyDescent="0.25">
      <c r="C39" s="169"/>
      <c r="D39" s="184"/>
      <c r="E39" s="144"/>
      <c r="F39" s="123">
        <f t="shared" si="0"/>
        <v>0</v>
      </c>
      <c r="G39" s="187"/>
      <c r="H39" s="170"/>
      <c r="I39" s="156" t="e">
        <f>VLOOKUP(H39,Presupuesto!$B$8:$C$583,2,0)</f>
        <v>#N/A</v>
      </c>
      <c r="J39" s="124" t="str">
        <f t="shared" si="1"/>
        <v>Procesos de Gestión Universitaria</v>
      </c>
      <c r="K39" s="124"/>
      <c r="L39" s="124"/>
    </row>
    <row r="40" spans="3:12" hidden="1" x14ac:dyDescent="0.25">
      <c r="C40" s="169"/>
      <c r="D40" s="184"/>
      <c r="E40" s="144"/>
      <c r="F40" s="123">
        <f t="shared" si="0"/>
        <v>0</v>
      </c>
      <c r="G40" s="187"/>
      <c r="H40" s="170"/>
      <c r="I40" s="156" t="e">
        <f>VLOOKUP(H40,Presupuesto!$B$8:$C$583,2,0)</f>
        <v>#N/A</v>
      </c>
      <c r="J40" s="124" t="str">
        <f t="shared" si="1"/>
        <v>Procesos de Gestión Universitaria</v>
      </c>
      <c r="K40" s="124"/>
      <c r="L40" s="124"/>
    </row>
    <row r="41" spans="3:12" hidden="1" x14ac:dyDescent="0.25">
      <c r="C41" s="169"/>
      <c r="D41" s="184"/>
      <c r="E41" s="144"/>
      <c r="F41" s="123">
        <f t="shared" si="0"/>
        <v>0</v>
      </c>
      <c r="G41" s="187"/>
      <c r="H41" s="170"/>
      <c r="I41" s="156" t="e">
        <f>VLOOKUP(H41,Presupuesto!$B$8:$C$583,2,0)</f>
        <v>#N/A</v>
      </c>
      <c r="J41" s="124" t="str">
        <f t="shared" si="1"/>
        <v>Procesos de Gestión Universitaria</v>
      </c>
      <c r="K41" s="124"/>
      <c r="L41" s="124"/>
    </row>
    <row r="42" spans="3:12" hidden="1" x14ac:dyDescent="0.25">
      <c r="C42" s="169"/>
      <c r="D42" s="184"/>
      <c r="E42" s="144"/>
      <c r="F42" s="123">
        <f t="shared" si="0"/>
        <v>0</v>
      </c>
      <c r="G42" s="187"/>
      <c r="H42" s="170"/>
      <c r="I42" s="156" t="e">
        <f>VLOOKUP(H42,Presupuesto!$B$8:$C$583,2,0)</f>
        <v>#N/A</v>
      </c>
      <c r="J42" s="124" t="str">
        <f t="shared" si="1"/>
        <v>Procesos de Gestión Universitaria</v>
      </c>
      <c r="K42" s="124"/>
      <c r="L42" s="124"/>
    </row>
    <row r="43" spans="3:12" hidden="1" x14ac:dyDescent="0.25">
      <c r="C43" s="169"/>
      <c r="D43" s="184"/>
      <c r="E43" s="144"/>
      <c r="F43" s="123">
        <f t="shared" si="0"/>
        <v>0</v>
      </c>
      <c r="G43" s="187"/>
      <c r="H43" s="170"/>
      <c r="I43" s="156" t="e">
        <f>VLOOKUP(H43,Presupuesto!$B$8:$C$583,2,0)</f>
        <v>#N/A</v>
      </c>
      <c r="J43" s="124" t="str">
        <f t="shared" si="1"/>
        <v>Procesos de Gestión Universitaria</v>
      </c>
      <c r="K43" s="124"/>
      <c r="L43" s="124"/>
    </row>
    <row r="44" spans="3:12" hidden="1" x14ac:dyDescent="0.25">
      <c r="C44" s="169"/>
      <c r="D44" s="184"/>
      <c r="E44" s="144"/>
      <c r="F44" s="123">
        <f t="shared" si="0"/>
        <v>0</v>
      </c>
      <c r="G44" s="187"/>
      <c r="H44" s="170"/>
      <c r="I44" s="156" t="e">
        <f>VLOOKUP(H44,Presupuesto!$B$8:$C$583,2,0)</f>
        <v>#N/A</v>
      </c>
      <c r="J44" s="124" t="str">
        <f t="shared" si="1"/>
        <v>Procesos de Gestión Universitaria</v>
      </c>
      <c r="K44" s="124"/>
      <c r="L44" s="124"/>
    </row>
    <row r="45" spans="3:12" hidden="1" x14ac:dyDescent="0.25">
      <c r="C45" s="169"/>
      <c r="D45" s="184"/>
      <c r="E45" s="144"/>
      <c r="F45" s="123">
        <f t="shared" si="0"/>
        <v>0</v>
      </c>
      <c r="G45" s="187"/>
      <c r="H45" s="170"/>
      <c r="I45" s="156" t="e">
        <f>VLOOKUP(H45,Presupuesto!$B$8:$C$583,2,0)</f>
        <v>#N/A</v>
      </c>
      <c r="J45" s="124" t="str">
        <f t="shared" si="1"/>
        <v>Procesos de Gestión Universitaria</v>
      </c>
      <c r="K45" s="124"/>
      <c r="L45" s="124"/>
    </row>
    <row r="46" spans="3:12" hidden="1" x14ac:dyDescent="0.25">
      <c r="C46" s="169"/>
      <c r="D46" s="184"/>
      <c r="E46" s="144"/>
      <c r="F46" s="123">
        <f t="shared" si="0"/>
        <v>0</v>
      </c>
      <c r="G46" s="187"/>
      <c r="H46" s="170"/>
      <c r="I46" s="156" t="e">
        <f>VLOOKUP(H46,Presupuesto!$B$8:$C$583,2,0)</f>
        <v>#N/A</v>
      </c>
      <c r="J46" s="124" t="str">
        <f t="shared" si="1"/>
        <v>Procesos de Gestión Universitaria</v>
      </c>
      <c r="K46" s="124"/>
      <c r="L46" s="124"/>
    </row>
    <row r="47" spans="3:12" hidden="1" x14ac:dyDescent="0.25">
      <c r="C47" s="171"/>
      <c r="D47" s="184"/>
      <c r="E47" s="144"/>
      <c r="F47" s="123">
        <f t="shared" si="0"/>
        <v>0</v>
      </c>
      <c r="G47" s="187"/>
      <c r="H47" s="172"/>
      <c r="I47" s="156" t="e">
        <f>VLOOKUP(H47,Presupuesto!$B$8:$C$583,2,0)</f>
        <v>#N/A</v>
      </c>
      <c r="J47" s="124" t="str">
        <f t="shared" si="1"/>
        <v>Procesos de Gestión Universitaria</v>
      </c>
      <c r="K47" s="124"/>
      <c r="L47" s="124"/>
    </row>
    <row r="48" spans="3:12" hidden="1" x14ac:dyDescent="0.25">
      <c r="C48" s="171"/>
      <c r="D48" s="184"/>
      <c r="E48" s="144"/>
      <c r="F48" s="123">
        <f t="shared" si="0"/>
        <v>0</v>
      </c>
      <c r="G48" s="187"/>
      <c r="H48" s="172"/>
      <c r="I48" s="156" t="e">
        <f>VLOOKUP(H48,Presupuesto!$B$8:$C$583,2,0)</f>
        <v>#N/A</v>
      </c>
      <c r="J48" s="124" t="str">
        <f t="shared" si="1"/>
        <v>Procesos de Gestión Universitaria</v>
      </c>
      <c r="K48" s="124"/>
      <c r="L48" s="124"/>
    </row>
    <row r="49" spans="3:12" hidden="1" x14ac:dyDescent="0.25">
      <c r="C49" s="171"/>
      <c r="D49" s="184"/>
      <c r="E49" s="144"/>
      <c r="F49" s="123">
        <f t="shared" si="0"/>
        <v>0</v>
      </c>
      <c r="G49" s="187"/>
      <c r="H49" s="172"/>
      <c r="I49" s="156" t="e">
        <f>VLOOKUP(H49,Presupuesto!$B$8:$C$583,2,0)</f>
        <v>#N/A</v>
      </c>
      <c r="J49" s="124" t="str">
        <f t="shared" si="1"/>
        <v>Procesos de Gestión Universitaria</v>
      </c>
      <c r="K49" s="124"/>
      <c r="L49" s="124"/>
    </row>
    <row r="50" spans="3:12" hidden="1" x14ac:dyDescent="0.25">
      <c r="C50" s="171"/>
      <c r="D50" s="184"/>
      <c r="E50" s="144"/>
      <c r="F50" s="123">
        <f t="shared" si="0"/>
        <v>0</v>
      </c>
      <c r="G50" s="187"/>
      <c r="H50" s="172"/>
      <c r="I50" s="156" t="e">
        <f>VLOOKUP(H50,Presupuesto!$B$8:$C$583,2,0)</f>
        <v>#N/A</v>
      </c>
      <c r="J50" s="124" t="str">
        <f t="shared" si="1"/>
        <v>Procesos de Gestión Universitaria</v>
      </c>
      <c r="K50" s="124"/>
      <c r="L50" s="124"/>
    </row>
    <row r="51" spans="3:12" ht="15.75" thickBot="1" x14ac:dyDescent="0.3">
      <c r="C51" s="173"/>
      <c r="D51" s="271"/>
      <c r="E51" s="129"/>
      <c r="F51" s="131">
        <f t="shared" si="0"/>
        <v>0</v>
      </c>
      <c r="G51" s="188"/>
      <c r="H51" s="174"/>
      <c r="I51" s="158" t="e">
        <f>VLOOKUP(H51,Presupuesto!$B$8:$C$583,2,0)</f>
        <v>#N/A</v>
      </c>
      <c r="J51" s="132" t="str">
        <f t="shared" ref="J51" si="2">$J$20</f>
        <v>Procesos de Gestión Universitaria</v>
      </c>
      <c r="K51" s="150"/>
      <c r="L51" s="132"/>
    </row>
    <row r="52" spans="3:12" x14ac:dyDescent="0.25">
      <c r="F52" s="116"/>
      <c r="G52" s="115"/>
      <c r="H52" s="116"/>
      <c r="I52" s="116"/>
    </row>
    <row r="54" spans="3:12" x14ac:dyDescent="0.25">
      <c r="C54" s="538"/>
      <c r="D54" s="539"/>
      <c r="E54" s="181"/>
      <c r="F54" s="540"/>
      <c r="G54" s="541"/>
      <c r="H54" s="540"/>
      <c r="I54" s="540"/>
      <c r="J54" s="181"/>
      <c r="K54" s="181"/>
      <c r="L54" s="181"/>
    </row>
    <row r="55" spans="3:12" x14ac:dyDescent="0.25">
      <c r="C55" s="540"/>
      <c r="D55" s="542"/>
      <c r="E55" s="543"/>
      <c r="F55" s="543"/>
      <c r="G55" s="543"/>
      <c r="H55" s="544"/>
      <c r="I55" s="544"/>
      <c r="J55" s="544"/>
      <c r="K55" s="543"/>
      <c r="L55" s="181"/>
    </row>
    <row r="56" spans="3:12" ht="15.75" x14ac:dyDescent="0.25">
      <c r="C56" s="545"/>
      <c r="D56" s="546"/>
      <c r="E56" s="543"/>
      <c r="F56" s="543"/>
      <c r="G56" s="543"/>
      <c r="H56" s="544"/>
      <c r="I56" s="544"/>
      <c r="J56" s="544"/>
      <c r="K56" s="543"/>
      <c r="L56" s="181"/>
    </row>
    <row r="57" spans="3:12" ht="18.75" x14ac:dyDescent="0.25">
      <c r="C57" s="537"/>
      <c r="D57" s="542"/>
      <c r="E57" s="543"/>
      <c r="F57" s="543"/>
      <c r="G57" s="543"/>
      <c r="H57" s="544"/>
      <c r="I57" s="544"/>
      <c r="J57" s="544"/>
      <c r="K57" s="543"/>
      <c r="L57" s="181"/>
    </row>
    <row r="58" spans="3:12" x14ac:dyDescent="0.25">
      <c r="C58" s="181"/>
      <c r="D58" s="181"/>
      <c r="E58" s="543"/>
      <c r="F58" s="543"/>
      <c r="G58" s="543"/>
      <c r="H58" s="544"/>
      <c r="I58" s="544"/>
      <c r="J58" s="544"/>
      <c r="K58" s="543"/>
      <c r="L58" s="181"/>
    </row>
    <row r="59" spans="3:12" x14ac:dyDescent="0.25">
      <c r="C59" s="181"/>
      <c r="D59" s="181"/>
      <c r="E59" s="181"/>
      <c r="F59" s="543"/>
      <c r="G59" s="544"/>
      <c r="H59" s="544"/>
      <c r="I59" s="544"/>
      <c r="J59" s="181"/>
      <c r="K59" s="181"/>
      <c r="L59" s="181"/>
    </row>
    <row r="60" spans="3:12" x14ac:dyDescent="0.25">
      <c r="C60" s="547"/>
      <c r="D60" s="547"/>
      <c r="E60" s="547"/>
      <c r="F60" s="548"/>
      <c r="G60" s="548"/>
      <c r="H60" s="547"/>
      <c r="I60" s="548"/>
      <c r="J60" s="548"/>
      <c r="K60" s="548"/>
      <c r="L60" s="548"/>
    </row>
    <row r="61" spans="3:12" x14ac:dyDescent="0.25">
      <c r="C61" s="543"/>
      <c r="D61" s="549"/>
      <c r="E61" s="550"/>
      <c r="F61" s="550"/>
      <c r="G61" s="551"/>
      <c r="H61" s="544"/>
      <c r="I61" s="550"/>
      <c r="J61" s="552"/>
      <c r="K61" s="544"/>
      <c r="L61" s="544"/>
    </row>
    <row r="62" spans="3:12" x14ac:dyDescent="0.25">
      <c r="C62" s="543"/>
      <c r="D62" s="549"/>
      <c r="E62" s="550"/>
      <c r="F62" s="550"/>
      <c r="G62" s="551"/>
      <c r="H62" s="544"/>
      <c r="I62" s="550"/>
      <c r="J62" s="544"/>
      <c r="K62" s="544"/>
      <c r="L62" s="544"/>
    </row>
    <row r="63" spans="3:12" x14ac:dyDescent="0.25">
      <c r="C63" s="543"/>
      <c r="D63" s="549"/>
      <c r="E63" s="550"/>
      <c r="F63" s="550"/>
      <c r="G63" s="551"/>
      <c r="H63" s="544"/>
      <c r="I63" s="550"/>
      <c r="J63" s="544"/>
      <c r="K63" s="544"/>
      <c r="L63" s="544"/>
    </row>
    <row r="64" spans="3:12" x14ac:dyDescent="0.25">
      <c r="C64" s="543"/>
      <c r="D64" s="549"/>
      <c r="E64" s="550"/>
      <c r="F64" s="550"/>
      <c r="G64" s="551"/>
      <c r="H64" s="544"/>
      <c r="I64" s="550"/>
      <c r="J64" s="544"/>
      <c r="K64" s="544"/>
      <c r="L64" s="544"/>
    </row>
    <row r="65" spans="3:12" x14ac:dyDescent="0.25">
      <c r="C65" s="543"/>
      <c r="D65" s="549"/>
      <c r="E65" s="550"/>
      <c r="F65" s="550"/>
      <c r="G65" s="551"/>
      <c r="H65" s="544"/>
      <c r="I65" s="550"/>
      <c r="J65" s="544"/>
      <c r="K65" s="544"/>
      <c r="L65" s="544"/>
    </row>
    <row r="66" spans="3:12" x14ac:dyDescent="0.25">
      <c r="C66" s="543"/>
      <c r="D66" s="549"/>
      <c r="E66" s="550"/>
      <c r="F66" s="550"/>
      <c r="G66" s="551"/>
      <c r="H66" s="544"/>
      <c r="I66" s="550"/>
      <c r="J66" s="544"/>
      <c r="K66" s="544"/>
      <c r="L66" s="544"/>
    </row>
    <row r="67" spans="3:12" x14ac:dyDescent="0.25">
      <c r="C67" s="543"/>
      <c r="D67" s="549"/>
      <c r="E67" s="550"/>
      <c r="F67" s="550"/>
      <c r="G67" s="551"/>
      <c r="H67" s="544"/>
      <c r="I67" s="550"/>
      <c r="J67" s="544"/>
      <c r="K67" s="544"/>
      <c r="L67" s="544"/>
    </row>
    <row r="68" spans="3:12" x14ac:dyDescent="0.25">
      <c r="C68" s="543"/>
      <c r="D68" s="549"/>
      <c r="E68" s="550"/>
      <c r="F68" s="550"/>
      <c r="G68" s="551"/>
      <c r="H68" s="544"/>
      <c r="I68" s="550"/>
      <c r="J68" s="544"/>
      <c r="K68" s="544"/>
      <c r="L68" s="544"/>
    </row>
    <row r="69" spans="3:12" x14ac:dyDescent="0.25">
      <c r="C69" s="543"/>
      <c r="D69" s="549"/>
      <c r="E69" s="550"/>
      <c r="F69" s="550"/>
      <c r="G69" s="551"/>
      <c r="H69" s="544"/>
      <c r="I69" s="550"/>
      <c r="J69" s="544"/>
      <c r="K69" s="544"/>
      <c r="L69" s="544"/>
    </row>
    <row r="70" spans="3:12" x14ac:dyDescent="0.25">
      <c r="C70" s="543"/>
      <c r="D70" s="549"/>
      <c r="E70" s="550"/>
      <c r="F70" s="550"/>
      <c r="G70" s="551"/>
      <c r="H70" s="544"/>
      <c r="I70" s="550"/>
      <c r="J70" s="544"/>
      <c r="K70" s="544"/>
      <c r="L70" s="544"/>
    </row>
    <row r="71" spans="3:12" x14ac:dyDescent="0.25">
      <c r="C71" s="543"/>
      <c r="D71" s="549"/>
      <c r="E71" s="550"/>
      <c r="F71" s="550"/>
      <c r="G71" s="551"/>
      <c r="H71" s="544"/>
      <c r="I71" s="550"/>
      <c r="J71" s="544"/>
      <c r="K71" s="544"/>
      <c r="L71" s="544"/>
    </row>
    <row r="72" spans="3:12" x14ac:dyDescent="0.25">
      <c r="C72" s="543"/>
      <c r="D72" s="549"/>
      <c r="E72" s="550"/>
      <c r="F72" s="550"/>
      <c r="G72" s="551"/>
      <c r="H72" s="544"/>
      <c r="I72" s="550"/>
      <c r="J72" s="544"/>
      <c r="K72" s="544"/>
      <c r="L72" s="544"/>
    </row>
    <row r="73" spans="3:12" x14ac:dyDescent="0.25">
      <c r="C73" s="543"/>
      <c r="D73" s="549"/>
      <c r="E73" s="550"/>
      <c r="F73" s="550"/>
      <c r="G73" s="551"/>
      <c r="H73" s="544"/>
      <c r="I73" s="550"/>
      <c r="J73" s="544"/>
      <c r="K73" s="544"/>
      <c r="L73" s="544"/>
    </row>
    <row r="74" spans="3:12" x14ac:dyDescent="0.25">
      <c r="C74" s="543"/>
      <c r="D74" s="549"/>
      <c r="E74" s="550"/>
      <c r="F74" s="550"/>
      <c r="G74" s="551"/>
      <c r="H74" s="544"/>
      <c r="I74" s="550"/>
      <c r="J74" s="544"/>
      <c r="K74" s="544"/>
      <c r="L74" s="544"/>
    </row>
    <row r="75" spans="3:12" x14ac:dyDescent="0.25">
      <c r="C75" s="543"/>
      <c r="D75" s="549"/>
      <c r="E75" s="550"/>
      <c r="F75" s="550"/>
      <c r="G75" s="551"/>
      <c r="H75" s="544"/>
      <c r="I75" s="550"/>
      <c r="J75" s="544"/>
      <c r="K75" s="544"/>
      <c r="L75" s="544"/>
    </row>
    <row r="76" spans="3:12" x14ac:dyDescent="0.25">
      <c r="C76" s="543"/>
      <c r="D76" s="549"/>
      <c r="E76" s="550"/>
      <c r="F76" s="550"/>
      <c r="G76" s="551"/>
      <c r="H76" s="544"/>
      <c r="I76" s="550"/>
      <c r="J76" s="544"/>
      <c r="K76" s="544"/>
      <c r="L76" s="544"/>
    </row>
    <row r="77" spans="3:12" x14ac:dyDescent="0.25">
      <c r="C77" s="543"/>
      <c r="D77" s="549"/>
      <c r="E77" s="550"/>
      <c r="F77" s="550"/>
      <c r="G77" s="551"/>
      <c r="H77" s="544"/>
      <c r="I77" s="550"/>
      <c r="J77" s="544"/>
      <c r="K77" s="544"/>
      <c r="L77" s="544"/>
    </row>
    <row r="78" spans="3:12" x14ac:dyDescent="0.25">
      <c r="C78" s="543"/>
      <c r="D78" s="549"/>
      <c r="E78" s="550"/>
      <c r="F78" s="550"/>
      <c r="G78" s="551"/>
      <c r="H78" s="544"/>
      <c r="I78" s="550"/>
      <c r="J78" s="544"/>
      <c r="K78" s="544"/>
      <c r="L78" s="544"/>
    </row>
    <row r="79" spans="3:12" x14ac:dyDescent="0.25">
      <c r="C79" s="543"/>
      <c r="D79" s="549"/>
      <c r="E79" s="550"/>
      <c r="F79" s="550"/>
      <c r="G79" s="551"/>
      <c r="H79" s="544"/>
      <c r="I79" s="550"/>
      <c r="J79" s="544"/>
      <c r="K79" s="544"/>
      <c r="L79" s="544"/>
    </row>
    <row r="80" spans="3:12" x14ac:dyDescent="0.25">
      <c r="C80" s="543"/>
      <c r="D80" s="549"/>
      <c r="E80" s="550"/>
      <c r="F80" s="550"/>
      <c r="G80" s="551"/>
      <c r="H80" s="544"/>
      <c r="I80" s="550"/>
      <c r="J80" s="544"/>
      <c r="K80" s="544"/>
      <c r="L80" s="544"/>
    </row>
    <row r="81" spans="3:12" x14ac:dyDescent="0.25">
      <c r="C81" s="543"/>
      <c r="D81" s="549"/>
      <c r="E81" s="550"/>
      <c r="F81" s="550"/>
      <c r="G81" s="551"/>
      <c r="H81" s="544"/>
      <c r="I81" s="550"/>
      <c r="J81" s="544"/>
      <c r="K81" s="544"/>
      <c r="L81" s="544"/>
    </row>
    <row r="82" spans="3:12" x14ac:dyDescent="0.25">
      <c r="C82" s="543"/>
      <c r="D82" s="549"/>
      <c r="E82" s="550"/>
      <c r="F82" s="550"/>
      <c r="G82" s="551"/>
      <c r="H82" s="544"/>
      <c r="I82" s="550"/>
      <c r="J82" s="544"/>
      <c r="K82" s="544"/>
      <c r="L82" s="544"/>
    </row>
    <row r="83" spans="3:12" x14ac:dyDescent="0.25">
      <c r="C83" s="543"/>
      <c r="D83" s="549"/>
      <c r="E83" s="550"/>
      <c r="F83" s="550"/>
      <c r="G83" s="551"/>
      <c r="H83" s="544"/>
      <c r="I83" s="550"/>
      <c r="J83" s="544"/>
      <c r="K83" s="544"/>
      <c r="L83" s="544"/>
    </row>
    <row r="84" spans="3:12" x14ac:dyDescent="0.25">
      <c r="C84" s="543"/>
      <c r="D84" s="549"/>
      <c r="E84" s="550"/>
      <c r="F84" s="550"/>
      <c r="G84" s="551"/>
      <c r="H84" s="544"/>
      <c r="I84" s="550"/>
      <c r="J84" s="544"/>
      <c r="K84" s="544"/>
      <c r="L84" s="544"/>
    </row>
    <row r="85" spans="3:12" x14ac:dyDescent="0.25">
      <c r="C85" s="543"/>
      <c r="D85" s="549"/>
      <c r="E85" s="550"/>
      <c r="F85" s="550"/>
      <c r="G85" s="551"/>
      <c r="H85" s="544"/>
      <c r="I85" s="550"/>
      <c r="J85" s="544"/>
      <c r="K85" s="544"/>
      <c r="L85" s="544"/>
    </row>
    <row r="86" spans="3:12" x14ac:dyDescent="0.25">
      <c r="C86" s="543"/>
      <c r="D86" s="549"/>
      <c r="E86" s="550"/>
      <c r="F86" s="550"/>
      <c r="G86" s="551"/>
      <c r="H86" s="544"/>
      <c r="I86" s="550"/>
      <c r="J86" s="544"/>
      <c r="K86" s="544"/>
      <c r="L86" s="544"/>
    </row>
    <row r="87" spans="3:12" x14ac:dyDescent="0.25">
      <c r="C87" s="543"/>
      <c r="D87" s="549"/>
      <c r="E87" s="550"/>
      <c r="F87" s="550"/>
      <c r="G87" s="551"/>
      <c r="H87" s="544"/>
      <c r="I87" s="550"/>
      <c r="J87" s="544"/>
      <c r="K87" s="544"/>
      <c r="L87" s="544"/>
    </row>
    <row r="88" spans="3:12" x14ac:dyDescent="0.25">
      <c r="C88" s="543"/>
      <c r="D88" s="549"/>
      <c r="E88" s="550"/>
      <c r="F88" s="550"/>
      <c r="G88" s="551"/>
      <c r="H88" s="544"/>
      <c r="I88" s="550"/>
      <c r="J88" s="544"/>
      <c r="K88" s="544"/>
      <c r="L88" s="544"/>
    </row>
    <row r="89" spans="3:12" x14ac:dyDescent="0.25">
      <c r="C89" s="543"/>
      <c r="D89" s="549"/>
      <c r="E89" s="550"/>
      <c r="F89" s="550"/>
      <c r="G89" s="551"/>
      <c r="H89" s="544"/>
      <c r="I89" s="550"/>
      <c r="J89" s="544"/>
      <c r="K89" s="544"/>
      <c r="L89" s="544"/>
    </row>
    <row r="90" spans="3:12" x14ac:dyDescent="0.25">
      <c r="C90" s="543"/>
      <c r="D90" s="549"/>
      <c r="E90" s="550"/>
      <c r="F90" s="550"/>
      <c r="G90" s="551"/>
      <c r="H90" s="544"/>
      <c r="I90" s="550"/>
      <c r="J90" s="544"/>
      <c r="K90" s="544"/>
      <c r="L90" s="544"/>
    </row>
    <row r="91" spans="3:12" x14ac:dyDescent="0.25">
      <c r="C91" s="543"/>
      <c r="D91" s="549"/>
      <c r="E91" s="550"/>
      <c r="F91" s="550"/>
      <c r="G91" s="551"/>
      <c r="H91" s="544"/>
      <c r="I91" s="550"/>
      <c r="J91" s="544"/>
      <c r="K91" s="544"/>
      <c r="L91" s="544"/>
    </row>
    <row r="92" spans="3:12" x14ac:dyDescent="0.25">
      <c r="C92" s="543"/>
      <c r="D92" s="549"/>
      <c r="E92" s="550"/>
      <c r="F92" s="550"/>
      <c r="G92" s="551"/>
      <c r="H92" s="544"/>
      <c r="I92" s="550"/>
      <c r="J92" s="544"/>
      <c r="K92" s="544"/>
      <c r="L92" s="544"/>
    </row>
    <row r="93" spans="3:12" x14ac:dyDescent="0.25">
      <c r="C93" s="543"/>
      <c r="D93" s="549"/>
      <c r="E93" s="550"/>
      <c r="F93" s="550"/>
      <c r="G93" s="551"/>
      <c r="H93" s="544"/>
      <c r="I93" s="550"/>
      <c r="J93" s="544"/>
      <c r="K93" s="544"/>
      <c r="L93" s="544"/>
    </row>
    <row r="94" spans="3:12" x14ac:dyDescent="0.25">
      <c r="C94" s="543"/>
      <c r="D94" s="549"/>
      <c r="E94" s="550"/>
      <c r="F94" s="550"/>
      <c r="G94" s="551"/>
      <c r="H94" s="544"/>
      <c r="I94" s="550"/>
      <c r="J94" s="544"/>
      <c r="K94" s="544"/>
      <c r="L94" s="544"/>
    </row>
    <row r="95" spans="3:12" x14ac:dyDescent="0.25">
      <c r="C95" s="543"/>
      <c r="D95" s="549"/>
      <c r="E95" s="550"/>
      <c r="F95" s="550"/>
      <c r="G95" s="551"/>
      <c r="H95" s="544"/>
      <c r="I95" s="550"/>
      <c r="J95" s="544"/>
      <c r="K95" s="544"/>
      <c r="L95" s="544"/>
    </row>
    <row r="96" spans="3:12" x14ac:dyDescent="0.25">
      <c r="C96" s="181"/>
      <c r="D96" s="181"/>
      <c r="E96" s="181"/>
      <c r="F96" s="181"/>
      <c r="G96" s="553"/>
      <c r="H96" s="181"/>
      <c r="I96" s="181"/>
      <c r="J96" s="181"/>
      <c r="K96" s="181"/>
      <c r="L96" s="181"/>
    </row>
    <row r="97" spans="3:12" x14ac:dyDescent="0.25">
      <c r="C97" s="181"/>
      <c r="D97" s="181"/>
      <c r="E97" s="181"/>
      <c r="F97" s="181"/>
      <c r="G97" s="553"/>
      <c r="H97" s="181"/>
      <c r="I97" s="181"/>
      <c r="J97" s="181"/>
      <c r="K97" s="181"/>
      <c r="L97" s="181"/>
    </row>
    <row r="98" spans="3:12" x14ac:dyDescent="0.25">
      <c r="C98" s="538"/>
      <c r="D98" s="539"/>
      <c r="E98" s="181"/>
      <c r="F98" s="540"/>
      <c r="G98" s="541"/>
      <c r="H98" s="540"/>
      <c r="I98" s="540"/>
      <c r="J98" s="181"/>
      <c r="K98" s="181"/>
      <c r="L98" s="181"/>
    </row>
    <row r="99" spans="3:12" x14ac:dyDescent="0.25">
      <c r="C99" s="540"/>
      <c r="D99" s="542"/>
      <c r="E99" s="543"/>
      <c r="F99" s="543"/>
      <c r="G99" s="543"/>
      <c r="H99" s="544"/>
      <c r="I99" s="544"/>
      <c r="J99" s="544"/>
      <c r="K99" s="543"/>
      <c r="L99" s="181"/>
    </row>
    <row r="100" spans="3:12" ht="15.75" x14ac:dyDescent="0.25">
      <c r="C100" s="545"/>
      <c r="D100" s="546"/>
      <c r="E100" s="543"/>
      <c r="F100" s="543"/>
      <c r="G100" s="543"/>
      <c r="H100" s="544"/>
      <c r="I100" s="544"/>
      <c r="J100" s="544"/>
      <c r="K100" s="543"/>
      <c r="L100" s="181"/>
    </row>
    <row r="101" spans="3:12" ht="18.75" x14ac:dyDescent="0.25">
      <c r="C101" s="537"/>
      <c r="D101" s="542"/>
      <c r="E101" s="543"/>
      <c r="F101" s="543"/>
      <c r="G101" s="543"/>
      <c r="H101" s="544"/>
      <c r="I101" s="544"/>
      <c r="J101" s="544"/>
      <c r="K101" s="543"/>
      <c r="L101" s="181"/>
    </row>
    <row r="102" spans="3:12" x14ac:dyDescent="0.25">
      <c r="C102" s="181"/>
      <c r="D102" s="181"/>
      <c r="E102" s="543"/>
      <c r="F102" s="543"/>
      <c r="G102" s="543"/>
      <c r="H102" s="544"/>
      <c r="I102" s="544"/>
      <c r="J102" s="544"/>
      <c r="K102" s="543"/>
      <c r="L102" s="181"/>
    </row>
    <row r="103" spans="3:12" x14ac:dyDescent="0.25">
      <c r="C103" s="181"/>
      <c r="D103" s="181"/>
      <c r="E103" s="181"/>
      <c r="F103" s="543"/>
      <c r="G103" s="544"/>
      <c r="H103" s="544"/>
      <c r="I103" s="544"/>
      <c r="J103" s="181"/>
      <c r="K103" s="181"/>
      <c r="L103" s="181"/>
    </row>
    <row r="104" spans="3:12" x14ac:dyDescent="0.25">
      <c r="C104" s="547"/>
      <c r="D104" s="547"/>
      <c r="E104" s="547"/>
      <c r="F104" s="548"/>
      <c r="G104" s="548"/>
      <c r="H104" s="547"/>
      <c r="I104" s="548"/>
      <c r="J104" s="548"/>
      <c r="K104" s="548"/>
      <c r="L104" s="548"/>
    </row>
    <row r="105" spans="3:12" x14ac:dyDescent="0.25">
      <c r="C105" s="543"/>
      <c r="D105" s="549"/>
      <c r="E105" s="550"/>
      <c r="F105" s="550"/>
      <c r="G105" s="551"/>
      <c r="H105" s="544"/>
      <c r="I105" s="550"/>
      <c r="J105" s="552"/>
      <c r="K105" s="544"/>
      <c r="L105" s="544"/>
    </row>
    <row r="106" spans="3:12" x14ac:dyDescent="0.25">
      <c r="C106" s="543"/>
      <c r="D106" s="549"/>
      <c r="E106" s="550"/>
      <c r="F106" s="550"/>
      <c r="G106" s="551"/>
      <c r="H106" s="544"/>
      <c r="I106" s="550"/>
      <c r="J106" s="544"/>
      <c r="K106" s="544"/>
      <c r="L106" s="544"/>
    </row>
    <row r="107" spans="3:12" x14ac:dyDescent="0.25">
      <c r="C107" s="543"/>
      <c r="D107" s="549"/>
      <c r="E107" s="550"/>
      <c r="F107" s="550"/>
      <c r="G107" s="551"/>
      <c r="H107" s="544"/>
      <c r="I107" s="550"/>
      <c r="J107" s="544"/>
      <c r="K107" s="544"/>
      <c r="L107" s="544"/>
    </row>
    <row r="108" spans="3:12" x14ac:dyDescent="0.25">
      <c r="C108" s="543"/>
      <c r="D108" s="549"/>
      <c r="E108" s="550"/>
      <c r="F108" s="550"/>
      <c r="G108" s="551"/>
      <c r="H108" s="544"/>
      <c r="I108" s="550"/>
      <c r="J108" s="544"/>
      <c r="K108" s="544"/>
      <c r="L108" s="544"/>
    </row>
    <row r="109" spans="3:12" x14ac:dyDescent="0.25">
      <c r="C109" s="543"/>
      <c r="D109" s="549"/>
      <c r="E109" s="550"/>
      <c r="F109" s="550"/>
      <c r="G109" s="551"/>
      <c r="H109" s="544"/>
      <c r="I109" s="550"/>
      <c r="J109" s="544"/>
      <c r="K109" s="544"/>
      <c r="L109" s="544"/>
    </row>
    <row r="110" spans="3:12" x14ac:dyDescent="0.25">
      <c r="C110" s="543"/>
      <c r="D110" s="549"/>
      <c r="E110" s="550"/>
      <c r="F110" s="550"/>
      <c r="G110" s="551"/>
      <c r="H110" s="544"/>
      <c r="I110" s="550"/>
      <c r="J110" s="544"/>
      <c r="K110" s="544"/>
      <c r="L110" s="544"/>
    </row>
    <row r="111" spans="3:12" x14ac:dyDescent="0.25">
      <c r="C111" s="543"/>
      <c r="D111" s="549"/>
      <c r="E111" s="550"/>
      <c r="F111" s="550"/>
      <c r="G111" s="551"/>
      <c r="H111" s="544"/>
      <c r="I111" s="550"/>
      <c r="J111" s="544"/>
      <c r="K111" s="544"/>
      <c r="L111" s="544"/>
    </row>
    <row r="112" spans="3:12" x14ac:dyDescent="0.25">
      <c r="C112" s="543"/>
      <c r="D112" s="549"/>
      <c r="E112" s="550"/>
      <c r="F112" s="550"/>
      <c r="G112" s="551"/>
      <c r="H112" s="544"/>
      <c r="I112" s="550"/>
      <c r="J112" s="544"/>
      <c r="K112" s="544"/>
      <c r="L112" s="544"/>
    </row>
    <row r="113" spans="3:12" x14ac:dyDescent="0.25">
      <c r="C113" s="543"/>
      <c r="D113" s="549"/>
      <c r="E113" s="550"/>
      <c r="F113" s="550"/>
      <c r="G113" s="551"/>
      <c r="H113" s="544"/>
      <c r="I113" s="550"/>
      <c r="J113" s="544"/>
      <c r="K113" s="544"/>
      <c r="L113" s="544"/>
    </row>
    <row r="114" spans="3:12" x14ac:dyDescent="0.25">
      <c r="C114" s="543"/>
      <c r="D114" s="549"/>
      <c r="E114" s="550"/>
      <c r="F114" s="550"/>
      <c r="G114" s="551"/>
      <c r="H114" s="544"/>
      <c r="I114" s="550"/>
      <c r="J114" s="544"/>
      <c r="K114" s="544"/>
      <c r="L114" s="544"/>
    </row>
    <row r="115" spans="3:12" x14ac:dyDescent="0.25">
      <c r="C115" s="543"/>
      <c r="D115" s="549"/>
      <c r="E115" s="550"/>
      <c r="F115" s="550"/>
      <c r="G115" s="551"/>
      <c r="H115" s="544"/>
      <c r="I115" s="550"/>
      <c r="J115" s="544"/>
      <c r="K115" s="544"/>
      <c r="L115" s="544"/>
    </row>
    <row r="116" spans="3:12" x14ac:dyDescent="0.25">
      <c r="C116" s="543"/>
      <c r="D116" s="549"/>
      <c r="E116" s="550"/>
      <c r="F116" s="550"/>
      <c r="G116" s="551"/>
      <c r="H116" s="544"/>
      <c r="I116" s="550"/>
      <c r="J116" s="544"/>
      <c r="K116" s="544"/>
      <c r="L116" s="544"/>
    </row>
    <row r="117" spans="3:12" x14ac:dyDescent="0.25">
      <c r="C117" s="543"/>
      <c r="D117" s="549"/>
      <c r="E117" s="550"/>
      <c r="F117" s="550"/>
      <c r="G117" s="551"/>
      <c r="H117" s="544"/>
      <c r="I117" s="550"/>
      <c r="J117" s="544"/>
      <c r="K117" s="544"/>
      <c r="L117" s="544"/>
    </row>
    <row r="118" spans="3:12" x14ac:dyDescent="0.25">
      <c r="C118" s="543"/>
      <c r="D118" s="549"/>
      <c r="E118" s="550"/>
      <c r="F118" s="550"/>
      <c r="G118" s="551"/>
      <c r="H118" s="544"/>
      <c r="I118" s="550"/>
      <c r="J118" s="544"/>
      <c r="K118" s="544"/>
      <c r="L118" s="544"/>
    </row>
    <row r="119" spans="3:12" x14ac:dyDescent="0.25">
      <c r="C119" s="543"/>
      <c r="D119" s="549"/>
      <c r="E119" s="550"/>
      <c r="F119" s="550"/>
      <c r="G119" s="551"/>
      <c r="H119" s="544"/>
      <c r="I119" s="550"/>
      <c r="J119" s="544"/>
      <c r="K119" s="544"/>
      <c r="L119" s="544"/>
    </row>
    <row r="120" spans="3:12" x14ac:dyDescent="0.25">
      <c r="C120" s="543"/>
      <c r="D120" s="549"/>
      <c r="E120" s="550"/>
      <c r="F120" s="550"/>
      <c r="G120" s="551"/>
      <c r="H120" s="544"/>
      <c r="I120" s="550"/>
      <c r="J120" s="544"/>
      <c r="K120" s="544"/>
      <c r="L120" s="544"/>
    </row>
    <row r="121" spans="3:12" x14ac:dyDescent="0.25">
      <c r="C121" s="543"/>
      <c r="D121" s="549"/>
      <c r="E121" s="550"/>
      <c r="F121" s="550"/>
      <c r="G121" s="551"/>
      <c r="H121" s="544"/>
      <c r="I121" s="550"/>
      <c r="J121" s="544"/>
      <c r="K121" s="544"/>
      <c r="L121" s="544"/>
    </row>
    <row r="122" spans="3:12" x14ac:dyDescent="0.25">
      <c r="C122" s="543"/>
      <c r="D122" s="549"/>
      <c r="E122" s="550"/>
      <c r="F122" s="550"/>
      <c r="G122" s="551"/>
      <c r="H122" s="544"/>
      <c r="I122" s="550"/>
      <c r="J122" s="544"/>
      <c r="K122" s="544"/>
      <c r="L122" s="544"/>
    </row>
    <row r="123" spans="3:12" x14ac:dyDescent="0.25">
      <c r="C123" s="543"/>
      <c r="D123" s="549"/>
      <c r="E123" s="550"/>
      <c r="F123" s="550"/>
      <c r="G123" s="551"/>
      <c r="H123" s="544"/>
      <c r="I123" s="550"/>
      <c r="J123" s="544"/>
      <c r="K123" s="544"/>
      <c r="L123" s="544"/>
    </row>
    <row r="124" spans="3:12" x14ac:dyDescent="0.25">
      <c r="C124" s="543"/>
      <c r="D124" s="549"/>
      <c r="E124" s="550"/>
      <c r="F124" s="550"/>
      <c r="G124" s="551"/>
      <c r="H124" s="544"/>
      <c r="I124" s="550"/>
      <c r="J124" s="544"/>
      <c r="K124" s="544"/>
      <c r="L124" s="544"/>
    </row>
    <row r="125" spans="3:12" x14ac:dyDescent="0.25">
      <c r="C125" s="543"/>
      <c r="D125" s="549"/>
      <c r="E125" s="550"/>
      <c r="F125" s="550"/>
      <c r="G125" s="551"/>
      <c r="H125" s="544"/>
      <c r="I125" s="550"/>
      <c r="J125" s="544"/>
      <c r="K125" s="544"/>
      <c r="L125" s="544"/>
    </row>
    <row r="126" spans="3:12" x14ac:dyDescent="0.25">
      <c r="C126" s="543"/>
      <c r="D126" s="549"/>
      <c r="E126" s="550"/>
      <c r="F126" s="550"/>
      <c r="G126" s="551"/>
      <c r="H126" s="544"/>
      <c r="I126" s="550"/>
      <c r="J126" s="544"/>
      <c r="K126" s="544"/>
      <c r="L126" s="544"/>
    </row>
    <row r="127" spans="3:12" x14ac:dyDescent="0.25">
      <c r="C127" s="543"/>
      <c r="D127" s="549"/>
      <c r="E127" s="550"/>
      <c r="F127" s="550"/>
      <c r="G127" s="551"/>
      <c r="H127" s="544"/>
      <c r="I127" s="550"/>
      <c r="J127" s="544"/>
      <c r="K127" s="544"/>
      <c r="L127" s="544"/>
    </row>
    <row r="128" spans="3:12" x14ac:dyDescent="0.25">
      <c r="C128" s="543"/>
      <c r="D128" s="549"/>
      <c r="E128" s="550"/>
      <c r="F128" s="550"/>
      <c r="G128" s="551"/>
      <c r="H128" s="544"/>
      <c r="I128" s="550"/>
      <c r="J128" s="544"/>
      <c r="K128" s="544"/>
      <c r="L128" s="544"/>
    </row>
    <row r="129" spans="3:12" x14ac:dyDescent="0.25">
      <c r="C129" s="543"/>
      <c r="D129" s="549"/>
      <c r="E129" s="550"/>
      <c r="F129" s="550"/>
      <c r="G129" s="551"/>
      <c r="H129" s="544"/>
      <c r="I129" s="550"/>
      <c r="J129" s="544"/>
      <c r="K129" s="544"/>
      <c r="L129" s="544"/>
    </row>
    <row r="130" spans="3:12" x14ac:dyDescent="0.25">
      <c r="C130" s="543"/>
      <c r="D130" s="549"/>
      <c r="E130" s="550"/>
      <c r="F130" s="550"/>
      <c r="G130" s="551"/>
      <c r="H130" s="544"/>
      <c r="I130" s="550"/>
      <c r="J130" s="544"/>
      <c r="K130" s="544"/>
      <c r="L130" s="544"/>
    </row>
    <row r="131" spans="3:12" x14ac:dyDescent="0.25">
      <c r="C131" s="543"/>
      <c r="D131" s="549"/>
      <c r="E131" s="550"/>
      <c r="F131" s="550"/>
      <c r="G131" s="551"/>
      <c r="H131" s="544"/>
      <c r="I131" s="550"/>
      <c r="J131" s="544"/>
      <c r="K131" s="544"/>
      <c r="L131" s="544"/>
    </row>
    <row r="132" spans="3:12" x14ac:dyDescent="0.25">
      <c r="C132" s="543"/>
      <c r="D132" s="549"/>
      <c r="E132" s="550"/>
      <c r="F132" s="550"/>
      <c r="G132" s="551"/>
      <c r="H132" s="544"/>
      <c r="I132" s="550"/>
      <c r="J132" s="544"/>
      <c r="K132" s="544"/>
      <c r="L132" s="544"/>
    </row>
    <row r="133" spans="3:12" x14ac:dyDescent="0.25">
      <c r="C133" s="543"/>
      <c r="D133" s="549"/>
      <c r="E133" s="550"/>
      <c r="F133" s="550"/>
      <c r="G133" s="551"/>
      <c r="H133" s="544"/>
      <c r="I133" s="550"/>
      <c r="J133" s="544"/>
      <c r="K133" s="544"/>
      <c r="L133" s="544"/>
    </row>
    <row r="134" spans="3:12" x14ac:dyDescent="0.25">
      <c r="C134" s="543"/>
      <c r="D134" s="549"/>
      <c r="E134" s="550"/>
      <c r="F134" s="550"/>
      <c r="G134" s="551"/>
      <c r="H134" s="544"/>
      <c r="I134" s="550"/>
      <c r="J134" s="544"/>
      <c r="K134" s="544"/>
      <c r="L134" s="544"/>
    </row>
    <row r="135" spans="3:12" x14ac:dyDescent="0.25">
      <c r="C135" s="543"/>
      <c r="D135" s="549"/>
      <c r="E135" s="550"/>
      <c r="F135" s="550"/>
      <c r="G135" s="551"/>
      <c r="H135" s="544"/>
      <c r="I135" s="550"/>
      <c r="J135" s="544"/>
      <c r="K135" s="544"/>
      <c r="L135" s="544"/>
    </row>
    <row r="136" spans="3:12" x14ac:dyDescent="0.25">
      <c r="C136" s="543"/>
      <c r="D136" s="549"/>
      <c r="E136" s="550"/>
      <c r="F136" s="550"/>
      <c r="G136" s="551"/>
      <c r="H136" s="544"/>
      <c r="I136" s="550"/>
      <c r="J136" s="544"/>
      <c r="K136" s="544"/>
      <c r="L136" s="544"/>
    </row>
    <row r="137" spans="3:12" x14ac:dyDescent="0.25">
      <c r="C137" s="543"/>
      <c r="D137" s="549"/>
      <c r="E137" s="550"/>
      <c r="F137" s="550"/>
      <c r="G137" s="551"/>
      <c r="H137" s="544"/>
      <c r="I137" s="550"/>
      <c r="J137" s="544"/>
      <c r="K137" s="544"/>
      <c r="L137" s="544"/>
    </row>
    <row r="138" spans="3:12" x14ac:dyDescent="0.25">
      <c r="C138" s="543"/>
      <c r="D138" s="549"/>
      <c r="E138" s="550"/>
      <c r="F138" s="550"/>
      <c r="G138" s="551"/>
      <c r="H138" s="544"/>
      <c r="I138" s="550"/>
      <c r="J138" s="544"/>
      <c r="K138" s="544"/>
      <c r="L138" s="544"/>
    </row>
    <row r="139" spans="3:12" x14ac:dyDescent="0.25">
      <c r="C139" s="543"/>
      <c r="D139" s="549"/>
      <c r="E139" s="550"/>
      <c r="F139" s="550"/>
      <c r="G139" s="551"/>
      <c r="H139" s="544"/>
      <c r="I139" s="550"/>
      <c r="J139" s="544"/>
      <c r="K139" s="544"/>
      <c r="L139" s="544"/>
    </row>
    <row r="140" spans="3:12" x14ac:dyDescent="0.25">
      <c r="C140" s="181"/>
      <c r="D140" s="181"/>
      <c r="E140" s="181"/>
      <c r="F140" s="181"/>
      <c r="G140" s="553"/>
      <c r="H140" s="181"/>
      <c r="I140" s="181"/>
      <c r="J140" s="181"/>
      <c r="K140" s="181"/>
      <c r="L140" s="181"/>
    </row>
    <row r="141" spans="3:12" x14ac:dyDescent="0.25">
      <c r="C141" s="181"/>
      <c r="D141" s="181"/>
      <c r="E141" s="181"/>
      <c r="F141" s="181"/>
      <c r="G141" s="553"/>
      <c r="H141" s="181"/>
      <c r="I141" s="181"/>
      <c r="J141" s="181"/>
      <c r="K141" s="181"/>
      <c r="L141" s="181"/>
    </row>
    <row r="142" spans="3:12" x14ac:dyDescent="0.25">
      <c r="C142" s="538"/>
      <c r="D142" s="539"/>
      <c r="E142" s="181"/>
      <c r="F142" s="540"/>
      <c r="G142" s="541"/>
      <c r="H142" s="540"/>
      <c r="I142" s="540"/>
      <c r="J142" s="181"/>
      <c r="K142" s="181"/>
      <c r="L142" s="181"/>
    </row>
    <row r="143" spans="3:12" x14ac:dyDescent="0.25">
      <c r="C143" s="540"/>
      <c r="D143" s="542"/>
      <c r="E143" s="543"/>
      <c r="F143" s="543"/>
      <c r="G143" s="543"/>
      <c r="H143" s="544"/>
      <c r="I143" s="544"/>
      <c r="J143" s="544"/>
      <c r="K143" s="543"/>
      <c r="L143" s="181"/>
    </row>
    <row r="144" spans="3:12" ht="15.75" x14ac:dyDescent="0.25">
      <c r="C144" s="545"/>
      <c r="D144" s="546"/>
      <c r="E144" s="543"/>
      <c r="F144" s="543"/>
      <c r="G144" s="543"/>
      <c r="H144" s="544"/>
      <c r="I144" s="544"/>
      <c r="J144" s="544"/>
      <c r="K144" s="543"/>
      <c r="L144" s="181"/>
    </row>
    <row r="145" spans="3:12" ht="18.75" x14ac:dyDescent="0.25">
      <c r="C145" s="537"/>
      <c r="D145" s="542"/>
      <c r="E145" s="543"/>
      <c r="F145" s="543"/>
      <c r="G145" s="543"/>
      <c r="H145" s="544"/>
      <c r="I145" s="544"/>
      <c r="J145" s="544"/>
      <c r="K145" s="543"/>
      <c r="L145" s="181"/>
    </row>
    <row r="146" spans="3:12" x14ac:dyDescent="0.25">
      <c r="C146" s="181"/>
      <c r="D146" s="181"/>
      <c r="E146" s="543"/>
      <c r="F146" s="543"/>
      <c r="G146" s="543"/>
      <c r="H146" s="544"/>
      <c r="I146" s="544"/>
      <c r="J146" s="544"/>
      <c r="K146" s="543"/>
      <c r="L146" s="181"/>
    </row>
    <row r="147" spans="3:12" x14ac:dyDescent="0.25">
      <c r="C147" s="181"/>
      <c r="D147" s="181"/>
      <c r="E147" s="181"/>
      <c r="F147" s="543"/>
      <c r="G147" s="544"/>
      <c r="H147" s="544"/>
      <c r="I147" s="544"/>
      <c r="J147" s="181"/>
      <c r="K147" s="181"/>
      <c r="L147" s="181"/>
    </row>
    <row r="148" spans="3:12" x14ac:dyDescent="0.25">
      <c r="C148" s="547"/>
      <c r="D148" s="547"/>
      <c r="E148" s="547"/>
      <c r="F148" s="548"/>
      <c r="G148" s="548"/>
      <c r="H148" s="547"/>
      <c r="I148" s="548"/>
      <c r="J148" s="548"/>
      <c r="K148" s="548"/>
      <c r="L148" s="548"/>
    </row>
    <row r="149" spans="3:12" x14ac:dyDescent="0.25">
      <c r="C149" s="543"/>
      <c r="D149" s="549"/>
      <c r="E149" s="550"/>
      <c r="F149" s="550"/>
      <c r="G149" s="551"/>
      <c r="H149" s="544"/>
      <c r="I149" s="550"/>
      <c r="J149" s="552"/>
      <c r="K149" s="544"/>
      <c r="L149" s="544"/>
    </row>
    <row r="150" spans="3:12" x14ac:dyDescent="0.25">
      <c r="C150" s="543"/>
      <c r="D150" s="549"/>
      <c r="E150" s="550"/>
      <c r="F150" s="550"/>
      <c r="G150" s="551"/>
      <c r="H150" s="544"/>
      <c r="I150" s="550"/>
      <c r="J150" s="544"/>
      <c r="K150" s="544"/>
      <c r="L150" s="544"/>
    </row>
    <row r="151" spans="3:12" x14ac:dyDescent="0.25">
      <c r="C151" s="543"/>
      <c r="D151" s="549"/>
      <c r="E151" s="550"/>
      <c r="F151" s="550"/>
      <c r="G151" s="551"/>
      <c r="H151" s="544"/>
      <c r="I151" s="550"/>
      <c r="J151" s="544"/>
      <c r="K151" s="544"/>
      <c r="L151" s="544"/>
    </row>
    <row r="152" spans="3:12" x14ac:dyDescent="0.25">
      <c r="C152" s="543"/>
      <c r="D152" s="549"/>
      <c r="E152" s="550"/>
      <c r="F152" s="550"/>
      <c r="G152" s="551"/>
      <c r="H152" s="544"/>
      <c r="I152" s="550"/>
      <c r="J152" s="544"/>
      <c r="K152" s="544"/>
      <c r="L152" s="544"/>
    </row>
    <row r="153" spans="3:12" x14ac:dyDescent="0.25">
      <c r="C153" s="543"/>
      <c r="D153" s="549"/>
      <c r="E153" s="550"/>
      <c r="F153" s="550"/>
      <c r="G153" s="551"/>
      <c r="H153" s="544"/>
      <c r="I153" s="550"/>
      <c r="J153" s="544"/>
      <c r="K153" s="544"/>
      <c r="L153" s="544"/>
    </row>
    <row r="154" spans="3:12" x14ac:dyDescent="0.25">
      <c r="C154" s="543"/>
      <c r="D154" s="549"/>
      <c r="E154" s="550"/>
      <c r="F154" s="550"/>
      <c r="G154" s="551"/>
      <c r="H154" s="544"/>
      <c r="I154" s="550"/>
      <c r="J154" s="544"/>
      <c r="K154" s="544"/>
      <c r="L154" s="544"/>
    </row>
    <row r="155" spans="3:12" x14ac:dyDescent="0.25">
      <c r="C155" s="543"/>
      <c r="D155" s="549"/>
      <c r="E155" s="550"/>
      <c r="F155" s="550"/>
      <c r="G155" s="551"/>
      <c r="H155" s="544"/>
      <c r="I155" s="550"/>
      <c r="J155" s="544"/>
      <c r="K155" s="544"/>
      <c r="L155" s="544"/>
    </row>
    <row r="156" spans="3:12" x14ac:dyDescent="0.25">
      <c r="C156" s="543"/>
      <c r="D156" s="549"/>
      <c r="E156" s="550"/>
      <c r="F156" s="550"/>
      <c r="G156" s="551"/>
      <c r="H156" s="544"/>
      <c r="I156" s="550"/>
      <c r="J156" s="544"/>
      <c r="K156" s="544"/>
      <c r="L156" s="544"/>
    </row>
    <row r="157" spans="3:12" x14ac:dyDescent="0.25">
      <c r="C157" s="543"/>
      <c r="D157" s="549"/>
      <c r="E157" s="550"/>
      <c r="F157" s="550"/>
      <c r="G157" s="551"/>
      <c r="H157" s="544"/>
      <c r="I157" s="550"/>
      <c r="J157" s="544"/>
      <c r="K157" s="544"/>
      <c r="L157" s="544"/>
    </row>
    <row r="158" spans="3:12" x14ac:dyDescent="0.25">
      <c r="C158" s="543"/>
      <c r="D158" s="549"/>
      <c r="E158" s="550"/>
      <c r="F158" s="550"/>
      <c r="G158" s="551"/>
      <c r="H158" s="544"/>
      <c r="I158" s="550"/>
      <c r="J158" s="544"/>
      <c r="K158" s="544"/>
      <c r="L158" s="544"/>
    </row>
    <row r="159" spans="3:12" x14ac:dyDescent="0.25">
      <c r="C159" s="543"/>
      <c r="D159" s="549"/>
      <c r="E159" s="550"/>
      <c r="F159" s="550"/>
      <c r="G159" s="551"/>
      <c r="H159" s="544"/>
      <c r="I159" s="550"/>
      <c r="J159" s="544"/>
      <c r="K159" s="544"/>
      <c r="L159" s="544"/>
    </row>
    <row r="160" spans="3:12" x14ac:dyDescent="0.25">
      <c r="C160" s="543"/>
      <c r="D160" s="549"/>
      <c r="E160" s="550"/>
      <c r="F160" s="550"/>
      <c r="G160" s="551"/>
      <c r="H160" s="544"/>
      <c r="I160" s="550"/>
      <c r="J160" s="544"/>
      <c r="K160" s="544"/>
      <c r="L160" s="544"/>
    </row>
    <row r="161" spans="3:12" x14ac:dyDescent="0.25">
      <c r="C161" s="543"/>
      <c r="D161" s="549"/>
      <c r="E161" s="550"/>
      <c r="F161" s="550"/>
      <c r="G161" s="551"/>
      <c r="H161" s="544"/>
      <c r="I161" s="550"/>
      <c r="J161" s="544"/>
      <c r="K161" s="544"/>
      <c r="L161" s="544"/>
    </row>
    <row r="162" spans="3:12" x14ac:dyDescent="0.25">
      <c r="C162" s="543"/>
      <c r="D162" s="549"/>
      <c r="E162" s="550"/>
      <c r="F162" s="550"/>
      <c r="G162" s="551"/>
      <c r="H162" s="544"/>
      <c r="I162" s="550"/>
      <c r="J162" s="544"/>
      <c r="K162" s="544"/>
      <c r="L162" s="544"/>
    </row>
    <row r="163" spans="3:12" x14ac:dyDescent="0.25">
      <c r="C163" s="543"/>
      <c r="D163" s="549"/>
      <c r="E163" s="550"/>
      <c r="F163" s="550"/>
      <c r="G163" s="551"/>
      <c r="H163" s="544"/>
      <c r="I163" s="550"/>
      <c r="J163" s="544"/>
      <c r="K163" s="544"/>
      <c r="L163" s="544"/>
    </row>
    <row r="164" spans="3:12" x14ac:dyDescent="0.25">
      <c r="C164" s="543"/>
      <c r="D164" s="549"/>
      <c r="E164" s="550"/>
      <c r="F164" s="550"/>
      <c r="G164" s="551"/>
      <c r="H164" s="544"/>
      <c r="I164" s="550"/>
      <c r="J164" s="544"/>
      <c r="K164" s="544"/>
      <c r="L164" s="544"/>
    </row>
    <row r="165" spans="3:12" x14ac:dyDescent="0.25">
      <c r="C165" s="543"/>
      <c r="D165" s="549"/>
      <c r="E165" s="550"/>
      <c r="F165" s="550"/>
      <c r="G165" s="551"/>
      <c r="H165" s="544"/>
      <c r="I165" s="550"/>
      <c r="J165" s="544"/>
      <c r="K165" s="544"/>
      <c r="L165" s="544"/>
    </row>
    <row r="166" spans="3:12" x14ac:dyDescent="0.25">
      <c r="C166" s="543"/>
      <c r="D166" s="549"/>
      <c r="E166" s="550"/>
      <c r="F166" s="550"/>
      <c r="G166" s="551"/>
      <c r="H166" s="544"/>
      <c r="I166" s="550"/>
      <c r="J166" s="544"/>
      <c r="K166" s="544"/>
      <c r="L166" s="544"/>
    </row>
    <row r="167" spans="3:12" x14ac:dyDescent="0.25">
      <c r="C167" s="543"/>
      <c r="D167" s="549"/>
      <c r="E167" s="550"/>
      <c r="F167" s="550"/>
      <c r="G167" s="551"/>
      <c r="H167" s="544"/>
      <c r="I167" s="550"/>
      <c r="J167" s="544"/>
      <c r="K167" s="544"/>
      <c r="L167" s="544"/>
    </row>
    <row r="168" spans="3:12" x14ac:dyDescent="0.25">
      <c r="C168" s="543"/>
      <c r="D168" s="549"/>
      <c r="E168" s="550"/>
      <c r="F168" s="550"/>
      <c r="G168" s="551"/>
      <c r="H168" s="544"/>
      <c r="I168" s="550"/>
      <c r="J168" s="544"/>
      <c r="K168" s="544"/>
      <c r="L168" s="544"/>
    </row>
    <row r="169" spans="3:12" x14ac:dyDescent="0.25">
      <c r="C169" s="543"/>
      <c r="D169" s="549"/>
      <c r="E169" s="550"/>
      <c r="F169" s="550"/>
      <c r="G169" s="551"/>
      <c r="H169" s="544"/>
      <c r="I169" s="550"/>
      <c r="J169" s="544"/>
      <c r="K169" s="544"/>
      <c r="L169" s="544"/>
    </row>
    <row r="170" spans="3:12" x14ac:dyDescent="0.25">
      <c r="C170" s="543"/>
      <c r="D170" s="549"/>
      <c r="E170" s="550"/>
      <c r="F170" s="550"/>
      <c r="G170" s="551"/>
      <c r="H170" s="544"/>
      <c r="I170" s="550"/>
      <c r="J170" s="544"/>
      <c r="K170" s="544"/>
      <c r="L170" s="544"/>
    </row>
    <row r="171" spans="3:12" x14ac:dyDescent="0.25">
      <c r="C171" s="543"/>
      <c r="D171" s="549"/>
      <c r="E171" s="550"/>
      <c r="F171" s="550"/>
      <c r="G171" s="551"/>
      <c r="H171" s="544"/>
      <c r="I171" s="550"/>
      <c r="J171" s="544"/>
      <c r="K171" s="544"/>
      <c r="L171" s="544"/>
    </row>
    <row r="172" spans="3:12" x14ac:dyDescent="0.25">
      <c r="C172" s="543"/>
      <c r="D172" s="549"/>
      <c r="E172" s="550"/>
      <c r="F172" s="550"/>
      <c r="G172" s="551"/>
      <c r="H172" s="544"/>
      <c r="I172" s="550"/>
      <c r="J172" s="544"/>
      <c r="K172" s="544"/>
      <c r="L172" s="544"/>
    </row>
    <row r="173" spans="3:12" x14ac:dyDescent="0.25">
      <c r="C173" s="543"/>
      <c r="D173" s="549"/>
      <c r="E173" s="550"/>
      <c r="F173" s="550"/>
      <c r="G173" s="551"/>
      <c r="H173" s="544"/>
      <c r="I173" s="550"/>
      <c r="J173" s="544"/>
      <c r="K173" s="544"/>
      <c r="L173" s="544"/>
    </row>
    <row r="174" spans="3:12" x14ac:dyDescent="0.25">
      <c r="C174" s="543"/>
      <c r="D174" s="549"/>
      <c r="E174" s="550"/>
      <c r="F174" s="550"/>
      <c r="G174" s="551"/>
      <c r="H174" s="544"/>
      <c r="I174" s="550"/>
      <c r="J174" s="544"/>
      <c r="K174" s="544"/>
      <c r="L174" s="544"/>
    </row>
    <row r="175" spans="3:12" x14ac:dyDescent="0.25">
      <c r="C175" s="543"/>
      <c r="D175" s="549"/>
      <c r="E175" s="550"/>
      <c r="F175" s="550"/>
      <c r="G175" s="551"/>
      <c r="H175" s="544"/>
      <c r="I175" s="550"/>
      <c r="J175" s="544"/>
      <c r="K175" s="544"/>
      <c r="L175" s="544"/>
    </row>
    <row r="176" spans="3:12" x14ac:dyDescent="0.25">
      <c r="C176" s="543"/>
      <c r="D176" s="549"/>
      <c r="E176" s="550"/>
      <c r="F176" s="550"/>
      <c r="G176" s="551"/>
      <c r="H176" s="544"/>
      <c r="I176" s="550"/>
      <c r="J176" s="544"/>
      <c r="K176" s="544"/>
      <c r="L176" s="544"/>
    </row>
    <row r="177" spans="3:12" x14ac:dyDescent="0.25">
      <c r="C177" s="543"/>
      <c r="D177" s="549"/>
      <c r="E177" s="550"/>
      <c r="F177" s="550"/>
      <c r="G177" s="551"/>
      <c r="H177" s="544"/>
      <c r="I177" s="550"/>
      <c r="J177" s="544"/>
      <c r="K177" s="544"/>
      <c r="L177" s="544"/>
    </row>
    <row r="178" spans="3:12" x14ac:dyDescent="0.25">
      <c r="C178" s="543"/>
      <c r="D178" s="549"/>
      <c r="E178" s="550"/>
      <c r="F178" s="550"/>
      <c r="G178" s="551"/>
      <c r="H178" s="544"/>
      <c r="I178" s="550"/>
      <c r="J178" s="544"/>
      <c r="K178" s="544"/>
      <c r="L178" s="544"/>
    </row>
    <row r="179" spans="3:12" x14ac:dyDescent="0.25">
      <c r="C179" s="543"/>
      <c r="D179" s="549"/>
      <c r="E179" s="550"/>
      <c r="F179" s="550"/>
      <c r="G179" s="551"/>
      <c r="H179" s="544"/>
      <c r="I179" s="550"/>
      <c r="J179" s="544"/>
      <c r="K179" s="544"/>
      <c r="L179" s="544"/>
    </row>
    <row r="180" spans="3:12" x14ac:dyDescent="0.25">
      <c r="C180" s="543"/>
      <c r="D180" s="549"/>
      <c r="E180" s="550"/>
      <c r="F180" s="550"/>
      <c r="G180" s="551"/>
      <c r="H180" s="544"/>
      <c r="I180" s="550"/>
      <c r="J180" s="544"/>
      <c r="K180" s="544"/>
      <c r="L180" s="544"/>
    </row>
    <row r="181" spans="3:12" x14ac:dyDescent="0.25">
      <c r="C181" s="543"/>
      <c r="D181" s="549"/>
      <c r="E181" s="550"/>
      <c r="F181" s="550"/>
      <c r="G181" s="551"/>
      <c r="H181" s="544"/>
      <c r="I181" s="550"/>
      <c r="J181" s="544"/>
      <c r="K181" s="544"/>
      <c r="L181" s="544"/>
    </row>
    <row r="182" spans="3:12" x14ac:dyDescent="0.25">
      <c r="C182" s="543"/>
      <c r="D182" s="549"/>
      <c r="E182" s="550"/>
      <c r="F182" s="550"/>
      <c r="G182" s="551"/>
      <c r="H182" s="544"/>
      <c r="I182" s="550"/>
      <c r="J182" s="544"/>
      <c r="K182" s="544"/>
      <c r="L182" s="544"/>
    </row>
    <row r="183" spans="3:12" x14ac:dyDescent="0.25">
      <c r="C183" s="543"/>
      <c r="D183" s="549"/>
      <c r="E183" s="550"/>
      <c r="F183" s="550"/>
      <c r="G183" s="551"/>
      <c r="H183" s="544"/>
      <c r="I183" s="550"/>
      <c r="J183" s="544"/>
      <c r="K183" s="544"/>
      <c r="L183" s="544"/>
    </row>
    <row r="184" spans="3:12" x14ac:dyDescent="0.25">
      <c r="C184" s="181"/>
      <c r="D184" s="181"/>
      <c r="E184" s="181"/>
      <c r="F184" s="554"/>
      <c r="G184" s="555"/>
      <c r="H184" s="554"/>
      <c r="I184" s="554"/>
      <c r="J184" s="181"/>
      <c r="K184" s="181"/>
      <c r="L184" s="181"/>
    </row>
    <row r="185" spans="3:12" x14ac:dyDescent="0.25">
      <c r="C185" s="181"/>
      <c r="D185" s="181"/>
      <c r="E185" s="181"/>
      <c r="F185" s="181"/>
      <c r="G185" s="553"/>
      <c r="H185" s="181"/>
      <c r="I185" s="181"/>
      <c r="J185" s="181"/>
      <c r="K185" s="181"/>
      <c r="L185" s="181"/>
    </row>
    <row r="186" spans="3:12" x14ac:dyDescent="0.25">
      <c r="C186" s="538"/>
      <c r="D186" s="539"/>
      <c r="E186" s="181"/>
      <c r="F186" s="540"/>
      <c r="G186" s="541"/>
      <c r="H186" s="540"/>
      <c r="I186" s="540"/>
      <c r="J186" s="181"/>
      <c r="K186" s="181"/>
      <c r="L186" s="181"/>
    </row>
    <row r="187" spans="3:12" x14ac:dyDescent="0.25">
      <c r="C187" s="540"/>
      <c r="D187" s="542"/>
      <c r="E187" s="543"/>
      <c r="F187" s="543"/>
      <c r="G187" s="543"/>
      <c r="H187" s="544"/>
      <c r="I187" s="544"/>
      <c r="J187" s="544"/>
      <c r="K187" s="543"/>
      <c r="L187" s="181"/>
    </row>
    <row r="188" spans="3:12" ht="15.75" x14ac:dyDescent="0.25">
      <c r="C188" s="545"/>
      <c r="D188" s="546"/>
      <c r="E188" s="543"/>
      <c r="F188" s="543"/>
      <c r="G188" s="543"/>
      <c r="H188" s="544"/>
      <c r="I188" s="544"/>
      <c r="J188" s="544"/>
      <c r="K188" s="543"/>
      <c r="L188" s="181"/>
    </row>
    <row r="189" spans="3:12" ht="18.75" x14ac:dyDescent="0.25">
      <c r="C189" s="537"/>
      <c r="D189" s="542"/>
      <c r="E189" s="543"/>
      <c r="F189" s="543"/>
      <c r="G189" s="543"/>
      <c r="H189" s="544"/>
      <c r="I189" s="544"/>
      <c r="J189" s="544"/>
      <c r="K189" s="543"/>
      <c r="L189" s="181"/>
    </row>
    <row r="190" spans="3:12" x14ac:dyDescent="0.25">
      <c r="C190" s="181"/>
      <c r="D190" s="181"/>
      <c r="E190" s="543"/>
      <c r="F190" s="543"/>
      <c r="G190" s="543"/>
      <c r="H190" s="544"/>
      <c r="I190" s="544"/>
      <c r="J190" s="544"/>
      <c r="K190" s="543"/>
      <c r="L190" s="181"/>
    </row>
    <row r="191" spans="3:12" x14ac:dyDescent="0.25">
      <c r="C191" s="181"/>
      <c r="D191" s="181"/>
      <c r="E191" s="181"/>
      <c r="F191" s="543"/>
      <c r="G191" s="544"/>
      <c r="H191" s="544"/>
      <c r="I191" s="544"/>
      <c r="J191" s="181"/>
      <c r="K191" s="181"/>
      <c r="L191" s="181"/>
    </row>
    <row r="192" spans="3:12" x14ac:dyDescent="0.25">
      <c r="C192" s="547"/>
      <c r="D192" s="547"/>
      <c r="E192" s="547"/>
      <c r="F192" s="548"/>
      <c r="G192" s="548"/>
      <c r="H192" s="547"/>
      <c r="I192" s="548"/>
      <c r="J192" s="548"/>
      <c r="K192" s="548"/>
      <c r="L192" s="548"/>
    </row>
    <row r="193" spans="3:12" x14ac:dyDescent="0.25">
      <c r="C193" s="543"/>
      <c r="D193" s="549"/>
      <c r="E193" s="550"/>
      <c r="F193" s="550"/>
      <c r="G193" s="551"/>
      <c r="H193" s="544"/>
      <c r="I193" s="550"/>
      <c r="J193" s="552"/>
      <c r="K193" s="544"/>
      <c r="L193" s="544"/>
    </row>
    <row r="194" spans="3:12" x14ac:dyDescent="0.25">
      <c r="C194" s="543"/>
      <c r="D194" s="549"/>
      <c r="E194" s="550"/>
      <c r="F194" s="550"/>
      <c r="G194" s="551"/>
      <c r="H194" s="544"/>
      <c r="I194" s="550"/>
      <c r="J194" s="544"/>
      <c r="K194" s="544"/>
      <c r="L194" s="544"/>
    </row>
    <row r="195" spans="3:12" x14ac:dyDescent="0.25">
      <c r="C195" s="543"/>
      <c r="D195" s="549"/>
      <c r="E195" s="550"/>
      <c r="F195" s="550"/>
      <c r="G195" s="551"/>
      <c r="H195" s="544"/>
      <c r="I195" s="550"/>
      <c r="J195" s="544"/>
      <c r="K195" s="544"/>
      <c r="L195" s="544"/>
    </row>
    <row r="196" spans="3:12" x14ac:dyDescent="0.25">
      <c r="C196" s="543"/>
      <c r="D196" s="549"/>
      <c r="E196" s="550"/>
      <c r="F196" s="550"/>
      <c r="G196" s="551"/>
      <c r="H196" s="544"/>
      <c r="I196" s="550"/>
      <c r="J196" s="544"/>
      <c r="K196" s="544"/>
      <c r="L196" s="544"/>
    </row>
    <row r="197" spans="3:12" x14ac:dyDescent="0.25">
      <c r="C197" s="543"/>
      <c r="D197" s="549"/>
      <c r="E197" s="550"/>
      <c r="F197" s="550"/>
      <c r="G197" s="551"/>
      <c r="H197" s="544"/>
      <c r="I197" s="550"/>
      <c r="J197" s="544"/>
      <c r="K197" s="544"/>
      <c r="L197" s="544"/>
    </row>
    <row r="198" spans="3:12" x14ac:dyDescent="0.25">
      <c r="C198" s="543"/>
      <c r="D198" s="549"/>
      <c r="E198" s="550"/>
      <c r="F198" s="550"/>
      <c r="G198" s="551"/>
      <c r="H198" s="544"/>
      <c r="I198" s="550"/>
      <c r="J198" s="544"/>
      <c r="K198" s="544"/>
      <c r="L198" s="544"/>
    </row>
    <row r="199" spans="3:12" x14ac:dyDescent="0.25">
      <c r="C199" s="543"/>
      <c r="D199" s="549"/>
      <c r="E199" s="550"/>
      <c r="F199" s="550"/>
      <c r="G199" s="551"/>
      <c r="H199" s="544"/>
      <c r="I199" s="550"/>
      <c r="J199" s="544"/>
      <c r="K199" s="544"/>
      <c r="L199" s="544"/>
    </row>
    <row r="200" spans="3:12" x14ac:dyDescent="0.25">
      <c r="C200" s="543"/>
      <c r="D200" s="549"/>
      <c r="E200" s="550"/>
      <c r="F200" s="550"/>
      <c r="G200" s="551"/>
      <c r="H200" s="544"/>
      <c r="I200" s="550"/>
      <c r="J200" s="544"/>
      <c r="K200" s="544"/>
      <c r="L200" s="544"/>
    </row>
    <row r="201" spans="3:12" x14ac:dyDescent="0.25">
      <c r="C201" s="543"/>
      <c r="D201" s="549"/>
      <c r="E201" s="550"/>
      <c r="F201" s="550"/>
      <c r="G201" s="551"/>
      <c r="H201" s="544"/>
      <c r="I201" s="550"/>
      <c r="J201" s="544"/>
      <c r="K201" s="544"/>
      <c r="L201" s="544"/>
    </row>
    <row r="202" spans="3:12" x14ac:dyDescent="0.25">
      <c r="C202" s="543"/>
      <c r="D202" s="549"/>
      <c r="E202" s="550"/>
      <c r="F202" s="550"/>
      <c r="G202" s="551"/>
      <c r="H202" s="544"/>
      <c r="I202" s="550"/>
      <c r="J202" s="544"/>
      <c r="K202" s="544"/>
      <c r="L202" s="544"/>
    </row>
    <row r="203" spans="3:12" x14ac:dyDescent="0.25">
      <c r="C203" s="543"/>
      <c r="D203" s="549"/>
      <c r="E203" s="550"/>
      <c r="F203" s="550"/>
      <c r="G203" s="551"/>
      <c r="H203" s="544"/>
      <c r="I203" s="550"/>
      <c r="J203" s="544"/>
      <c r="K203" s="544"/>
      <c r="L203" s="544"/>
    </row>
    <row r="204" spans="3:12" x14ac:dyDescent="0.25">
      <c r="C204" s="543"/>
      <c r="D204" s="549"/>
      <c r="E204" s="550"/>
      <c r="F204" s="550"/>
      <c r="G204" s="551"/>
      <c r="H204" s="544"/>
      <c r="I204" s="550"/>
      <c r="J204" s="544"/>
      <c r="K204" s="544"/>
      <c r="L204" s="544"/>
    </row>
    <row r="205" spans="3:12" x14ac:dyDescent="0.25">
      <c r="C205" s="543"/>
      <c r="D205" s="549"/>
      <c r="E205" s="550"/>
      <c r="F205" s="550"/>
      <c r="G205" s="551"/>
      <c r="H205" s="544"/>
      <c r="I205" s="550"/>
      <c r="J205" s="544"/>
      <c r="K205" s="544"/>
      <c r="L205" s="544"/>
    </row>
    <row r="206" spans="3:12" x14ac:dyDescent="0.25">
      <c r="C206" s="543"/>
      <c r="D206" s="549"/>
      <c r="E206" s="550"/>
      <c r="F206" s="550"/>
      <c r="G206" s="551"/>
      <c r="H206" s="544"/>
      <c r="I206" s="550"/>
      <c r="J206" s="544"/>
      <c r="K206" s="544"/>
      <c r="L206" s="544"/>
    </row>
    <row r="207" spans="3:12" x14ac:dyDescent="0.25">
      <c r="C207" s="543"/>
      <c r="D207" s="549"/>
      <c r="E207" s="550"/>
      <c r="F207" s="550"/>
      <c r="G207" s="551"/>
      <c r="H207" s="544"/>
      <c r="I207" s="550"/>
      <c r="J207" s="544"/>
      <c r="K207" s="544"/>
      <c r="L207" s="544"/>
    </row>
    <row r="208" spans="3:12" x14ac:dyDescent="0.25">
      <c r="C208" s="543"/>
      <c r="D208" s="549"/>
      <c r="E208" s="550"/>
      <c r="F208" s="550"/>
      <c r="G208" s="551"/>
      <c r="H208" s="544"/>
      <c r="I208" s="550"/>
      <c r="J208" s="544"/>
      <c r="K208" s="544"/>
      <c r="L208" s="544"/>
    </row>
    <row r="209" spans="3:12" x14ac:dyDescent="0.25">
      <c r="C209" s="543"/>
      <c r="D209" s="549"/>
      <c r="E209" s="550"/>
      <c r="F209" s="550"/>
      <c r="G209" s="551"/>
      <c r="H209" s="544"/>
      <c r="I209" s="550"/>
      <c r="J209" s="544"/>
      <c r="K209" s="544"/>
      <c r="L209" s="544"/>
    </row>
    <row r="210" spans="3:12" x14ac:dyDescent="0.25">
      <c r="C210" s="543"/>
      <c r="D210" s="549"/>
      <c r="E210" s="550"/>
      <c r="F210" s="550"/>
      <c r="G210" s="551"/>
      <c r="H210" s="544"/>
      <c r="I210" s="550"/>
      <c r="J210" s="544"/>
      <c r="K210" s="544"/>
      <c r="L210" s="544"/>
    </row>
    <row r="211" spans="3:12" x14ac:dyDescent="0.25">
      <c r="C211" s="543"/>
      <c r="D211" s="549"/>
      <c r="E211" s="550"/>
      <c r="F211" s="550"/>
      <c r="G211" s="551"/>
      <c r="H211" s="544"/>
      <c r="I211" s="550"/>
      <c r="J211" s="544"/>
      <c r="K211" s="544"/>
      <c r="L211" s="544"/>
    </row>
    <row r="212" spans="3:12" x14ac:dyDescent="0.25">
      <c r="C212" s="543"/>
      <c r="D212" s="549"/>
      <c r="E212" s="550"/>
      <c r="F212" s="550"/>
      <c r="G212" s="551"/>
      <c r="H212" s="544"/>
      <c r="I212" s="550"/>
      <c r="J212" s="544"/>
      <c r="K212" s="544"/>
      <c r="L212" s="544"/>
    </row>
    <row r="213" spans="3:12" x14ac:dyDescent="0.25">
      <c r="C213" s="543"/>
      <c r="D213" s="549"/>
      <c r="E213" s="550"/>
      <c r="F213" s="550"/>
      <c r="G213" s="551"/>
      <c r="H213" s="544"/>
      <c r="I213" s="550"/>
      <c r="J213" s="544"/>
      <c r="K213" s="544"/>
      <c r="L213" s="544"/>
    </row>
    <row r="214" spans="3:12" x14ac:dyDescent="0.25">
      <c r="C214" s="543"/>
      <c r="D214" s="549"/>
      <c r="E214" s="550"/>
      <c r="F214" s="550"/>
      <c r="G214" s="551"/>
      <c r="H214" s="544"/>
      <c r="I214" s="550"/>
      <c r="J214" s="544"/>
      <c r="K214" s="544"/>
      <c r="L214" s="544"/>
    </row>
    <row r="215" spans="3:12" x14ac:dyDescent="0.25">
      <c r="C215" s="543"/>
      <c r="D215" s="549"/>
      <c r="E215" s="550"/>
      <c r="F215" s="550"/>
      <c r="G215" s="551"/>
      <c r="H215" s="544"/>
      <c r="I215" s="550"/>
      <c r="J215" s="544"/>
      <c r="K215" s="544"/>
      <c r="L215" s="544"/>
    </row>
    <row r="216" spans="3:12" x14ac:dyDescent="0.25">
      <c r="C216" s="543"/>
      <c r="D216" s="549"/>
      <c r="E216" s="550"/>
      <c r="F216" s="550"/>
      <c r="G216" s="551"/>
      <c r="H216" s="544"/>
      <c r="I216" s="550"/>
      <c r="J216" s="544"/>
      <c r="K216" s="544"/>
      <c r="L216" s="544"/>
    </row>
    <row r="217" spans="3:12" x14ac:dyDescent="0.25">
      <c r="C217" s="543"/>
      <c r="D217" s="549"/>
      <c r="E217" s="550"/>
      <c r="F217" s="550"/>
      <c r="G217" s="551"/>
      <c r="H217" s="544"/>
      <c r="I217" s="550"/>
      <c r="J217" s="544"/>
      <c r="K217" s="544"/>
      <c r="L217" s="544"/>
    </row>
    <row r="218" spans="3:12" x14ac:dyDescent="0.25">
      <c r="C218" s="543"/>
      <c r="D218" s="549"/>
      <c r="E218" s="550"/>
      <c r="F218" s="550"/>
      <c r="G218" s="551"/>
      <c r="H218" s="544"/>
      <c r="I218" s="550"/>
      <c r="J218" s="544"/>
      <c r="K218" s="544"/>
      <c r="L218" s="544"/>
    </row>
    <row r="219" spans="3:12" x14ac:dyDescent="0.25">
      <c r="C219" s="543"/>
      <c r="D219" s="549"/>
      <c r="E219" s="550"/>
      <c r="F219" s="550"/>
      <c r="G219" s="551"/>
      <c r="H219" s="544"/>
      <c r="I219" s="550"/>
      <c r="J219" s="544"/>
      <c r="K219" s="544"/>
      <c r="L219" s="544"/>
    </row>
    <row r="220" spans="3:12" x14ac:dyDescent="0.25">
      <c r="C220" s="543"/>
      <c r="D220" s="549"/>
      <c r="E220" s="550"/>
      <c r="F220" s="550"/>
      <c r="G220" s="551"/>
      <c r="H220" s="544"/>
      <c r="I220" s="550"/>
      <c r="J220" s="544"/>
      <c r="K220" s="544"/>
      <c r="L220" s="544"/>
    </row>
    <row r="221" spans="3:12" x14ac:dyDescent="0.25">
      <c r="C221" s="543"/>
      <c r="D221" s="549"/>
      <c r="E221" s="550"/>
      <c r="F221" s="550"/>
      <c r="G221" s="551"/>
      <c r="H221" s="544"/>
      <c r="I221" s="550"/>
      <c r="J221" s="544"/>
      <c r="K221" s="544"/>
      <c r="L221" s="544"/>
    </row>
    <row r="222" spans="3:12" x14ac:dyDescent="0.25">
      <c r="C222" s="543"/>
      <c r="D222" s="549"/>
      <c r="E222" s="550"/>
      <c r="F222" s="550"/>
      <c r="G222" s="551"/>
      <c r="H222" s="544"/>
      <c r="I222" s="550"/>
      <c r="J222" s="544"/>
      <c r="K222" s="544"/>
      <c r="L222" s="544"/>
    </row>
    <row r="223" spans="3:12" x14ac:dyDescent="0.25">
      <c r="C223" s="543"/>
      <c r="D223" s="549"/>
      <c r="E223" s="550"/>
      <c r="F223" s="550"/>
      <c r="G223" s="551"/>
      <c r="H223" s="544"/>
      <c r="I223" s="550"/>
      <c r="J223" s="544"/>
      <c r="K223" s="544"/>
      <c r="L223" s="544"/>
    </row>
    <row r="224" spans="3:12" x14ac:dyDescent="0.25">
      <c r="C224" s="543"/>
      <c r="D224" s="549"/>
      <c r="E224" s="550"/>
      <c r="F224" s="550"/>
      <c r="G224" s="551"/>
      <c r="H224" s="544"/>
      <c r="I224" s="550"/>
      <c r="J224" s="544"/>
      <c r="K224" s="544"/>
      <c r="L224" s="544"/>
    </row>
    <row r="225" spans="3:12" x14ac:dyDescent="0.25">
      <c r="C225" s="543"/>
      <c r="D225" s="549"/>
      <c r="E225" s="550"/>
      <c r="F225" s="550"/>
      <c r="G225" s="551"/>
      <c r="H225" s="544"/>
      <c r="I225" s="550"/>
      <c r="J225" s="544"/>
      <c r="K225" s="544"/>
      <c r="L225" s="544"/>
    </row>
    <row r="226" spans="3:12" x14ac:dyDescent="0.25">
      <c r="C226" s="543"/>
      <c r="D226" s="549"/>
      <c r="E226" s="550"/>
      <c r="F226" s="550"/>
      <c r="G226" s="551"/>
      <c r="H226" s="544"/>
      <c r="I226" s="550"/>
      <c r="J226" s="544"/>
      <c r="K226" s="544"/>
      <c r="L226" s="544"/>
    </row>
    <row r="227" spans="3:12" x14ac:dyDescent="0.25">
      <c r="C227" s="543"/>
      <c r="D227" s="549"/>
      <c r="E227" s="550"/>
      <c r="F227" s="550"/>
      <c r="G227" s="551"/>
      <c r="H227" s="544"/>
      <c r="I227" s="550"/>
      <c r="J227" s="544"/>
      <c r="K227" s="544"/>
      <c r="L227" s="544"/>
    </row>
    <row r="228" spans="3:12" x14ac:dyDescent="0.25">
      <c r="C228" s="181"/>
      <c r="D228" s="181"/>
      <c r="E228" s="181"/>
      <c r="F228" s="181"/>
      <c r="G228" s="553"/>
      <c r="H228" s="181"/>
      <c r="I228" s="181"/>
      <c r="J228" s="181"/>
      <c r="K228" s="181"/>
      <c r="L228" s="181"/>
    </row>
    <row r="229" spans="3:12" x14ac:dyDescent="0.25">
      <c r="C229" s="181"/>
      <c r="D229" s="181"/>
      <c r="E229" s="181"/>
      <c r="F229" s="181"/>
      <c r="G229" s="553"/>
      <c r="H229" s="181"/>
      <c r="I229" s="181"/>
      <c r="J229" s="181"/>
      <c r="K229" s="181"/>
      <c r="L229" s="181"/>
    </row>
    <row r="230" spans="3:12" x14ac:dyDescent="0.25">
      <c r="C230" s="538"/>
      <c r="D230" s="539"/>
      <c r="E230" s="181"/>
      <c r="F230" s="540"/>
      <c r="G230" s="541"/>
      <c r="H230" s="540"/>
      <c r="I230" s="540"/>
      <c r="J230" s="181"/>
      <c r="K230" s="181"/>
      <c r="L230" s="181"/>
    </row>
    <row r="231" spans="3:12" x14ac:dyDescent="0.25">
      <c r="C231" s="540"/>
      <c r="D231" s="542"/>
      <c r="E231" s="543"/>
      <c r="F231" s="543"/>
      <c r="G231" s="543"/>
      <c r="H231" s="544"/>
      <c r="I231" s="544"/>
      <c r="J231" s="544"/>
      <c r="K231" s="543"/>
      <c r="L231" s="181"/>
    </row>
    <row r="232" spans="3:12" ht="15.75" x14ac:dyDescent="0.25">
      <c r="C232" s="545"/>
      <c r="D232" s="546"/>
      <c r="E232" s="543"/>
      <c r="F232" s="543"/>
      <c r="G232" s="543"/>
      <c r="H232" s="544"/>
      <c r="I232" s="544"/>
      <c r="J232" s="544"/>
      <c r="K232" s="543"/>
      <c r="L232" s="181"/>
    </row>
    <row r="233" spans="3:12" ht="18.75" x14ac:dyDescent="0.25">
      <c r="C233" s="537"/>
      <c r="D233" s="542"/>
      <c r="E233" s="543"/>
      <c r="F233" s="543"/>
      <c r="G233" s="543"/>
      <c r="H233" s="544"/>
      <c r="I233" s="544"/>
      <c r="J233" s="544"/>
      <c r="K233" s="543"/>
      <c r="L233" s="181"/>
    </row>
    <row r="234" spans="3:12" x14ac:dyDescent="0.25">
      <c r="C234" s="181"/>
      <c r="D234" s="181"/>
      <c r="E234" s="543"/>
      <c r="F234" s="543"/>
      <c r="G234" s="543"/>
      <c r="H234" s="544"/>
      <c r="I234" s="544"/>
      <c r="J234" s="544"/>
      <c r="K234" s="543"/>
      <c r="L234" s="181"/>
    </row>
    <row r="235" spans="3:12" x14ac:dyDescent="0.25">
      <c r="C235" s="181"/>
      <c r="D235" s="181"/>
      <c r="E235" s="181"/>
      <c r="F235" s="543"/>
      <c r="G235" s="544"/>
      <c r="H235" s="544"/>
      <c r="I235" s="544"/>
      <c r="J235" s="181"/>
      <c r="K235" s="181"/>
      <c r="L235" s="181"/>
    </row>
    <row r="236" spans="3:12" x14ac:dyDescent="0.25">
      <c r="C236" s="547"/>
      <c r="D236" s="547"/>
      <c r="E236" s="547"/>
      <c r="F236" s="548"/>
      <c r="G236" s="548"/>
      <c r="H236" s="547"/>
      <c r="I236" s="548"/>
      <c r="J236" s="548"/>
      <c r="K236" s="548"/>
      <c r="L236" s="548"/>
    </row>
    <row r="237" spans="3:12" x14ac:dyDescent="0.25">
      <c r="C237" s="543"/>
      <c r="D237" s="549"/>
      <c r="E237" s="550"/>
      <c r="F237" s="550"/>
      <c r="G237" s="551"/>
      <c r="H237" s="544"/>
      <c r="I237" s="550"/>
      <c r="J237" s="552"/>
      <c r="K237" s="544"/>
      <c r="L237" s="544"/>
    </row>
    <row r="238" spans="3:12" x14ac:dyDescent="0.25">
      <c r="C238" s="543"/>
      <c r="D238" s="549"/>
      <c r="E238" s="550"/>
      <c r="F238" s="550"/>
      <c r="G238" s="551"/>
      <c r="H238" s="544"/>
      <c r="I238" s="550"/>
      <c r="J238" s="544"/>
      <c r="K238" s="544"/>
      <c r="L238" s="544"/>
    </row>
    <row r="239" spans="3:12" x14ac:dyDescent="0.25">
      <c r="C239" s="543"/>
      <c r="D239" s="549"/>
      <c r="E239" s="550"/>
      <c r="F239" s="550"/>
      <c r="G239" s="551"/>
      <c r="H239" s="544"/>
      <c r="I239" s="550"/>
      <c r="J239" s="544"/>
      <c r="K239" s="544"/>
      <c r="L239" s="544"/>
    </row>
    <row r="240" spans="3:12" x14ac:dyDescent="0.25">
      <c r="C240" s="543"/>
      <c r="D240" s="549"/>
      <c r="E240" s="550"/>
      <c r="F240" s="550"/>
      <c r="G240" s="551"/>
      <c r="H240" s="544"/>
      <c r="I240" s="550"/>
      <c r="J240" s="544"/>
      <c r="K240" s="544"/>
      <c r="L240" s="544"/>
    </row>
    <row r="241" spans="3:12" x14ac:dyDescent="0.25">
      <c r="C241" s="543"/>
      <c r="D241" s="549"/>
      <c r="E241" s="550"/>
      <c r="F241" s="550"/>
      <c r="G241" s="551"/>
      <c r="H241" s="544"/>
      <c r="I241" s="550"/>
      <c r="J241" s="544"/>
      <c r="K241" s="544"/>
      <c r="L241" s="544"/>
    </row>
    <row r="242" spans="3:12" x14ac:dyDescent="0.25">
      <c r="C242" s="543"/>
      <c r="D242" s="549"/>
      <c r="E242" s="550"/>
      <c r="F242" s="550"/>
      <c r="G242" s="551"/>
      <c r="H242" s="544"/>
      <c r="I242" s="550"/>
      <c r="J242" s="544"/>
      <c r="K242" s="544"/>
      <c r="L242" s="544"/>
    </row>
    <row r="243" spans="3:12" x14ac:dyDescent="0.25">
      <c r="C243" s="543"/>
      <c r="D243" s="549"/>
      <c r="E243" s="550"/>
      <c r="F243" s="550"/>
      <c r="G243" s="551"/>
      <c r="H243" s="544"/>
      <c r="I243" s="550"/>
      <c r="J243" s="544"/>
      <c r="K243" s="544"/>
      <c r="L243" s="544"/>
    </row>
    <row r="244" spans="3:12" x14ac:dyDescent="0.25">
      <c r="C244" s="543"/>
      <c r="D244" s="549"/>
      <c r="E244" s="550"/>
      <c r="F244" s="550"/>
      <c r="G244" s="551"/>
      <c r="H244" s="544"/>
      <c r="I244" s="550"/>
      <c r="J244" s="544"/>
      <c r="K244" s="544"/>
      <c r="L244" s="544"/>
    </row>
    <row r="245" spans="3:12" x14ac:dyDescent="0.25">
      <c r="C245" s="543"/>
      <c r="D245" s="549"/>
      <c r="E245" s="550"/>
      <c r="F245" s="550"/>
      <c r="G245" s="551"/>
      <c r="H245" s="544"/>
      <c r="I245" s="550"/>
      <c r="J245" s="544"/>
      <c r="K245" s="544"/>
      <c r="L245" s="544"/>
    </row>
    <row r="246" spans="3:12" x14ac:dyDescent="0.25">
      <c r="C246" s="543"/>
      <c r="D246" s="549"/>
      <c r="E246" s="550"/>
      <c r="F246" s="550"/>
      <c r="G246" s="551"/>
      <c r="H246" s="544"/>
      <c r="I246" s="550"/>
      <c r="J246" s="544"/>
      <c r="K246" s="544"/>
      <c r="L246" s="544"/>
    </row>
    <row r="247" spans="3:12" x14ac:dyDescent="0.25">
      <c r="C247" s="543"/>
      <c r="D247" s="549"/>
      <c r="E247" s="550"/>
      <c r="F247" s="550"/>
      <c r="G247" s="551"/>
      <c r="H247" s="544"/>
      <c r="I247" s="550"/>
      <c r="J247" s="544"/>
      <c r="K247" s="544"/>
      <c r="L247" s="544"/>
    </row>
    <row r="248" spans="3:12" x14ac:dyDescent="0.25">
      <c r="C248" s="543"/>
      <c r="D248" s="549"/>
      <c r="E248" s="550"/>
      <c r="F248" s="550"/>
      <c r="G248" s="551"/>
      <c r="H248" s="544"/>
      <c r="I248" s="550"/>
      <c r="J248" s="544"/>
      <c r="K248" s="544"/>
      <c r="L248" s="544"/>
    </row>
    <row r="249" spans="3:12" x14ac:dyDescent="0.25">
      <c r="C249" s="543"/>
      <c r="D249" s="549"/>
      <c r="E249" s="550"/>
      <c r="F249" s="550"/>
      <c r="G249" s="551"/>
      <c r="H249" s="544"/>
      <c r="I249" s="550"/>
      <c r="J249" s="544"/>
      <c r="K249" s="544"/>
      <c r="L249" s="544"/>
    </row>
    <row r="250" spans="3:12" x14ac:dyDescent="0.25">
      <c r="C250" s="543"/>
      <c r="D250" s="549"/>
      <c r="E250" s="550"/>
      <c r="F250" s="550"/>
      <c r="G250" s="551"/>
      <c r="H250" s="544"/>
      <c r="I250" s="550"/>
      <c r="J250" s="544"/>
      <c r="K250" s="544"/>
      <c r="L250" s="544"/>
    </row>
    <row r="251" spans="3:12" x14ac:dyDescent="0.25">
      <c r="C251" s="543"/>
      <c r="D251" s="549"/>
      <c r="E251" s="550"/>
      <c r="F251" s="550"/>
      <c r="G251" s="551"/>
      <c r="H251" s="544"/>
      <c r="I251" s="550"/>
      <c r="J251" s="544"/>
      <c r="K251" s="544"/>
      <c r="L251" s="544"/>
    </row>
    <row r="252" spans="3:12" x14ac:dyDescent="0.25">
      <c r="C252" s="543"/>
      <c r="D252" s="549"/>
      <c r="E252" s="550"/>
      <c r="F252" s="550"/>
      <c r="G252" s="551"/>
      <c r="H252" s="544"/>
      <c r="I252" s="550"/>
      <c r="J252" s="544"/>
      <c r="K252" s="544"/>
      <c r="L252" s="544"/>
    </row>
    <row r="253" spans="3:12" x14ac:dyDescent="0.25">
      <c r="C253" s="543"/>
      <c r="D253" s="549"/>
      <c r="E253" s="550"/>
      <c r="F253" s="550"/>
      <c r="G253" s="551"/>
      <c r="H253" s="544"/>
      <c r="I253" s="550"/>
      <c r="J253" s="544"/>
      <c r="K253" s="544"/>
      <c r="L253" s="544"/>
    </row>
    <row r="254" spans="3:12" x14ac:dyDescent="0.25">
      <c r="C254" s="543"/>
      <c r="D254" s="549"/>
      <c r="E254" s="550"/>
      <c r="F254" s="550"/>
      <c r="G254" s="551"/>
      <c r="H254" s="544"/>
      <c r="I254" s="550"/>
      <c r="J254" s="544"/>
      <c r="K254" s="544"/>
      <c r="L254" s="544"/>
    </row>
    <row r="255" spans="3:12" x14ac:dyDescent="0.25">
      <c r="C255" s="543"/>
      <c r="D255" s="549"/>
      <c r="E255" s="550"/>
      <c r="F255" s="550"/>
      <c r="G255" s="551"/>
      <c r="H255" s="544"/>
      <c r="I255" s="550"/>
      <c r="J255" s="544"/>
      <c r="K255" s="544"/>
      <c r="L255" s="544"/>
    </row>
    <row r="256" spans="3:12" x14ac:dyDescent="0.25">
      <c r="C256" s="543"/>
      <c r="D256" s="549"/>
      <c r="E256" s="550"/>
      <c r="F256" s="550"/>
      <c r="G256" s="551"/>
      <c r="H256" s="544"/>
      <c r="I256" s="550"/>
      <c r="J256" s="544"/>
      <c r="K256" s="544"/>
      <c r="L256" s="544"/>
    </row>
    <row r="257" spans="3:12" x14ac:dyDescent="0.25">
      <c r="C257" s="543"/>
      <c r="D257" s="549"/>
      <c r="E257" s="550"/>
      <c r="F257" s="550"/>
      <c r="G257" s="551"/>
      <c r="H257" s="544"/>
      <c r="I257" s="550"/>
      <c r="J257" s="544"/>
      <c r="K257" s="544"/>
      <c r="L257" s="544"/>
    </row>
    <row r="258" spans="3:12" x14ac:dyDescent="0.25">
      <c r="C258" s="543"/>
      <c r="D258" s="549"/>
      <c r="E258" s="550"/>
      <c r="F258" s="550"/>
      <c r="G258" s="551"/>
      <c r="H258" s="544"/>
      <c r="I258" s="550"/>
      <c r="J258" s="544"/>
      <c r="K258" s="544"/>
      <c r="L258" s="544"/>
    </row>
    <row r="259" spans="3:12" x14ac:dyDescent="0.25">
      <c r="C259" s="543"/>
      <c r="D259" s="549"/>
      <c r="E259" s="550"/>
      <c r="F259" s="550"/>
      <c r="G259" s="551"/>
      <c r="H259" s="544"/>
      <c r="I259" s="550"/>
      <c r="J259" s="544"/>
      <c r="K259" s="544"/>
      <c r="L259" s="544"/>
    </row>
    <row r="260" spans="3:12" x14ac:dyDescent="0.25">
      <c r="C260" s="543"/>
      <c r="D260" s="549"/>
      <c r="E260" s="550"/>
      <c r="F260" s="550"/>
      <c r="G260" s="551"/>
      <c r="H260" s="544"/>
      <c r="I260" s="550"/>
      <c r="J260" s="544"/>
      <c r="K260" s="544"/>
      <c r="L260" s="544"/>
    </row>
    <row r="261" spans="3:12" x14ac:dyDescent="0.25">
      <c r="C261" s="543"/>
      <c r="D261" s="549"/>
      <c r="E261" s="550"/>
      <c r="F261" s="550"/>
      <c r="G261" s="551"/>
      <c r="H261" s="544"/>
      <c r="I261" s="550"/>
      <c r="J261" s="544"/>
      <c r="K261" s="544"/>
      <c r="L261" s="544"/>
    </row>
    <row r="262" spans="3:12" x14ac:dyDescent="0.25">
      <c r="C262" s="543"/>
      <c r="D262" s="549"/>
      <c r="E262" s="550"/>
      <c r="F262" s="550"/>
      <c r="G262" s="551"/>
      <c r="H262" s="544"/>
      <c r="I262" s="550"/>
      <c r="J262" s="544"/>
      <c r="K262" s="544"/>
      <c r="L262" s="544"/>
    </row>
    <row r="263" spans="3:12" x14ac:dyDescent="0.25">
      <c r="C263" s="543"/>
      <c r="D263" s="549"/>
      <c r="E263" s="550"/>
      <c r="F263" s="550"/>
      <c r="G263" s="551"/>
      <c r="H263" s="544"/>
      <c r="I263" s="550"/>
      <c r="J263" s="544"/>
      <c r="K263" s="544"/>
      <c r="L263" s="544"/>
    </row>
    <row r="264" spans="3:12" x14ac:dyDescent="0.25">
      <c r="C264" s="543"/>
      <c r="D264" s="549"/>
      <c r="E264" s="550"/>
      <c r="F264" s="550"/>
      <c r="G264" s="551"/>
      <c r="H264" s="544"/>
      <c r="I264" s="550"/>
      <c r="J264" s="544"/>
      <c r="K264" s="544"/>
      <c r="L264" s="544"/>
    </row>
    <row r="265" spans="3:12" x14ac:dyDescent="0.25">
      <c r="C265" s="543"/>
      <c r="D265" s="549"/>
      <c r="E265" s="550"/>
      <c r="F265" s="550"/>
      <c r="G265" s="551"/>
      <c r="H265" s="544"/>
      <c r="I265" s="550"/>
      <c r="J265" s="544"/>
      <c r="K265" s="544"/>
      <c r="L265" s="544"/>
    </row>
    <row r="266" spans="3:12" x14ac:dyDescent="0.25">
      <c r="C266" s="543"/>
      <c r="D266" s="549"/>
      <c r="E266" s="550"/>
      <c r="F266" s="550"/>
      <c r="G266" s="551"/>
      <c r="H266" s="544"/>
      <c r="I266" s="550"/>
      <c r="J266" s="544"/>
      <c r="K266" s="544"/>
      <c r="L266" s="544"/>
    </row>
    <row r="267" spans="3:12" x14ac:dyDescent="0.25">
      <c r="C267" s="543"/>
      <c r="D267" s="549"/>
      <c r="E267" s="550"/>
      <c r="F267" s="550"/>
      <c r="G267" s="551"/>
      <c r="H267" s="544"/>
      <c r="I267" s="550"/>
      <c r="J267" s="544"/>
      <c r="K267" s="544"/>
      <c r="L267" s="544"/>
    </row>
    <row r="268" spans="3:12" x14ac:dyDescent="0.25">
      <c r="C268" s="543"/>
      <c r="D268" s="549"/>
      <c r="E268" s="550"/>
      <c r="F268" s="550"/>
      <c r="G268" s="551"/>
      <c r="H268" s="544"/>
      <c r="I268" s="550"/>
      <c r="J268" s="544"/>
      <c r="K268" s="544"/>
      <c r="L268" s="544"/>
    </row>
    <row r="269" spans="3:12" x14ac:dyDescent="0.25">
      <c r="C269" s="543"/>
      <c r="D269" s="549"/>
      <c r="E269" s="550"/>
      <c r="F269" s="550"/>
      <c r="G269" s="551"/>
      <c r="H269" s="544"/>
      <c r="I269" s="550"/>
      <c r="J269" s="544"/>
      <c r="K269" s="544"/>
      <c r="L269" s="544"/>
    </row>
    <row r="270" spans="3:12" x14ac:dyDescent="0.25">
      <c r="C270" s="543"/>
      <c r="D270" s="549"/>
      <c r="E270" s="550"/>
      <c r="F270" s="550"/>
      <c r="G270" s="551"/>
      <c r="H270" s="544"/>
      <c r="I270" s="550"/>
      <c r="J270" s="544"/>
      <c r="K270" s="544"/>
      <c r="L270" s="544"/>
    </row>
    <row r="271" spans="3:12" x14ac:dyDescent="0.25">
      <c r="C271" s="543"/>
      <c r="D271" s="549"/>
      <c r="E271" s="550"/>
      <c r="F271" s="550"/>
      <c r="G271" s="551"/>
      <c r="H271" s="544"/>
      <c r="I271" s="550"/>
      <c r="J271" s="544"/>
      <c r="K271" s="544"/>
      <c r="L271" s="544"/>
    </row>
    <row r="272" spans="3:12" x14ac:dyDescent="0.25">
      <c r="C272" s="181"/>
      <c r="D272" s="181"/>
      <c r="E272" s="181"/>
      <c r="F272" s="181"/>
      <c r="G272" s="553"/>
      <c r="H272" s="181"/>
      <c r="I272" s="181"/>
      <c r="J272" s="181"/>
      <c r="K272" s="181"/>
      <c r="L272" s="181"/>
    </row>
    <row r="273" spans="3:12" x14ac:dyDescent="0.25">
      <c r="C273" s="181"/>
      <c r="D273" s="181"/>
      <c r="E273" s="181"/>
      <c r="F273" s="181"/>
      <c r="G273" s="553"/>
      <c r="H273" s="181"/>
      <c r="I273" s="181"/>
      <c r="J273" s="181"/>
      <c r="K273" s="181"/>
      <c r="L273" s="181"/>
    </row>
    <row r="274" spans="3:12" x14ac:dyDescent="0.25">
      <c r="C274" s="181"/>
      <c r="D274" s="181"/>
      <c r="E274" s="181"/>
      <c r="F274" s="181"/>
      <c r="G274" s="553"/>
      <c r="H274" s="181"/>
      <c r="I274" s="181"/>
      <c r="J274" s="181"/>
      <c r="K274" s="181"/>
      <c r="L274" s="181"/>
    </row>
    <row r="275" spans="3:12" x14ac:dyDescent="0.25">
      <c r="C275" s="181"/>
      <c r="D275" s="181"/>
      <c r="E275" s="181"/>
      <c r="F275" s="181"/>
      <c r="G275" s="553"/>
      <c r="H275" s="181"/>
      <c r="I275" s="181"/>
      <c r="J275" s="181"/>
      <c r="K275" s="181"/>
      <c r="L275" s="181"/>
    </row>
    <row r="276" spans="3:12" x14ac:dyDescent="0.25">
      <c r="C276" s="181"/>
      <c r="D276" s="181"/>
      <c r="E276" s="181"/>
      <c r="F276" s="181"/>
      <c r="G276" s="553"/>
      <c r="H276" s="181"/>
      <c r="I276" s="181"/>
      <c r="J276" s="181"/>
      <c r="K276" s="181"/>
      <c r="L276" s="181"/>
    </row>
    <row r="277" spans="3:12" x14ac:dyDescent="0.25">
      <c r="C277" s="181"/>
      <c r="D277" s="181"/>
      <c r="E277" s="181"/>
      <c r="F277" s="181"/>
      <c r="G277" s="553"/>
      <c r="H277" s="181"/>
      <c r="I277" s="181"/>
      <c r="J277" s="181"/>
      <c r="K277" s="181"/>
      <c r="L277" s="181"/>
    </row>
    <row r="278" spans="3:12" x14ac:dyDescent="0.25">
      <c r="C278" s="181"/>
      <c r="D278" s="181"/>
      <c r="E278" s="181"/>
      <c r="F278" s="181"/>
      <c r="G278" s="553"/>
      <c r="H278" s="181"/>
      <c r="I278" s="181"/>
      <c r="J278" s="181"/>
      <c r="K278" s="181"/>
      <c r="L278" s="181"/>
    </row>
    <row r="279" spans="3:12" x14ac:dyDescent="0.25">
      <c r="C279" s="181"/>
      <c r="D279" s="181"/>
      <c r="E279" s="181"/>
      <c r="F279" s="181"/>
      <c r="G279" s="553"/>
      <c r="H279" s="181"/>
      <c r="I279" s="181"/>
      <c r="J279" s="181"/>
      <c r="K279" s="181"/>
      <c r="L279" s="181"/>
    </row>
    <row r="280" spans="3:12" x14ac:dyDescent="0.25">
      <c r="C280" s="181"/>
      <c r="D280" s="181"/>
      <c r="E280" s="181"/>
      <c r="F280" s="181"/>
      <c r="G280" s="553"/>
      <c r="H280" s="181"/>
      <c r="I280" s="181"/>
      <c r="J280" s="181"/>
      <c r="K280" s="181"/>
      <c r="L280" s="181"/>
    </row>
    <row r="281" spans="3:12" x14ac:dyDescent="0.25">
      <c r="C281" s="181"/>
      <c r="D281" s="181"/>
      <c r="E281" s="181"/>
      <c r="F281" s="181"/>
      <c r="G281" s="553"/>
      <c r="H281" s="181"/>
      <c r="I281" s="181"/>
      <c r="J281" s="181"/>
      <c r="K281" s="181"/>
      <c r="L281" s="181"/>
    </row>
    <row r="282" spans="3:12" x14ac:dyDescent="0.25">
      <c r="C282" s="181"/>
      <c r="D282" s="181"/>
      <c r="E282" s="181"/>
      <c r="F282" s="181"/>
      <c r="G282" s="553"/>
      <c r="H282" s="181"/>
      <c r="I282" s="181"/>
      <c r="J282" s="181"/>
      <c r="K282" s="181"/>
      <c r="L282" s="181"/>
    </row>
    <row r="283" spans="3:12" x14ac:dyDescent="0.25">
      <c r="C283" s="181"/>
      <c r="D283" s="181"/>
      <c r="E283" s="181"/>
      <c r="F283" s="181"/>
      <c r="G283" s="553"/>
      <c r="H283" s="181"/>
      <c r="I283" s="181"/>
      <c r="J283" s="181"/>
      <c r="K283" s="181"/>
      <c r="L283" s="181"/>
    </row>
    <row r="284" spans="3:12" x14ac:dyDescent="0.25">
      <c r="C284" s="181"/>
      <c r="D284" s="181"/>
      <c r="E284" s="181"/>
      <c r="F284" s="181"/>
      <c r="G284" s="553"/>
      <c r="H284" s="181"/>
      <c r="I284" s="181"/>
      <c r="J284" s="181"/>
      <c r="K284" s="181"/>
      <c r="L284" s="181"/>
    </row>
    <row r="285" spans="3:12" x14ac:dyDescent="0.25">
      <c r="C285" s="181"/>
      <c r="D285" s="181"/>
      <c r="E285" s="181"/>
      <c r="F285" s="181"/>
      <c r="G285" s="553"/>
      <c r="H285" s="181"/>
      <c r="I285" s="181"/>
      <c r="J285" s="181"/>
      <c r="K285" s="181"/>
      <c r="L285" s="181"/>
    </row>
    <row r="286" spans="3:12" x14ac:dyDescent="0.25">
      <c r="C286" s="181"/>
      <c r="D286" s="181"/>
      <c r="E286" s="181"/>
      <c r="F286" s="181"/>
      <c r="G286" s="553"/>
      <c r="H286" s="181"/>
      <c r="I286" s="181"/>
      <c r="J286" s="181"/>
      <c r="K286" s="181"/>
      <c r="L286" s="181"/>
    </row>
    <row r="287" spans="3:12" x14ac:dyDescent="0.25">
      <c r="C287" s="181"/>
      <c r="D287" s="181"/>
      <c r="E287" s="181"/>
      <c r="F287" s="181"/>
      <c r="G287" s="553"/>
      <c r="H287" s="181"/>
      <c r="I287" s="181"/>
      <c r="J287" s="181"/>
      <c r="K287" s="181"/>
      <c r="L287" s="181"/>
    </row>
    <row r="288" spans="3:12" x14ac:dyDescent="0.25">
      <c r="C288" s="181"/>
      <c r="D288" s="181"/>
      <c r="E288" s="181"/>
      <c r="F288" s="181"/>
      <c r="G288" s="553"/>
      <c r="H288" s="181"/>
      <c r="I288" s="181"/>
      <c r="J288" s="181"/>
      <c r="K288" s="181"/>
      <c r="L288" s="181"/>
    </row>
    <row r="289" spans="3:12" x14ac:dyDescent="0.25">
      <c r="C289" s="181"/>
      <c r="D289" s="181"/>
      <c r="E289" s="181"/>
      <c r="F289" s="181"/>
      <c r="G289" s="553"/>
      <c r="H289" s="181"/>
      <c r="I289" s="181"/>
      <c r="J289" s="181"/>
      <c r="K289" s="181"/>
      <c r="L289" s="181"/>
    </row>
    <row r="290" spans="3:12" x14ac:dyDescent="0.25">
      <c r="C290" s="181"/>
      <c r="D290" s="181"/>
      <c r="E290" s="181"/>
      <c r="F290" s="181"/>
      <c r="G290" s="553"/>
      <c r="H290" s="181"/>
      <c r="I290" s="181"/>
      <c r="J290" s="181"/>
      <c r="K290" s="181"/>
      <c r="L290" s="181"/>
    </row>
    <row r="291" spans="3:12" x14ac:dyDescent="0.25">
      <c r="C291" s="181"/>
      <c r="D291" s="181"/>
      <c r="E291" s="181"/>
      <c r="F291" s="181"/>
      <c r="G291" s="553"/>
      <c r="H291" s="181"/>
      <c r="I291" s="181"/>
      <c r="J291" s="181"/>
      <c r="K291" s="181"/>
      <c r="L291" s="181"/>
    </row>
    <row r="292" spans="3:12" x14ac:dyDescent="0.25">
      <c r="C292" s="181"/>
      <c r="D292" s="181"/>
      <c r="E292" s="181"/>
      <c r="F292" s="181"/>
      <c r="G292" s="553"/>
      <c r="H292" s="181"/>
      <c r="I292" s="181"/>
      <c r="J292" s="181"/>
      <c r="K292" s="181"/>
      <c r="L292" s="181"/>
    </row>
    <row r="293" spans="3:12" x14ac:dyDescent="0.25">
      <c r="C293" s="181"/>
      <c r="D293" s="181"/>
      <c r="E293" s="181"/>
      <c r="F293" s="181"/>
      <c r="G293" s="553"/>
      <c r="H293" s="181"/>
      <c r="I293" s="181"/>
      <c r="J293" s="181"/>
      <c r="K293" s="181"/>
      <c r="L293" s="181"/>
    </row>
    <row r="294" spans="3:12" x14ac:dyDescent="0.25">
      <c r="C294" s="181"/>
      <c r="D294" s="181"/>
      <c r="E294" s="181"/>
      <c r="F294" s="181"/>
      <c r="G294" s="553"/>
      <c r="H294" s="181"/>
      <c r="I294" s="181"/>
      <c r="J294" s="181"/>
      <c r="K294" s="181"/>
      <c r="L294" s="181"/>
    </row>
    <row r="295" spans="3:12" x14ac:dyDescent="0.25">
      <c r="C295" s="181"/>
      <c r="D295" s="181"/>
      <c r="E295" s="181"/>
      <c r="F295" s="181"/>
      <c r="G295" s="553"/>
      <c r="H295" s="181"/>
      <c r="I295" s="181"/>
      <c r="J295" s="181"/>
      <c r="K295" s="181"/>
      <c r="L295" s="181"/>
    </row>
    <row r="296" spans="3:12" x14ac:dyDescent="0.25">
      <c r="C296" s="181"/>
      <c r="D296" s="181"/>
      <c r="E296" s="181"/>
      <c r="F296" s="181"/>
      <c r="G296" s="553"/>
      <c r="H296" s="181"/>
      <c r="I296" s="181"/>
      <c r="J296" s="181"/>
      <c r="K296" s="181"/>
      <c r="L296" s="181"/>
    </row>
    <row r="297" spans="3:12" x14ac:dyDescent="0.25">
      <c r="C297" s="181"/>
      <c r="D297" s="181"/>
      <c r="E297" s="181"/>
      <c r="F297" s="181"/>
      <c r="G297" s="553"/>
      <c r="H297" s="181"/>
      <c r="I297" s="181"/>
      <c r="J297" s="181"/>
      <c r="K297" s="181"/>
      <c r="L297" s="181"/>
    </row>
    <row r="298" spans="3:12" x14ac:dyDescent="0.25">
      <c r="C298" s="181"/>
      <c r="D298" s="181"/>
      <c r="E298" s="181"/>
      <c r="F298" s="181"/>
      <c r="G298" s="553"/>
      <c r="H298" s="181"/>
      <c r="I298" s="181"/>
      <c r="J298" s="181"/>
      <c r="K298" s="181"/>
      <c r="L298" s="181"/>
    </row>
    <row r="299" spans="3:12" x14ac:dyDescent="0.25">
      <c r="C299" s="181"/>
      <c r="D299" s="181"/>
      <c r="E299" s="181"/>
      <c r="F299" s="181"/>
      <c r="G299" s="553"/>
      <c r="H299" s="181"/>
      <c r="I299" s="181"/>
      <c r="J299" s="181"/>
      <c r="K299" s="181"/>
      <c r="L299" s="181"/>
    </row>
    <row r="300" spans="3:12" x14ac:dyDescent="0.25">
      <c r="C300" s="181"/>
      <c r="D300" s="181"/>
      <c r="E300" s="181"/>
      <c r="F300" s="181"/>
      <c r="G300" s="553"/>
      <c r="H300" s="181"/>
      <c r="I300" s="181"/>
      <c r="J300" s="181"/>
      <c r="K300" s="181"/>
      <c r="L300" s="181"/>
    </row>
    <row r="301" spans="3:12" x14ac:dyDescent="0.25">
      <c r="C301" s="181"/>
      <c r="D301" s="181"/>
      <c r="E301" s="181"/>
      <c r="F301" s="181"/>
      <c r="G301" s="553"/>
      <c r="H301" s="181"/>
      <c r="I301" s="181"/>
      <c r="J301" s="181"/>
      <c r="K301" s="181"/>
      <c r="L301" s="181"/>
    </row>
    <row r="302" spans="3:12" x14ac:dyDescent="0.25">
      <c r="C302" s="181"/>
      <c r="D302" s="181"/>
      <c r="E302" s="181"/>
      <c r="F302" s="181"/>
      <c r="G302" s="553"/>
      <c r="H302" s="181"/>
      <c r="I302" s="181"/>
      <c r="J302" s="181"/>
      <c r="K302" s="181"/>
      <c r="L302" s="181"/>
    </row>
    <row r="303" spans="3:12" x14ac:dyDescent="0.25">
      <c r="C303" s="181"/>
      <c r="D303" s="181"/>
      <c r="E303" s="181"/>
      <c r="F303" s="181"/>
      <c r="G303" s="553"/>
      <c r="H303" s="181"/>
      <c r="I303" s="181"/>
      <c r="J303" s="181"/>
      <c r="K303" s="181"/>
      <c r="L303" s="181"/>
    </row>
    <row r="304" spans="3:12" x14ac:dyDescent="0.25">
      <c r="C304" s="181"/>
      <c r="D304" s="181"/>
      <c r="E304" s="181"/>
      <c r="F304" s="181"/>
      <c r="G304" s="553"/>
      <c r="H304" s="181"/>
      <c r="I304" s="181"/>
      <c r="J304" s="181"/>
      <c r="K304" s="181"/>
      <c r="L304" s="181"/>
    </row>
    <row r="305" spans="3:12" x14ac:dyDescent="0.25">
      <c r="C305" s="181"/>
      <c r="D305" s="181"/>
      <c r="E305" s="181"/>
      <c r="F305" s="181"/>
      <c r="G305" s="553"/>
      <c r="H305" s="181"/>
      <c r="I305" s="181"/>
      <c r="J305" s="181"/>
      <c r="K305" s="181"/>
      <c r="L305" s="181"/>
    </row>
    <row r="306" spans="3:12" x14ac:dyDescent="0.25">
      <c r="C306" s="181"/>
      <c r="D306" s="181"/>
      <c r="E306" s="181"/>
      <c r="F306" s="181"/>
      <c r="G306" s="553"/>
      <c r="H306" s="181"/>
      <c r="I306" s="181"/>
      <c r="J306" s="181"/>
      <c r="K306" s="181"/>
      <c r="L306" s="181"/>
    </row>
    <row r="307" spans="3:12" x14ac:dyDescent="0.25">
      <c r="C307" s="181"/>
      <c r="D307" s="181"/>
      <c r="E307" s="181"/>
      <c r="F307" s="181"/>
      <c r="G307" s="553"/>
      <c r="H307" s="181"/>
      <c r="I307" s="181"/>
      <c r="J307" s="181"/>
      <c r="K307" s="181"/>
      <c r="L307" s="181"/>
    </row>
    <row r="308" spans="3:12" x14ac:dyDescent="0.25">
      <c r="C308" s="181"/>
      <c r="D308" s="181"/>
      <c r="E308" s="181"/>
      <c r="F308" s="181"/>
      <c r="G308" s="553"/>
      <c r="H308" s="181"/>
      <c r="I308" s="181"/>
      <c r="J308" s="181"/>
      <c r="K308" s="181"/>
      <c r="L308" s="181"/>
    </row>
    <row r="309" spans="3:12" x14ac:dyDescent="0.25">
      <c r="C309" s="181"/>
      <c r="D309" s="181"/>
      <c r="E309" s="181"/>
      <c r="F309" s="181"/>
      <c r="G309" s="553"/>
      <c r="H309" s="181"/>
      <c r="I309" s="181"/>
      <c r="J309" s="181"/>
      <c r="K309" s="181"/>
      <c r="L309" s="181"/>
    </row>
    <row r="310" spans="3:12" x14ac:dyDescent="0.25">
      <c r="C310" s="181"/>
      <c r="D310" s="181"/>
      <c r="E310" s="181"/>
      <c r="F310" s="181"/>
      <c r="G310" s="553"/>
      <c r="H310" s="181"/>
      <c r="I310" s="181"/>
      <c r="J310" s="181"/>
      <c r="K310" s="181"/>
      <c r="L310" s="181"/>
    </row>
    <row r="311" spans="3:12" x14ac:dyDescent="0.25">
      <c r="C311" s="181"/>
      <c r="D311" s="181"/>
      <c r="E311" s="181"/>
      <c r="F311" s="181"/>
      <c r="G311" s="553"/>
      <c r="H311" s="181"/>
      <c r="I311" s="181"/>
      <c r="J311" s="181"/>
      <c r="K311" s="181"/>
      <c r="L311" s="181"/>
    </row>
    <row r="312" spans="3:12" x14ac:dyDescent="0.25">
      <c r="C312" s="181"/>
      <c r="D312" s="181"/>
      <c r="E312" s="181"/>
      <c r="F312" s="181"/>
      <c r="G312" s="553"/>
      <c r="H312" s="181"/>
      <c r="I312" s="181"/>
      <c r="J312" s="181"/>
      <c r="K312" s="181"/>
      <c r="L312" s="181"/>
    </row>
    <row r="313" spans="3:12" x14ac:dyDescent="0.25">
      <c r="C313" s="181"/>
      <c r="D313" s="181"/>
      <c r="E313" s="181"/>
      <c r="F313" s="181"/>
      <c r="G313" s="553"/>
      <c r="H313" s="181"/>
      <c r="I313" s="181"/>
      <c r="J313" s="181"/>
      <c r="K313" s="181"/>
      <c r="L313" s="181"/>
    </row>
    <row r="314" spans="3:12" x14ac:dyDescent="0.25">
      <c r="C314" s="181"/>
      <c r="D314" s="181"/>
      <c r="E314" s="181"/>
      <c r="F314" s="181"/>
      <c r="G314" s="553"/>
      <c r="H314" s="181"/>
      <c r="I314" s="181"/>
      <c r="J314" s="181"/>
      <c r="K314" s="181"/>
      <c r="L314" s="181"/>
    </row>
    <row r="315" spans="3:12" x14ac:dyDescent="0.25">
      <c r="C315" s="181"/>
      <c r="D315" s="181"/>
      <c r="E315" s="181"/>
      <c r="F315" s="181"/>
      <c r="G315" s="553"/>
      <c r="H315" s="181"/>
      <c r="I315" s="181"/>
      <c r="J315" s="181"/>
      <c r="K315" s="181"/>
      <c r="L315" s="181"/>
    </row>
    <row r="316" spans="3:12" x14ac:dyDescent="0.25">
      <c r="C316" s="181"/>
      <c r="D316" s="181"/>
      <c r="E316" s="181"/>
      <c r="F316" s="181"/>
      <c r="G316" s="553"/>
      <c r="H316" s="181"/>
      <c r="I316" s="181"/>
      <c r="J316" s="181"/>
      <c r="K316" s="181"/>
      <c r="L316" s="181"/>
    </row>
    <row r="317" spans="3:12" x14ac:dyDescent="0.25">
      <c r="C317" s="181"/>
      <c r="D317" s="181"/>
      <c r="E317" s="181"/>
      <c r="F317" s="181"/>
      <c r="G317" s="553"/>
      <c r="H317" s="181"/>
      <c r="I317" s="181"/>
      <c r="J317" s="181"/>
      <c r="K317" s="181"/>
      <c r="L317" s="181"/>
    </row>
    <row r="318" spans="3:12" x14ac:dyDescent="0.25">
      <c r="C318" s="181"/>
      <c r="D318" s="181"/>
      <c r="E318" s="181"/>
      <c r="F318" s="181"/>
      <c r="G318" s="553"/>
      <c r="H318" s="181"/>
      <c r="I318" s="181"/>
      <c r="J318" s="181"/>
      <c r="K318" s="181"/>
      <c r="L318" s="181"/>
    </row>
    <row r="319" spans="3:12" x14ac:dyDescent="0.25">
      <c r="C319" s="181"/>
      <c r="D319" s="181"/>
      <c r="E319" s="181"/>
      <c r="F319" s="181"/>
      <c r="G319" s="553"/>
      <c r="H319" s="181"/>
      <c r="I319" s="181"/>
      <c r="J319" s="181"/>
      <c r="K319" s="181"/>
      <c r="L319" s="181"/>
    </row>
    <row r="320" spans="3:12" x14ac:dyDescent="0.25">
      <c r="C320" s="181"/>
      <c r="D320" s="181"/>
      <c r="E320" s="181"/>
      <c r="F320" s="181"/>
      <c r="G320" s="553"/>
      <c r="H320" s="181"/>
      <c r="I320" s="181"/>
      <c r="J320" s="181"/>
      <c r="K320" s="181"/>
      <c r="L320" s="181"/>
    </row>
    <row r="321" spans="3:12" x14ac:dyDescent="0.25">
      <c r="C321" s="181"/>
      <c r="D321" s="181"/>
      <c r="E321" s="181"/>
      <c r="F321" s="181"/>
      <c r="G321" s="553"/>
      <c r="H321" s="181"/>
      <c r="I321" s="181"/>
      <c r="J321" s="181"/>
      <c r="K321" s="181"/>
      <c r="L321" s="181"/>
    </row>
    <row r="322" spans="3:12" x14ac:dyDescent="0.25">
      <c r="C322" s="181"/>
      <c r="D322" s="181"/>
      <c r="E322" s="181"/>
      <c r="F322" s="181"/>
      <c r="G322" s="553"/>
      <c r="H322" s="181"/>
      <c r="I322" s="181"/>
      <c r="J322" s="181"/>
      <c r="K322" s="181"/>
      <c r="L322" s="181"/>
    </row>
    <row r="323" spans="3:12" x14ac:dyDescent="0.25">
      <c r="C323" s="181"/>
      <c r="D323" s="181"/>
      <c r="E323" s="181"/>
      <c r="F323" s="181"/>
      <c r="G323" s="553"/>
      <c r="H323" s="181"/>
      <c r="I323" s="181"/>
      <c r="J323" s="181"/>
      <c r="K323" s="181"/>
      <c r="L323" s="181"/>
    </row>
    <row r="324" spans="3:12" x14ac:dyDescent="0.25">
      <c r="C324" s="181"/>
      <c r="D324" s="181"/>
      <c r="E324" s="181"/>
      <c r="F324" s="181"/>
      <c r="G324" s="553"/>
      <c r="H324" s="181"/>
      <c r="I324" s="181"/>
      <c r="J324" s="181"/>
      <c r="K324" s="181"/>
      <c r="L324" s="181"/>
    </row>
    <row r="325" spans="3:12" x14ac:dyDescent="0.25">
      <c r="C325" s="181"/>
      <c r="D325" s="181"/>
      <c r="E325" s="181"/>
      <c r="F325" s="181"/>
      <c r="G325" s="553"/>
      <c r="H325" s="181"/>
      <c r="I325" s="181"/>
      <c r="J325" s="181"/>
      <c r="K325" s="181"/>
      <c r="L325" s="181"/>
    </row>
    <row r="326" spans="3:12" x14ac:dyDescent="0.25">
      <c r="C326" s="181"/>
      <c r="D326" s="181"/>
      <c r="E326" s="181"/>
      <c r="F326" s="181"/>
      <c r="G326" s="553"/>
      <c r="H326" s="181"/>
      <c r="I326" s="181"/>
      <c r="J326" s="181"/>
      <c r="K326" s="181"/>
      <c r="L326" s="181"/>
    </row>
    <row r="327" spans="3:12" x14ac:dyDescent="0.25">
      <c r="C327" s="181"/>
      <c r="D327" s="181"/>
      <c r="E327" s="181"/>
      <c r="F327" s="181"/>
      <c r="G327" s="553"/>
      <c r="H327" s="181"/>
      <c r="I327" s="181"/>
      <c r="J327" s="181"/>
      <c r="K327" s="181"/>
      <c r="L327" s="181"/>
    </row>
    <row r="328" spans="3:12" x14ac:dyDescent="0.25">
      <c r="C328" s="181"/>
      <c r="D328" s="181"/>
      <c r="E328" s="181"/>
      <c r="F328" s="181"/>
      <c r="G328" s="553"/>
      <c r="H328" s="181"/>
      <c r="I328" s="181"/>
      <c r="J328" s="181"/>
      <c r="K328" s="181"/>
      <c r="L328" s="181"/>
    </row>
    <row r="329" spans="3:12" x14ac:dyDescent="0.25">
      <c r="C329" s="181"/>
      <c r="D329" s="181"/>
      <c r="E329" s="181"/>
      <c r="F329" s="181"/>
      <c r="G329" s="553"/>
      <c r="H329" s="181"/>
      <c r="I329" s="181"/>
      <c r="J329" s="181"/>
      <c r="K329" s="181"/>
      <c r="L329" s="181"/>
    </row>
    <row r="330" spans="3:12" x14ac:dyDescent="0.25">
      <c r="C330" s="181"/>
      <c r="D330" s="181"/>
      <c r="E330" s="181"/>
      <c r="F330" s="181"/>
      <c r="G330" s="553"/>
      <c r="H330" s="181"/>
      <c r="I330" s="181"/>
      <c r="J330" s="181"/>
      <c r="K330" s="181"/>
      <c r="L330" s="181"/>
    </row>
    <row r="331" spans="3:12" x14ac:dyDescent="0.25">
      <c r="C331" s="181"/>
      <c r="D331" s="181"/>
      <c r="E331" s="181"/>
      <c r="F331" s="181"/>
      <c r="G331" s="553"/>
      <c r="H331" s="181"/>
      <c r="I331" s="181"/>
      <c r="J331" s="181"/>
      <c r="K331" s="181"/>
      <c r="L331" s="181"/>
    </row>
    <row r="332" spans="3:12" x14ac:dyDescent="0.25">
      <c r="C332" s="181"/>
      <c r="D332" s="181"/>
      <c r="E332" s="181"/>
      <c r="F332" s="181"/>
      <c r="G332" s="553"/>
      <c r="H332" s="181"/>
      <c r="I332" s="181"/>
      <c r="J332" s="181"/>
      <c r="K332" s="181"/>
      <c r="L332" s="181"/>
    </row>
    <row r="333" spans="3:12" x14ac:dyDescent="0.25">
      <c r="C333" s="181"/>
      <c r="D333" s="181"/>
      <c r="E333" s="181"/>
      <c r="F333" s="181"/>
      <c r="G333" s="553"/>
      <c r="H333" s="181"/>
      <c r="I333" s="181"/>
      <c r="J333" s="181"/>
      <c r="K333" s="181"/>
      <c r="L333" s="181"/>
    </row>
    <row r="334" spans="3:12" x14ac:dyDescent="0.25">
      <c r="C334" s="181"/>
      <c r="D334" s="181"/>
      <c r="E334" s="181"/>
      <c r="F334" s="181"/>
      <c r="G334" s="553"/>
      <c r="H334" s="181"/>
      <c r="I334" s="181"/>
      <c r="J334" s="181"/>
      <c r="K334" s="181"/>
      <c r="L334" s="181"/>
    </row>
    <row r="335" spans="3:12" x14ac:dyDescent="0.25">
      <c r="C335" s="181"/>
      <c r="D335" s="181"/>
      <c r="E335" s="181"/>
      <c r="F335" s="181"/>
      <c r="G335" s="553"/>
      <c r="H335" s="181"/>
      <c r="I335" s="181"/>
      <c r="J335" s="181"/>
      <c r="K335" s="181"/>
      <c r="L335" s="181"/>
    </row>
    <row r="336" spans="3:12" x14ac:dyDescent="0.25">
      <c r="C336" s="181"/>
      <c r="D336" s="181"/>
      <c r="E336" s="181"/>
      <c r="F336" s="181"/>
      <c r="G336" s="553"/>
      <c r="H336" s="181"/>
      <c r="I336" s="181"/>
      <c r="J336" s="181"/>
      <c r="K336" s="181"/>
      <c r="L336" s="181"/>
    </row>
    <row r="337" spans="3:12" x14ac:dyDescent="0.25">
      <c r="C337" s="181"/>
      <c r="D337" s="181"/>
      <c r="E337" s="181"/>
      <c r="F337" s="181"/>
      <c r="G337" s="553"/>
      <c r="H337" s="181"/>
      <c r="I337" s="181"/>
      <c r="J337" s="181"/>
      <c r="K337" s="181"/>
      <c r="L337" s="181"/>
    </row>
    <row r="338" spans="3:12" x14ac:dyDescent="0.25">
      <c r="C338" s="181"/>
      <c r="D338" s="181"/>
      <c r="E338" s="181"/>
      <c r="F338" s="181"/>
      <c r="G338" s="553"/>
      <c r="H338" s="181"/>
      <c r="I338" s="181"/>
      <c r="J338" s="181"/>
      <c r="K338" s="181"/>
      <c r="L338" s="181"/>
    </row>
    <row r="339" spans="3:12" x14ac:dyDescent="0.25">
      <c r="C339" s="181"/>
      <c r="D339" s="181"/>
      <c r="E339" s="181"/>
      <c r="F339" s="181"/>
      <c r="G339" s="553"/>
      <c r="H339" s="181"/>
      <c r="I339" s="181"/>
      <c r="J339" s="181"/>
      <c r="K339" s="181"/>
      <c r="L339" s="181"/>
    </row>
    <row r="340" spans="3:12" x14ac:dyDescent="0.25">
      <c r="C340" s="181"/>
      <c r="D340" s="181"/>
      <c r="E340" s="181"/>
      <c r="F340" s="181"/>
      <c r="G340" s="553"/>
      <c r="H340" s="181"/>
      <c r="I340" s="181"/>
      <c r="J340" s="181"/>
      <c r="K340" s="181"/>
      <c r="L340" s="181"/>
    </row>
    <row r="341" spans="3:12" x14ac:dyDescent="0.25">
      <c r="C341" s="181"/>
      <c r="D341" s="181"/>
      <c r="E341" s="181"/>
      <c r="F341" s="181"/>
      <c r="G341" s="553"/>
      <c r="H341" s="181"/>
      <c r="I341" s="181"/>
      <c r="J341" s="181"/>
      <c r="K341" s="181"/>
      <c r="L341" s="181"/>
    </row>
    <row r="342" spans="3:12" x14ac:dyDescent="0.25">
      <c r="C342" s="181"/>
      <c r="D342" s="181"/>
      <c r="E342" s="181"/>
      <c r="F342" s="181"/>
      <c r="G342" s="553"/>
      <c r="H342" s="181"/>
      <c r="I342" s="181"/>
      <c r="J342" s="181"/>
      <c r="K342" s="181"/>
      <c r="L342" s="181"/>
    </row>
    <row r="343" spans="3:12" x14ac:dyDescent="0.25">
      <c r="C343" s="181"/>
      <c r="D343" s="181"/>
      <c r="E343" s="181"/>
      <c r="F343" s="181"/>
      <c r="G343" s="553"/>
      <c r="H343" s="181"/>
      <c r="I343" s="181"/>
      <c r="J343" s="181"/>
      <c r="K343" s="181"/>
      <c r="L343" s="181"/>
    </row>
    <row r="344" spans="3:12" x14ac:dyDescent="0.25">
      <c r="C344" s="181"/>
      <c r="D344" s="181"/>
      <c r="E344" s="181"/>
      <c r="F344" s="181"/>
      <c r="G344" s="553"/>
      <c r="H344" s="181"/>
      <c r="I344" s="181"/>
      <c r="J344" s="181"/>
      <c r="K344" s="181"/>
      <c r="L344" s="181"/>
    </row>
    <row r="345" spans="3:12" x14ac:dyDescent="0.25">
      <c r="C345" s="181"/>
      <c r="D345" s="181"/>
      <c r="E345" s="181"/>
      <c r="F345" s="181"/>
      <c r="G345" s="553"/>
      <c r="H345" s="181"/>
      <c r="I345" s="181"/>
      <c r="J345" s="181"/>
      <c r="K345" s="181"/>
      <c r="L345" s="181"/>
    </row>
    <row r="346" spans="3:12" x14ac:dyDescent="0.25">
      <c r="C346" s="181"/>
      <c r="D346" s="181"/>
      <c r="E346" s="181"/>
      <c r="F346" s="181"/>
      <c r="G346" s="553"/>
      <c r="H346" s="181"/>
      <c r="I346" s="181"/>
      <c r="J346" s="181"/>
      <c r="K346" s="181"/>
      <c r="L346" s="181"/>
    </row>
    <row r="347" spans="3:12" x14ac:dyDescent="0.25">
      <c r="C347" s="181"/>
      <c r="D347" s="181"/>
      <c r="E347" s="181"/>
      <c r="F347" s="181"/>
      <c r="G347" s="553"/>
      <c r="H347" s="181"/>
      <c r="I347" s="181"/>
      <c r="J347" s="181"/>
      <c r="K347" s="181"/>
      <c r="L347" s="181"/>
    </row>
    <row r="348" spans="3:12" x14ac:dyDescent="0.25">
      <c r="C348" s="181"/>
      <c r="D348" s="181"/>
      <c r="E348" s="181"/>
      <c r="F348" s="181"/>
      <c r="G348" s="553"/>
      <c r="H348" s="181"/>
      <c r="I348" s="181"/>
      <c r="J348" s="181"/>
      <c r="K348" s="181"/>
      <c r="L348" s="181"/>
    </row>
    <row r="349" spans="3:12" x14ac:dyDescent="0.25">
      <c r="C349" s="181"/>
      <c r="D349" s="181"/>
      <c r="E349" s="181"/>
      <c r="F349" s="181"/>
      <c r="G349" s="553"/>
      <c r="H349" s="181"/>
      <c r="I349" s="181"/>
      <c r="J349" s="181"/>
      <c r="K349" s="181"/>
      <c r="L349" s="181"/>
    </row>
    <row r="350" spans="3:12" x14ac:dyDescent="0.25">
      <c r="C350" s="181"/>
      <c r="D350" s="181"/>
      <c r="E350" s="181"/>
      <c r="F350" s="181"/>
      <c r="G350" s="553"/>
      <c r="H350" s="181"/>
      <c r="I350" s="181"/>
      <c r="J350" s="181"/>
      <c r="K350" s="181"/>
      <c r="L350" s="181"/>
    </row>
    <row r="351" spans="3:12" x14ac:dyDescent="0.25">
      <c r="C351" s="181"/>
      <c r="D351" s="181"/>
      <c r="E351" s="181"/>
      <c r="F351" s="181"/>
      <c r="G351" s="553"/>
      <c r="H351" s="181"/>
      <c r="I351" s="181"/>
      <c r="J351" s="181"/>
      <c r="K351" s="181"/>
      <c r="L351" s="181"/>
    </row>
    <row r="352" spans="3:12" x14ac:dyDescent="0.25">
      <c r="C352" s="181"/>
      <c r="D352" s="181"/>
      <c r="E352" s="181"/>
      <c r="F352" s="181"/>
      <c r="G352" s="553"/>
      <c r="H352" s="181"/>
      <c r="I352" s="181"/>
      <c r="J352" s="181"/>
      <c r="K352" s="181"/>
      <c r="L352" s="181"/>
    </row>
    <row r="353" spans="3:12" x14ac:dyDescent="0.25">
      <c r="C353" s="181"/>
      <c r="D353" s="181"/>
      <c r="E353" s="181"/>
      <c r="F353" s="181"/>
      <c r="G353" s="553"/>
      <c r="H353" s="181"/>
      <c r="I353" s="181"/>
      <c r="J353" s="181"/>
      <c r="K353" s="181"/>
      <c r="L353" s="181"/>
    </row>
    <row r="354" spans="3:12" x14ac:dyDescent="0.25">
      <c r="C354" s="181"/>
      <c r="D354" s="181"/>
      <c r="E354" s="181"/>
      <c r="F354" s="181"/>
      <c r="G354" s="553"/>
      <c r="H354" s="181"/>
      <c r="I354" s="181"/>
      <c r="J354" s="181"/>
      <c r="K354" s="181"/>
      <c r="L354" s="181"/>
    </row>
    <row r="355" spans="3:12" x14ac:dyDescent="0.25">
      <c r="C355" s="181"/>
      <c r="D355" s="181"/>
      <c r="E355" s="181"/>
      <c r="F355" s="181"/>
      <c r="G355" s="553"/>
      <c r="H355" s="181"/>
      <c r="I355" s="181"/>
      <c r="J355" s="181"/>
      <c r="K355" s="181"/>
      <c r="L355" s="181"/>
    </row>
    <row r="356" spans="3:12" x14ac:dyDescent="0.25">
      <c r="C356" s="181"/>
      <c r="D356" s="181"/>
      <c r="E356" s="181"/>
      <c r="F356" s="181"/>
      <c r="G356" s="553"/>
      <c r="H356" s="181"/>
      <c r="I356" s="181"/>
      <c r="J356" s="181"/>
      <c r="K356" s="181"/>
      <c r="L356" s="181"/>
    </row>
    <row r="357" spans="3:12" x14ac:dyDescent="0.25">
      <c r="C357" s="181"/>
      <c r="D357" s="181"/>
      <c r="E357" s="181"/>
      <c r="F357" s="181"/>
      <c r="G357" s="553"/>
      <c r="H357" s="181"/>
      <c r="I357" s="181"/>
      <c r="J357" s="181"/>
      <c r="K357" s="181"/>
      <c r="L357" s="181"/>
    </row>
    <row r="358" spans="3:12" x14ac:dyDescent="0.25">
      <c r="C358" s="181"/>
      <c r="D358" s="181"/>
      <c r="E358" s="181"/>
      <c r="F358" s="181"/>
      <c r="G358" s="553"/>
      <c r="H358" s="181"/>
      <c r="I358" s="181"/>
      <c r="J358" s="181"/>
      <c r="K358" s="181"/>
      <c r="L358" s="181"/>
    </row>
    <row r="359" spans="3:12" x14ac:dyDescent="0.25">
      <c r="C359" s="181"/>
      <c r="D359" s="181"/>
      <c r="E359" s="181"/>
      <c r="F359" s="181"/>
      <c r="G359" s="553"/>
      <c r="H359" s="181"/>
      <c r="I359" s="181"/>
      <c r="J359" s="181"/>
      <c r="K359" s="181"/>
      <c r="L359" s="181"/>
    </row>
    <row r="360" spans="3:12" x14ac:dyDescent="0.25">
      <c r="C360" s="181"/>
      <c r="D360" s="181"/>
      <c r="E360" s="181"/>
      <c r="F360" s="181"/>
      <c r="G360" s="553"/>
      <c r="H360" s="181"/>
      <c r="I360" s="181"/>
      <c r="J360" s="181"/>
      <c r="K360" s="181"/>
      <c r="L360" s="181"/>
    </row>
    <row r="361" spans="3:12" x14ac:dyDescent="0.25">
      <c r="C361" s="181"/>
      <c r="D361" s="181"/>
      <c r="E361" s="181"/>
      <c r="F361" s="181"/>
      <c r="G361" s="553"/>
      <c r="H361" s="181"/>
      <c r="I361" s="181"/>
      <c r="J361" s="181"/>
      <c r="K361" s="181"/>
      <c r="L361" s="181"/>
    </row>
    <row r="362" spans="3:12" x14ac:dyDescent="0.25">
      <c r="C362" s="181"/>
      <c r="D362" s="181"/>
      <c r="E362" s="181"/>
      <c r="F362" s="181"/>
      <c r="G362" s="553"/>
      <c r="H362" s="181"/>
      <c r="I362" s="181"/>
      <c r="J362" s="181"/>
      <c r="K362" s="181"/>
      <c r="L362" s="181"/>
    </row>
    <row r="363" spans="3:12" x14ac:dyDescent="0.25">
      <c r="C363" s="181"/>
      <c r="D363" s="181"/>
      <c r="E363" s="181"/>
      <c r="F363" s="181"/>
      <c r="G363" s="553"/>
      <c r="H363" s="181"/>
      <c r="I363" s="181"/>
      <c r="J363" s="181"/>
      <c r="K363" s="181"/>
      <c r="L363" s="181"/>
    </row>
    <row r="364" spans="3:12" x14ac:dyDescent="0.25">
      <c r="C364" s="181"/>
      <c r="D364" s="181"/>
      <c r="E364" s="181"/>
      <c r="F364" s="181"/>
      <c r="G364" s="553"/>
      <c r="H364" s="181"/>
      <c r="I364" s="181"/>
      <c r="J364" s="181"/>
      <c r="K364" s="181"/>
      <c r="L364" s="181"/>
    </row>
    <row r="365" spans="3:12" x14ac:dyDescent="0.25">
      <c r="C365" s="181"/>
      <c r="D365" s="181"/>
      <c r="E365" s="181"/>
      <c r="F365" s="181"/>
      <c r="G365" s="553"/>
      <c r="H365" s="181"/>
      <c r="I365" s="181"/>
      <c r="J365" s="181"/>
      <c r="K365" s="181"/>
      <c r="L365" s="181"/>
    </row>
    <row r="366" spans="3:12" x14ac:dyDescent="0.25">
      <c r="C366" s="181"/>
      <c r="D366" s="181"/>
      <c r="E366" s="181"/>
      <c r="F366" s="181"/>
      <c r="G366" s="553"/>
      <c r="H366" s="181"/>
      <c r="I366" s="181"/>
      <c r="J366" s="181"/>
      <c r="K366" s="181"/>
      <c r="L366" s="181"/>
    </row>
    <row r="367" spans="3:12" x14ac:dyDescent="0.25">
      <c r="C367" s="181"/>
      <c r="D367" s="181"/>
      <c r="E367" s="181"/>
      <c r="F367" s="181"/>
      <c r="G367" s="553"/>
      <c r="H367" s="181"/>
      <c r="I367" s="181"/>
      <c r="J367" s="181"/>
      <c r="K367" s="181"/>
      <c r="L367" s="181"/>
    </row>
    <row r="368" spans="3:12" x14ac:dyDescent="0.25">
      <c r="C368" s="181"/>
      <c r="D368" s="181"/>
      <c r="E368" s="181"/>
      <c r="F368" s="181"/>
      <c r="G368" s="553"/>
      <c r="H368" s="181"/>
      <c r="I368" s="181"/>
      <c r="J368" s="181"/>
      <c r="K368" s="181"/>
      <c r="L368" s="181"/>
    </row>
    <row r="369" spans="3:12" x14ac:dyDescent="0.25">
      <c r="C369" s="181"/>
      <c r="D369" s="181"/>
      <c r="E369" s="181"/>
      <c r="F369" s="181"/>
      <c r="G369" s="553"/>
      <c r="H369" s="181"/>
      <c r="I369" s="181"/>
      <c r="J369" s="181"/>
      <c r="K369" s="181"/>
      <c r="L369" s="181"/>
    </row>
    <row r="370" spans="3:12" x14ac:dyDescent="0.25">
      <c r="C370" s="181"/>
      <c r="D370" s="181"/>
      <c r="E370" s="181"/>
      <c r="F370" s="181"/>
      <c r="G370" s="553"/>
      <c r="H370" s="181"/>
      <c r="I370" s="181"/>
      <c r="J370" s="181"/>
      <c r="K370" s="181"/>
      <c r="L370" s="181"/>
    </row>
    <row r="371" spans="3:12" x14ac:dyDescent="0.25">
      <c r="C371" s="181"/>
      <c r="D371" s="181"/>
      <c r="E371" s="181"/>
      <c r="F371" s="181"/>
      <c r="G371" s="553"/>
      <c r="H371" s="181"/>
      <c r="I371" s="181"/>
      <c r="J371" s="181"/>
      <c r="K371" s="181"/>
      <c r="L371" s="181"/>
    </row>
    <row r="372" spans="3:12" x14ac:dyDescent="0.25">
      <c r="C372" s="181"/>
      <c r="D372" s="181"/>
      <c r="E372" s="181"/>
      <c r="F372" s="181"/>
      <c r="G372" s="553"/>
      <c r="H372" s="181"/>
      <c r="I372" s="181"/>
      <c r="J372" s="181"/>
      <c r="K372" s="181"/>
      <c r="L372" s="181"/>
    </row>
    <row r="373" spans="3:12" x14ac:dyDescent="0.25">
      <c r="C373" s="181"/>
      <c r="D373" s="181"/>
      <c r="E373" s="181"/>
      <c r="F373" s="181"/>
      <c r="G373" s="553"/>
      <c r="H373" s="181"/>
      <c r="I373" s="181"/>
      <c r="J373" s="181"/>
      <c r="K373" s="181"/>
      <c r="L373" s="181"/>
    </row>
    <row r="374" spans="3:12" x14ac:dyDescent="0.25">
      <c r="C374" s="181"/>
      <c r="D374" s="181"/>
      <c r="E374" s="181"/>
      <c r="F374" s="181"/>
      <c r="G374" s="553"/>
      <c r="H374" s="181"/>
      <c r="I374" s="181"/>
      <c r="J374" s="181"/>
      <c r="K374" s="181"/>
      <c r="L374" s="181"/>
    </row>
    <row r="375" spans="3:12" x14ac:dyDescent="0.25">
      <c r="C375" s="181"/>
      <c r="D375" s="181"/>
      <c r="E375" s="181"/>
      <c r="F375" s="181"/>
      <c r="G375" s="553"/>
      <c r="H375" s="181"/>
      <c r="I375" s="181"/>
      <c r="J375" s="181"/>
      <c r="K375" s="181"/>
      <c r="L375" s="181"/>
    </row>
    <row r="376" spans="3:12" x14ac:dyDescent="0.25">
      <c r="C376" s="181"/>
      <c r="D376" s="181"/>
      <c r="E376" s="181"/>
      <c r="F376" s="181"/>
      <c r="G376" s="553"/>
      <c r="H376" s="181"/>
      <c r="I376" s="181"/>
      <c r="J376" s="181"/>
      <c r="K376" s="181"/>
      <c r="L376" s="181"/>
    </row>
    <row r="377" spans="3:12" x14ac:dyDescent="0.25">
      <c r="C377" s="181"/>
      <c r="D377" s="181"/>
      <c r="E377" s="181"/>
      <c r="F377" s="181"/>
      <c r="G377" s="553"/>
      <c r="H377" s="181"/>
      <c r="I377" s="181"/>
      <c r="J377" s="181"/>
      <c r="K377" s="181"/>
      <c r="L377" s="181"/>
    </row>
    <row r="378" spans="3:12" x14ac:dyDescent="0.25">
      <c r="C378" s="181"/>
      <c r="D378" s="181"/>
      <c r="E378" s="181"/>
      <c r="F378" s="181"/>
      <c r="G378" s="553"/>
      <c r="H378" s="181"/>
      <c r="I378" s="181"/>
      <c r="J378" s="181"/>
      <c r="K378" s="181"/>
      <c r="L378" s="181"/>
    </row>
    <row r="379" spans="3:12" x14ac:dyDescent="0.25">
      <c r="C379" s="181"/>
      <c r="D379" s="181"/>
      <c r="E379" s="181"/>
      <c r="F379" s="181"/>
      <c r="G379" s="553"/>
      <c r="H379" s="181"/>
      <c r="I379" s="181"/>
      <c r="J379" s="181"/>
      <c r="K379" s="181"/>
      <c r="L379" s="181"/>
    </row>
    <row r="380" spans="3:12" x14ac:dyDescent="0.25">
      <c r="C380" s="181"/>
      <c r="D380" s="181"/>
      <c r="E380" s="181"/>
      <c r="F380" s="181"/>
      <c r="G380" s="553"/>
      <c r="H380" s="181"/>
      <c r="I380" s="181"/>
      <c r="J380" s="181"/>
      <c r="K380" s="181"/>
      <c r="L380" s="181"/>
    </row>
    <row r="381" spans="3:12" x14ac:dyDescent="0.25">
      <c r="C381" s="181"/>
      <c r="D381" s="181"/>
      <c r="E381" s="181"/>
      <c r="F381" s="181"/>
      <c r="G381" s="553"/>
      <c r="H381" s="181"/>
      <c r="I381" s="181"/>
      <c r="J381" s="181"/>
      <c r="K381" s="181"/>
      <c r="L381" s="181"/>
    </row>
    <row r="382" spans="3:12" x14ac:dyDescent="0.25">
      <c r="C382" s="181"/>
      <c r="D382" s="181"/>
      <c r="E382" s="181"/>
      <c r="F382" s="181"/>
      <c r="G382" s="553"/>
      <c r="H382" s="181"/>
      <c r="I382" s="181"/>
      <c r="J382" s="181"/>
      <c r="K382" s="181"/>
      <c r="L382" s="181"/>
    </row>
    <row r="383" spans="3:12" x14ac:dyDescent="0.25">
      <c r="C383" s="181"/>
      <c r="D383" s="181"/>
      <c r="E383" s="181"/>
      <c r="F383" s="181"/>
      <c r="G383" s="553"/>
      <c r="H383" s="181"/>
      <c r="I383" s="181"/>
      <c r="J383" s="181"/>
      <c r="K383" s="181"/>
      <c r="L383" s="181"/>
    </row>
    <row r="384" spans="3:12" x14ac:dyDescent="0.25">
      <c r="C384" s="181"/>
      <c r="D384" s="181"/>
      <c r="E384" s="181"/>
      <c r="F384" s="181"/>
      <c r="G384" s="553"/>
      <c r="H384" s="181"/>
      <c r="I384" s="181"/>
      <c r="J384" s="181"/>
      <c r="K384" s="181"/>
      <c r="L384" s="181"/>
    </row>
    <row r="385" spans="3:12" x14ac:dyDescent="0.25">
      <c r="C385" s="181"/>
      <c r="D385" s="181"/>
      <c r="E385" s="181"/>
      <c r="F385" s="181"/>
      <c r="G385" s="553"/>
      <c r="H385" s="181"/>
      <c r="I385" s="181"/>
      <c r="J385" s="181"/>
      <c r="K385" s="181"/>
      <c r="L385" s="181"/>
    </row>
    <row r="386" spans="3:12" x14ac:dyDescent="0.25">
      <c r="C386" s="181"/>
      <c r="D386" s="181"/>
      <c r="E386" s="181"/>
      <c r="F386" s="181"/>
      <c r="G386" s="553"/>
      <c r="H386" s="181"/>
      <c r="I386" s="181"/>
      <c r="J386" s="181"/>
      <c r="K386" s="181"/>
      <c r="L386" s="181"/>
    </row>
    <row r="387" spans="3:12" x14ac:dyDescent="0.25">
      <c r="C387" s="181"/>
      <c r="D387" s="181"/>
      <c r="E387" s="181"/>
      <c r="F387" s="181"/>
      <c r="G387" s="553"/>
      <c r="H387" s="181"/>
      <c r="I387" s="181"/>
      <c r="J387" s="181"/>
      <c r="K387" s="181"/>
      <c r="L387" s="181"/>
    </row>
    <row r="388" spans="3:12" x14ac:dyDescent="0.25">
      <c r="C388" s="181"/>
      <c r="D388" s="181"/>
      <c r="E388" s="181"/>
      <c r="F388" s="181"/>
      <c r="G388" s="553"/>
      <c r="H388" s="181"/>
      <c r="I388" s="181"/>
      <c r="J388" s="181"/>
      <c r="K388" s="181"/>
      <c r="L388" s="181"/>
    </row>
    <row r="389" spans="3:12" x14ac:dyDescent="0.25">
      <c r="C389" s="181"/>
      <c r="D389" s="181"/>
      <c r="E389" s="181"/>
      <c r="F389" s="181"/>
      <c r="G389" s="553"/>
      <c r="H389" s="181"/>
      <c r="I389" s="181"/>
      <c r="J389" s="181"/>
      <c r="K389" s="181"/>
      <c r="L389" s="181"/>
    </row>
    <row r="390" spans="3:12" x14ac:dyDescent="0.25">
      <c r="C390" s="181"/>
      <c r="D390" s="181"/>
      <c r="E390" s="181"/>
      <c r="F390" s="181"/>
      <c r="G390" s="553"/>
      <c r="H390" s="181"/>
      <c r="I390" s="181"/>
      <c r="J390" s="181"/>
      <c r="K390" s="181"/>
      <c r="L390" s="181"/>
    </row>
    <row r="391" spans="3:12" x14ac:dyDescent="0.25">
      <c r="C391" s="181"/>
      <c r="D391" s="181"/>
      <c r="E391" s="181"/>
      <c r="F391" s="181"/>
      <c r="G391" s="553"/>
      <c r="H391" s="181"/>
      <c r="I391" s="181"/>
      <c r="J391" s="181"/>
      <c r="K391" s="181"/>
      <c r="L391" s="181"/>
    </row>
    <row r="392" spans="3:12" x14ac:dyDescent="0.25">
      <c r="C392" s="181"/>
      <c r="D392" s="181"/>
      <c r="E392" s="181"/>
      <c r="F392" s="181"/>
      <c r="G392" s="553"/>
      <c r="H392" s="181"/>
      <c r="I392" s="181"/>
      <c r="J392" s="181"/>
      <c r="K392" s="181"/>
      <c r="L392" s="181"/>
    </row>
    <row r="393" spans="3:12" x14ac:dyDescent="0.25">
      <c r="C393" s="181"/>
      <c r="D393" s="181"/>
      <c r="E393" s="181"/>
      <c r="F393" s="181"/>
      <c r="G393" s="553"/>
      <c r="H393" s="181"/>
      <c r="I393" s="181"/>
      <c r="J393" s="181"/>
      <c r="K393" s="181"/>
      <c r="L393" s="181"/>
    </row>
    <row r="394" spans="3:12" x14ac:dyDescent="0.25">
      <c r="C394" s="181"/>
      <c r="D394" s="181"/>
      <c r="E394" s="181"/>
      <c r="F394" s="181"/>
      <c r="G394" s="553"/>
      <c r="H394" s="181"/>
      <c r="I394" s="181"/>
      <c r="J394" s="181"/>
      <c r="K394" s="181"/>
      <c r="L394" s="181"/>
    </row>
    <row r="395" spans="3:12" x14ac:dyDescent="0.25">
      <c r="C395" s="181"/>
      <c r="D395" s="181"/>
      <c r="E395" s="181"/>
      <c r="F395" s="181"/>
      <c r="G395" s="553"/>
      <c r="H395" s="181"/>
      <c r="I395" s="181"/>
      <c r="J395" s="181"/>
      <c r="K395" s="181"/>
      <c r="L395" s="181"/>
    </row>
    <row r="396" spans="3:12" x14ac:dyDescent="0.25">
      <c r="C396" s="181"/>
      <c r="D396" s="181"/>
      <c r="E396" s="181"/>
      <c r="F396" s="181"/>
      <c r="G396" s="553"/>
      <c r="H396" s="181"/>
      <c r="I396" s="181"/>
      <c r="J396" s="181"/>
      <c r="K396" s="181"/>
      <c r="L396" s="181"/>
    </row>
    <row r="397" spans="3:12" x14ac:dyDescent="0.25">
      <c r="C397" s="181"/>
      <c r="D397" s="181"/>
      <c r="E397" s="181"/>
      <c r="F397" s="181"/>
      <c r="G397" s="553"/>
      <c r="H397" s="181"/>
      <c r="I397" s="181"/>
      <c r="J397" s="181"/>
      <c r="K397" s="181"/>
      <c r="L397" s="181"/>
    </row>
    <row r="398" spans="3:12" x14ac:dyDescent="0.25">
      <c r="C398" s="181"/>
      <c r="D398" s="181"/>
      <c r="E398" s="181"/>
      <c r="F398" s="181"/>
      <c r="G398" s="553"/>
      <c r="H398" s="181"/>
      <c r="I398" s="181"/>
      <c r="J398" s="181"/>
      <c r="K398" s="181"/>
      <c r="L398" s="181"/>
    </row>
    <row r="399" spans="3:12" x14ac:dyDescent="0.25">
      <c r="C399" s="181"/>
      <c r="D399" s="181"/>
      <c r="E399" s="181"/>
      <c r="F399" s="181"/>
      <c r="G399" s="553"/>
      <c r="H399" s="181"/>
      <c r="I399" s="181"/>
      <c r="J399" s="181"/>
      <c r="K399" s="181"/>
      <c r="L399" s="181"/>
    </row>
    <row r="400" spans="3:12" x14ac:dyDescent="0.25">
      <c r="C400" s="181"/>
      <c r="D400" s="181"/>
      <c r="E400" s="181"/>
      <c r="F400" s="181"/>
      <c r="G400" s="553"/>
      <c r="H400" s="181"/>
      <c r="I400" s="181"/>
      <c r="J400" s="181"/>
      <c r="K400" s="181"/>
      <c r="L400" s="181"/>
    </row>
    <row r="401" spans="3:12" x14ac:dyDescent="0.25">
      <c r="C401" s="181"/>
      <c r="D401" s="181"/>
      <c r="E401" s="181"/>
      <c r="F401" s="181"/>
      <c r="G401" s="553"/>
      <c r="H401" s="181"/>
      <c r="I401" s="181"/>
      <c r="J401" s="181"/>
      <c r="K401" s="181"/>
      <c r="L401" s="181"/>
    </row>
    <row r="402" spans="3:12" x14ac:dyDescent="0.25">
      <c r="C402" s="181"/>
      <c r="D402" s="181"/>
      <c r="E402" s="181"/>
      <c r="F402" s="181"/>
      <c r="G402" s="553"/>
      <c r="H402" s="181"/>
      <c r="I402" s="181"/>
      <c r="J402" s="181"/>
      <c r="K402" s="181"/>
      <c r="L402" s="181"/>
    </row>
    <row r="403" spans="3:12" x14ac:dyDescent="0.25">
      <c r="C403" s="181"/>
      <c r="D403" s="181"/>
      <c r="E403" s="181"/>
      <c r="F403" s="181"/>
      <c r="G403" s="553"/>
      <c r="H403" s="181"/>
      <c r="I403" s="181"/>
      <c r="J403" s="181"/>
      <c r="K403" s="181"/>
      <c r="L403" s="181"/>
    </row>
    <row r="404" spans="3:12" x14ac:dyDescent="0.25">
      <c r="C404" s="181"/>
      <c r="D404" s="181"/>
      <c r="E404" s="181"/>
      <c r="F404" s="181"/>
      <c r="G404" s="553"/>
      <c r="H404" s="181"/>
      <c r="I404" s="181"/>
      <c r="J404" s="181"/>
      <c r="K404" s="181"/>
      <c r="L404" s="181"/>
    </row>
    <row r="405" spans="3:12" x14ac:dyDescent="0.25">
      <c r="C405" s="181"/>
      <c r="D405" s="181"/>
      <c r="E405" s="181"/>
      <c r="F405" s="181"/>
      <c r="G405" s="553"/>
      <c r="H405" s="181"/>
      <c r="I405" s="181"/>
      <c r="J405" s="181"/>
      <c r="K405" s="181"/>
      <c r="L405" s="181"/>
    </row>
    <row r="406" spans="3:12" x14ac:dyDescent="0.25">
      <c r="C406" s="181"/>
      <c r="D406" s="181"/>
      <c r="E406" s="181"/>
      <c r="F406" s="181"/>
      <c r="G406" s="553"/>
      <c r="H406" s="181"/>
      <c r="I406" s="181"/>
      <c r="J406" s="181"/>
      <c r="K406" s="181"/>
      <c r="L406" s="181"/>
    </row>
    <row r="407" spans="3:12" x14ac:dyDescent="0.25">
      <c r="C407" s="181"/>
      <c r="D407" s="181"/>
      <c r="E407" s="181"/>
      <c r="F407" s="181"/>
      <c r="G407" s="553"/>
      <c r="H407" s="181"/>
      <c r="I407" s="181"/>
      <c r="J407" s="181"/>
      <c r="K407" s="181"/>
      <c r="L407" s="181"/>
    </row>
    <row r="408" spans="3:12" x14ac:dyDescent="0.25">
      <c r="C408" s="181"/>
      <c r="D408" s="181"/>
      <c r="E408" s="181"/>
      <c r="F408" s="181"/>
      <c r="G408" s="553"/>
      <c r="H408" s="181"/>
      <c r="I408" s="181"/>
      <c r="J408" s="181"/>
      <c r="K408" s="181"/>
      <c r="L408" s="181"/>
    </row>
    <row r="409" spans="3:12" x14ac:dyDescent="0.25">
      <c r="C409" s="181"/>
      <c r="D409" s="181"/>
      <c r="E409" s="181"/>
      <c r="F409" s="181"/>
      <c r="G409" s="553"/>
      <c r="H409" s="181"/>
      <c r="I409" s="181"/>
      <c r="J409" s="181"/>
      <c r="K409" s="181"/>
      <c r="L409" s="181"/>
    </row>
    <row r="410" spans="3:12" x14ac:dyDescent="0.25">
      <c r="C410" s="181"/>
      <c r="D410" s="181"/>
      <c r="E410" s="181"/>
      <c r="F410" s="181"/>
      <c r="G410" s="553"/>
      <c r="H410" s="181"/>
      <c r="I410" s="181"/>
      <c r="J410" s="181"/>
      <c r="K410" s="181"/>
      <c r="L410" s="181"/>
    </row>
    <row r="411" spans="3:12" x14ac:dyDescent="0.25">
      <c r="C411" s="181"/>
      <c r="D411" s="181"/>
      <c r="E411" s="181"/>
      <c r="F411" s="181"/>
      <c r="G411" s="553"/>
      <c r="H411" s="181"/>
      <c r="I411" s="181"/>
      <c r="J411" s="181"/>
      <c r="K411" s="181"/>
      <c r="L411" s="181"/>
    </row>
    <row r="412" spans="3:12" x14ac:dyDescent="0.25">
      <c r="C412" s="181"/>
      <c r="D412" s="181"/>
      <c r="E412" s="181"/>
      <c r="F412" s="181"/>
      <c r="G412" s="553"/>
      <c r="H412" s="181"/>
      <c r="I412" s="181"/>
      <c r="J412" s="181"/>
      <c r="K412" s="181"/>
      <c r="L412" s="181"/>
    </row>
    <row r="413" spans="3:12" x14ac:dyDescent="0.25">
      <c r="C413" s="181"/>
      <c r="D413" s="181"/>
      <c r="E413" s="181"/>
      <c r="F413" s="181"/>
      <c r="G413" s="553"/>
      <c r="H413" s="181"/>
      <c r="I413" s="181"/>
      <c r="J413" s="181"/>
      <c r="K413" s="181"/>
      <c r="L413" s="181"/>
    </row>
    <row r="414" spans="3:12" x14ac:dyDescent="0.25">
      <c r="C414" s="181"/>
      <c r="D414" s="181"/>
      <c r="E414" s="181"/>
      <c r="F414" s="181"/>
      <c r="G414" s="553"/>
      <c r="H414" s="181"/>
      <c r="I414" s="181"/>
      <c r="J414" s="181"/>
      <c r="K414" s="181"/>
      <c r="L414" s="181"/>
    </row>
    <row r="415" spans="3:12" x14ac:dyDescent="0.25">
      <c r="C415" s="181"/>
      <c r="D415" s="181"/>
      <c r="E415" s="181"/>
      <c r="F415" s="181"/>
      <c r="G415" s="553"/>
      <c r="H415" s="181"/>
      <c r="I415" s="181"/>
      <c r="J415" s="181"/>
      <c r="K415" s="181"/>
      <c r="L415" s="181"/>
    </row>
    <row r="416" spans="3:12" x14ac:dyDescent="0.25">
      <c r="C416" s="181"/>
      <c r="D416" s="181"/>
      <c r="E416" s="181"/>
      <c r="F416" s="181"/>
      <c r="G416" s="553"/>
      <c r="H416" s="181"/>
      <c r="I416" s="181"/>
      <c r="J416" s="181"/>
      <c r="K416" s="181"/>
      <c r="L416" s="181"/>
    </row>
    <row r="417" spans="3:12" x14ac:dyDescent="0.25">
      <c r="C417" s="181"/>
      <c r="D417" s="181"/>
      <c r="E417" s="181"/>
      <c r="F417" s="181"/>
      <c r="G417" s="553"/>
      <c r="H417" s="181"/>
      <c r="I417" s="181"/>
      <c r="J417" s="181"/>
      <c r="K417" s="181"/>
      <c r="L417" s="181"/>
    </row>
    <row r="418" spans="3:12" x14ac:dyDescent="0.25">
      <c r="C418" s="181"/>
      <c r="D418" s="181"/>
      <c r="E418" s="181"/>
      <c r="F418" s="181"/>
      <c r="G418" s="553"/>
      <c r="H418" s="181"/>
      <c r="I418" s="181"/>
      <c r="J418" s="181"/>
      <c r="K418" s="181"/>
      <c r="L418" s="181"/>
    </row>
    <row r="419" spans="3:12" x14ac:dyDescent="0.25">
      <c r="C419" s="181"/>
      <c r="D419" s="181"/>
      <c r="E419" s="181"/>
      <c r="F419" s="181"/>
      <c r="G419" s="553"/>
      <c r="H419" s="181"/>
      <c r="I419" s="181"/>
      <c r="J419" s="181"/>
      <c r="K419" s="181"/>
      <c r="L419" s="181"/>
    </row>
    <row r="420" spans="3:12" x14ac:dyDescent="0.25">
      <c r="C420" s="181"/>
      <c r="D420" s="181"/>
      <c r="E420" s="181"/>
      <c r="F420" s="181"/>
      <c r="G420" s="553"/>
      <c r="H420" s="181"/>
      <c r="I420" s="181"/>
      <c r="J420" s="181"/>
      <c r="K420" s="181"/>
      <c r="L420" s="181"/>
    </row>
    <row r="421" spans="3:12" x14ac:dyDescent="0.25">
      <c r="C421" s="181"/>
      <c r="D421" s="181"/>
      <c r="E421" s="181"/>
      <c r="F421" s="181"/>
      <c r="G421" s="553"/>
      <c r="H421" s="181"/>
      <c r="I421" s="181"/>
      <c r="J421" s="181"/>
      <c r="K421" s="181"/>
      <c r="L421" s="181"/>
    </row>
    <row r="422" spans="3:12" x14ac:dyDescent="0.25">
      <c r="C422" s="181"/>
      <c r="D422" s="181"/>
      <c r="E422" s="181"/>
      <c r="F422" s="181"/>
      <c r="G422" s="553"/>
      <c r="H422" s="181"/>
      <c r="I422" s="181"/>
      <c r="J422" s="181"/>
      <c r="K422" s="181"/>
      <c r="L422" s="181"/>
    </row>
    <row r="423" spans="3:12" x14ac:dyDescent="0.25">
      <c r="C423" s="181"/>
      <c r="D423" s="181"/>
      <c r="E423" s="181"/>
      <c r="F423" s="181"/>
      <c r="G423" s="553"/>
      <c r="H423" s="181"/>
      <c r="I423" s="181"/>
      <c r="J423" s="181"/>
      <c r="K423" s="181"/>
      <c r="L423" s="181"/>
    </row>
    <row r="424" spans="3:12" x14ac:dyDescent="0.25">
      <c r="C424" s="181"/>
      <c r="D424" s="181"/>
      <c r="E424" s="181"/>
      <c r="F424" s="181"/>
      <c r="G424" s="553"/>
      <c r="H424" s="181"/>
      <c r="I424" s="181"/>
      <c r="J424" s="181"/>
      <c r="K424" s="181"/>
      <c r="L424" s="181"/>
    </row>
    <row r="425" spans="3:12" x14ac:dyDescent="0.25">
      <c r="C425" s="181"/>
      <c r="D425" s="181"/>
      <c r="E425" s="181"/>
      <c r="F425" s="181"/>
      <c r="G425" s="553"/>
      <c r="H425" s="181"/>
      <c r="I425" s="181"/>
      <c r="J425" s="181"/>
      <c r="K425" s="181"/>
      <c r="L425" s="181"/>
    </row>
    <row r="426" spans="3:12" x14ac:dyDescent="0.25">
      <c r="C426" s="181"/>
      <c r="D426" s="181"/>
      <c r="E426" s="181"/>
      <c r="F426" s="181"/>
      <c r="G426" s="553"/>
      <c r="H426" s="181"/>
      <c r="I426" s="181"/>
      <c r="J426" s="181"/>
      <c r="K426" s="181"/>
      <c r="L426" s="181"/>
    </row>
    <row r="427" spans="3:12" x14ac:dyDescent="0.25">
      <c r="C427" s="181"/>
      <c r="D427" s="181"/>
      <c r="E427" s="181"/>
      <c r="F427" s="181"/>
      <c r="G427" s="553"/>
      <c r="H427" s="181"/>
      <c r="I427" s="181"/>
      <c r="J427" s="181"/>
      <c r="K427" s="181"/>
      <c r="L427" s="181"/>
    </row>
    <row r="428" spans="3:12" x14ac:dyDescent="0.25">
      <c r="C428" s="181"/>
      <c r="D428" s="181"/>
      <c r="E428" s="181"/>
      <c r="F428" s="181"/>
      <c r="G428" s="553"/>
      <c r="H428" s="181"/>
      <c r="I428" s="181"/>
      <c r="J428" s="181"/>
      <c r="K428" s="181"/>
      <c r="L428" s="181"/>
    </row>
    <row r="429" spans="3:12" x14ac:dyDescent="0.25">
      <c r="C429" s="181"/>
      <c r="D429" s="181"/>
      <c r="E429" s="181"/>
      <c r="F429" s="181"/>
      <c r="G429" s="553"/>
      <c r="H429" s="181"/>
      <c r="I429" s="181"/>
      <c r="J429" s="181"/>
      <c r="K429" s="181"/>
      <c r="L429" s="181"/>
    </row>
    <row r="430" spans="3:12" x14ac:dyDescent="0.25">
      <c r="C430" s="181"/>
      <c r="D430" s="181"/>
      <c r="E430" s="181"/>
      <c r="F430" s="181"/>
      <c r="G430" s="553"/>
      <c r="H430" s="181"/>
      <c r="I430" s="181"/>
      <c r="J430" s="181"/>
      <c r="K430" s="181"/>
      <c r="L430" s="181"/>
    </row>
    <row r="431" spans="3:12" x14ac:dyDescent="0.25">
      <c r="C431" s="181"/>
      <c r="D431" s="181"/>
      <c r="E431" s="181"/>
      <c r="F431" s="181"/>
      <c r="G431" s="553"/>
      <c r="H431" s="181"/>
      <c r="I431" s="181"/>
      <c r="J431" s="181"/>
      <c r="K431" s="181"/>
      <c r="L431" s="181"/>
    </row>
    <row r="432" spans="3:12" x14ac:dyDescent="0.25">
      <c r="C432" s="181"/>
      <c r="D432" s="181"/>
      <c r="E432" s="181"/>
      <c r="F432" s="181"/>
      <c r="G432" s="553"/>
      <c r="H432" s="181"/>
      <c r="I432" s="181"/>
      <c r="J432" s="181"/>
      <c r="K432" s="181"/>
      <c r="L432" s="181"/>
    </row>
    <row r="433" spans="3:12" x14ac:dyDescent="0.25">
      <c r="C433" s="181"/>
      <c r="D433" s="181"/>
      <c r="E433" s="181"/>
      <c r="F433" s="181"/>
      <c r="G433" s="553"/>
      <c r="H433" s="181"/>
      <c r="I433" s="181"/>
      <c r="J433" s="181"/>
      <c r="K433" s="181"/>
      <c r="L433" s="181"/>
    </row>
    <row r="434" spans="3:12" x14ac:dyDescent="0.25">
      <c r="C434" s="181"/>
      <c r="D434" s="181"/>
      <c r="E434" s="181"/>
      <c r="F434" s="181"/>
      <c r="G434" s="553"/>
      <c r="H434" s="181"/>
      <c r="I434" s="181"/>
      <c r="J434" s="181"/>
      <c r="K434" s="181"/>
      <c r="L434" s="181"/>
    </row>
    <row r="435" spans="3:12" x14ac:dyDescent="0.25">
      <c r="C435" s="181"/>
      <c r="D435" s="181"/>
      <c r="E435" s="181"/>
      <c r="F435" s="181"/>
      <c r="G435" s="553"/>
      <c r="H435" s="181"/>
      <c r="I435" s="181"/>
      <c r="J435" s="181"/>
      <c r="K435" s="181"/>
      <c r="L435" s="181"/>
    </row>
    <row r="436" spans="3:12" x14ac:dyDescent="0.25">
      <c r="C436" s="181"/>
      <c r="D436" s="181"/>
      <c r="E436" s="181"/>
      <c r="F436" s="181"/>
      <c r="G436" s="553"/>
      <c r="H436" s="181"/>
      <c r="I436" s="181"/>
      <c r="J436" s="181"/>
      <c r="K436" s="181"/>
      <c r="L436" s="181"/>
    </row>
    <row r="437" spans="3:12" x14ac:dyDescent="0.25">
      <c r="C437" s="181"/>
      <c r="D437" s="181"/>
      <c r="E437" s="181"/>
      <c r="F437" s="181"/>
      <c r="G437" s="553"/>
      <c r="H437" s="181"/>
      <c r="I437" s="181"/>
      <c r="J437" s="181"/>
      <c r="K437" s="181"/>
      <c r="L437" s="181"/>
    </row>
    <row r="438" spans="3:12" x14ac:dyDescent="0.25">
      <c r="C438" s="181"/>
      <c r="D438" s="181"/>
      <c r="E438" s="181"/>
      <c r="F438" s="181"/>
      <c r="G438" s="553"/>
      <c r="H438" s="181"/>
      <c r="I438" s="181"/>
      <c r="J438" s="181"/>
      <c r="K438" s="181"/>
      <c r="L438" s="181"/>
    </row>
    <row r="439" spans="3:12" x14ac:dyDescent="0.25">
      <c r="C439" s="181"/>
      <c r="D439" s="181"/>
      <c r="E439" s="181"/>
      <c r="F439" s="181"/>
      <c r="G439" s="553"/>
      <c r="H439" s="181"/>
      <c r="I439" s="181"/>
      <c r="J439" s="181"/>
      <c r="K439" s="181"/>
      <c r="L439" s="181"/>
    </row>
    <row r="440" spans="3:12" x14ac:dyDescent="0.25">
      <c r="C440" s="181"/>
      <c r="D440" s="181"/>
      <c r="E440" s="181"/>
      <c r="F440" s="181"/>
      <c r="G440" s="553"/>
      <c r="H440" s="181"/>
      <c r="I440" s="181"/>
      <c r="J440" s="181"/>
      <c r="K440" s="181"/>
      <c r="L440" s="181"/>
    </row>
    <row r="441" spans="3:12" x14ac:dyDescent="0.25">
      <c r="C441" s="181"/>
      <c r="D441" s="181"/>
      <c r="E441" s="181"/>
      <c r="F441" s="181"/>
      <c r="G441" s="553"/>
      <c r="H441" s="181"/>
      <c r="I441" s="181"/>
      <c r="J441" s="181"/>
      <c r="K441" s="181"/>
      <c r="L441" s="181"/>
    </row>
    <row r="442" spans="3:12" x14ac:dyDescent="0.25">
      <c r="C442" s="181"/>
      <c r="D442" s="181"/>
      <c r="E442" s="181"/>
      <c r="F442" s="181"/>
      <c r="G442" s="553"/>
      <c r="H442" s="181"/>
      <c r="I442" s="181"/>
      <c r="J442" s="181"/>
      <c r="K442" s="181"/>
      <c r="L442" s="181"/>
    </row>
    <row r="443" spans="3:12" x14ac:dyDescent="0.25">
      <c r="C443" s="181"/>
      <c r="D443" s="181"/>
      <c r="E443" s="181"/>
      <c r="F443" s="181"/>
      <c r="G443" s="553"/>
      <c r="H443" s="181"/>
      <c r="I443" s="181"/>
      <c r="J443" s="181"/>
      <c r="K443" s="181"/>
      <c r="L443" s="181"/>
    </row>
    <row r="444" spans="3:12" x14ac:dyDescent="0.25">
      <c r="C444" s="181"/>
      <c r="D444" s="181"/>
      <c r="E444" s="181"/>
      <c r="F444" s="181"/>
      <c r="G444" s="553"/>
      <c r="H444" s="181"/>
      <c r="I444" s="181"/>
      <c r="J444" s="181"/>
      <c r="K444" s="181"/>
      <c r="L444" s="181"/>
    </row>
    <row r="445" spans="3:12" x14ac:dyDescent="0.25">
      <c r="C445" s="181"/>
      <c r="D445" s="181"/>
      <c r="E445" s="181"/>
      <c r="F445" s="181"/>
      <c r="G445" s="553"/>
      <c r="H445" s="181"/>
      <c r="I445" s="181"/>
      <c r="J445" s="181"/>
      <c r="K445" s="181"/>
      <c r="L445" s="181"/>
    </row>
    <row r="446" spans="3:12" x14ac:dyDescent="0.25">
      <c r="C446" s="181"/>
      <c r="D446" s="181"/>
      <c r="E446" s="181"/>
      <c r="F446" s="181"/>
      <c r="G446" s="553"/>
      <c r="H446" s="181"/>
      <c r="I446" s="181"/>
      <c r="J446" s="181"/>
      <c r="K446" s="181"/>
      <c r="L446" s="181"/>
    </row>
    <row r="447" spans="3:12" x14ac:dyDescent="0.25">
      <c r="C447" s="181"/>
      <c r="D447" s="181"/>
      <c r="E447" s="181"/>
      <c r="F447" s="181"/>
      <c r="G447" s="553"/>
      <c r="H447" s="181"/>
      <c r="I447" s="181"/>
      <c r="J447" s="181"/>
      <c r="K447" s="181"/>
      <c r="L447" s="181"/>
    </row>
    <row r="448" spans="3:12" x14ac:dyDescent="0.25">
      <c r="C448" s="181"/>
      <c r="D448" s="181"/>
      <c r="E448" s="181"/>
      <c r="F448" s="181"/>
      <c r="G448" s="553"/>
      <c r="H448" s="181"/>
      <c r="I448" s="181"/>
      <c r="J448" s="181"/>
      <c r="K448" s="181"/>
      <c r="L448" s="181"/>
    </row>
    <row r="449" spans="3:12" x14ac:dyDescent="0.25">
      <c r="C449" s="181"/>
      <c r="D449" s="181"/>
      <c r="E449" s="181"/>
      <c r="F449" s="181"/>
      <c r="G449" s="553"/>
      <c r="H449" s="181"/>
      <c r="I449" s="181"/>
      <c r="J449" s="181"/>
      <c r="K449" s="181"/>
      <c r="L449" s="181"/>
    </row>
    <row r="450" spans="3:12" x14ac:dyDescent="0.25">
      <c r="C450" s="181"/>
      <c r="D450" s="181"/>
      <c r="E450" s="181"/>
      <c r="F450" s="181"/>
      <c r="G450" s="553"/>
      <c r="H450" s="181"/>
      <c r="I450" s="181"/>
      <c r="J450" s="181"/>
      <c r="K450" s="181"/>
      <c r="L450" s="181"/>
    </row>
    <row r="451" spans="3:12" x14ac:dyDescent="0.25">
      <c r="C451" s="181"/>
      <c r="D451" s="181"/>
      <c r="E451" s="181"/>
      <c r="F451" s="181"/>
      <c r="G451" s="553"/>
      <c r="H451" s="181"/>
      <c r="I451" s="181"/>
      <c r="J451" s="181"/>
      <c r="K451" s="181"/>
      <c r="L451" s="181"/>
    </row>
    <row r="452" spans="3:12" x14ac:dyDescent="0.25">
      <c r="C452" s="181"/>
      <c r="D452" s="181"/>
      <c r="E452" s="181"/>
      <c r="F452" s="181"/>
      <c r="G452" s="553"/>
      <c r="H452" s="181"/>
      <c r="I452" s="181"/>
      <c r="J452" s="181"/>
      <c r="K452" s="181"/>
      <c r="L452" s="181"/>
    </row>
    <row r="453" spans="3:12" x14ac:dyDescent="0.25">
      <c r="C453" s="181"/>
      <c r="D453" s="181"/>
      <c r="E453" s="181"/>
      <c r="F453" s="181"/>
      <c r="G453" s="553"/>
      <c r="H453" s="181"/>
      <c r="I453" s="181"/>
      <c r="J453" s="181"/>
      <c r="K453" s="181"/>
      <c r="L453" s="181"/>
    </row>
    <row r="454" spans="3:12" x14ac:dyDescent="0.25">
      <c r="C454" s="181"/>
      <c r="D454" s="181"/>
      <c r="E454" s="181"/>
      <c r="F454" s="181"/>
      <c r="G454" s="553"/>
      <c r="H454" s="181"/>
      <c r="I454" s="181"/>
      <c r="J454" s="181"/>
      <c r="K454" s="181"/>
      <c r="L454" s="181"/>
    </row>
    <row r="455" spans="3:12" x14ac:dyDescent="0.25">
      <c r="C455" s="181"/>
      <c r="D455" s="181"/>
      <c r="E455" s="181"/>
      <c r="F455" s="181"/>
      <c r="G455" s="553"/>
      <c r="H455" s="181"/>
      <c r="I455" s="181"/>
      <c r="J455" s="181"/>
      <c r="K455" s="181"/>
      <c r="L455" s="181"/>
    </row>
    <row r="456" spans="3:12" x14ac:dyDescent="0.25">
      <c r="C456" s="181"/>
      <c r="D456" s="181"/>
      <c r="E456" s="181"/>
      <c r="F456" s="181"/>
      <c r="G456" s="553"/>
      <c r="H456" s="181"/>
      <c r="I456" s="181"/>
      <c r="J456" s="181"/>
      <c r="K456" s="181"/>
      <c r="L456" s="181"/>
    </row>
    <row r="457" spans="3:12" x14ac:dyDescent="0.25">
      <c r="C457" s="181"/>
      <c r="D457" s="181"/>
      <c r="E457" s="181"/>
      <c r="F457" s="181"/>
      <c r="G457" s="553"/>
      <c r="H457" s="181"/>
      <c r="I457" s="181"/>
      <c r="J457" s="181"/>
      <c r="K457" s="181"/>
      <c r="L457" s="181"/>
    </row>
    <row r="458" spans="3:12" x14ac:dyDescent="0.25">
      <c r="C458" s="181"/>
      <c r="D458" s="181"/>
      <c r="E458" s="181"/>
      <c r="F458" s="181"/>
      <c r="G458" s="553"/>
      <c r="H458" s="181"/>
      <c r="I458" s="181"/>
      <c r="J458" s="181"/>
      <c r="K458" s="181"/>
      <c r="L458" s="181"/>
    </row>
    <row r="459" spans="3:12" x14ac:dyDescent="0.25">
      <c r="C459" s="181"/>
      <c r="D459" s="181"/>
      <c r="E459" s="181"/>
      <c r="F459" s="181"/>
      <c r="G459" s="553"/>
      <c r="H459" s="181"/>
      <c r="I459" s="181"/>
      <c r="J459" s="181"/>
      <c r="K459" s="181"/>
      <c r="L459" s="181"/>
    </row>
    <row r="460" spans="3:12" x14ac:dyDescent="0.25">
      <c r="C460" s="181"/>
      <c r="D460" s="181"/>
      <c r="E460" s="181"/>
      <c r="F460" s="181"/>
      <c r="G460" s="553"/>
      <c r="H460" s="181"/>
      <c r="I460" s="181"/>
      <c r="J460" s="181"/>
      <c r="K460" s="181"/>
      <c r="L460" s="181"/>
    </row>
    <row r="461" spans="3:12" x14ac:dyDescent="0.25">
      <c r="C461" s="181"/>
      <c r="D461" s="181"/>
      <c r="E461" s="181"/>
      <c r="F461" s="181"/>
      <c r="G461" s="553"/>
      <c r="H461" s="181"/>
      <c r="I461" s="181"/>
      <c r="J461" s="181"/>
      <c r="K461" s="181"/>
      <c r="L461" s="181"/>
    </row>
    <row r="462" spans="3:12" x14ac:dyDescent="0.25">
      <c r="C462" s="181"/>
      <c r="D462" s="181"/>
      <c r="E462" s="181"/>
      <c r="F462" s="181"/>
      <c r="G462" s="553"/>
      <c r="H462" s="181"/>
      <c r="I462" s="181"/>
      <c r="J462" s="181"/>
      <c r="K462" s="181"/>
      <c r="L462" s="181"/>
    </row>
    <row r="463" spans="3:12" x14ac:dyDescent="0.25">
      <c r="C463" s="181"/>
      <c r="D463" s="181"/>
      <c r="E463" s="181"/>
      <c r="F463" s="181"/>
      <c r="G463" s="553"/>
      <c r="H463" s="181"/>
      <c r="I463" s="181"/>
      <c r="J463" s="181"/>
      <c r="K463" s="181"/>
      <c r="L463" s="181"/>
    </row>
    <row r="464" spans="3:12" x14ac:dyDescent="0.25">
      <c r="C464" s="181"/>
      <c r="D464" s="181"/>
      <c r="E464" s="181"/>
      <c r="F464" s="181"/>
      <c r="G464" s="553"/>
      <c r="H464" s="181"/>
      <c r="I464" s="181"/>
      <c r="J464" s="181"/>
      <c r="K464" s="181"/>
      <c r="L464" s="181"/>
    </row>
    <row r="465" spans="3:12" x14ac:dyDescent="0.25">
      <c r="C465" s="181"/>
      <c r="D465" s="181"/>
      <c r="E465" s="181"/>
      <c r="F465" s="181"/>
      <c r="G465" s="553"/>
      <c r="H465" s="181"/>
      <c r="I465" s="181"/>
      <c r="J465" s="181"/>
      <c r="K465" s="181"/>
      <c r="L465" s="181"/>
    </row>
    <row r="466" spans="3:12" x14ac:dyDescent="0.25">
      <c r="C466" s="181"/>
      <c r="D466" s="181"/>
      <c r="E466" s="181"/>
      <c r="F466" s="181"/>
      <c r="G466" s="553"/>
      <c r="H466" s="181"/>
      <c r="I466" s="181"/>
      <c r="J466" s="181"/>
      <c r="K466" s="181"/>
      <c r="L466" s="181"/>
    </row>
    <row r="467" spans="3:12" x14ac:dyDescent="0.25">
      <c r="C467" s="181"/>
      <c r="D467" s="181"/>
      <c r="E467" s="181"/>
      <c r="F467" s="181"/>
      <c r="G467" s="553"/>
      <c r="H467" s="181"/>
      <c r="I467" s="181"/>
      <c r="J467" s="181"/>
      <c r="K467" s="181"/>
      <c r="L467" s="181"/>
    </row>
    <row r="468" spans="3:12" x14ac:dyDescent="0.25">
      <c r="C468" s="181"/>
      <c r="D468" s="181"/>
      <c r="E468" s="181"/>
      <c r="F468" s="181"/>
      <c r="G468" s="553"/>
      <c r="H468" s="181"/>
      <c r="I468" s="181"/>
      <c r="J468" s="181"/>
      <c r="K468" s="181"/>
      <c r="L468" s="181"/>
    </row>
    <row r="469" spans="3:12" x14ac:dyDescent="0.25">
      <c r="C469" s="181"/>
      <c r="D469" s="181"/>
      <c r="E469" s="181"/>
      <c r="F469" s="181"/>
      <c r="G469" s="553"/>
      <c r="H469" s="181"/>
      <c r="I469" s="181"/>
      <c r="J469" s="181"/>
      <c r="K469" s="181"/>
      <c r="L469" s="181"/>
    </row>
    <row r="470" spans="3:12" x14ac:dyDescent="0.25">
      <c r="C470" s="181"/>
      <c r="D470" s="181"/>
      <c r="E470" s="181"/>
      <c r="F470" s="181"/>
      <c r="G470" s="553"/>
      <c r="H470" s="181"/>
      <c r="I470" s="181"/>
      <c r="J470" s="181"/>
      <c r="K470" s="181"/>
      <c r="L470" s="181"/>
    </row>
    <row r="471" spans="3:12" x14ac:dyDescent="0.25">
      <c r="C471" s="181"/>
      <c r="D471" s="181"/>
      <c r="E471" s="181"/>
      <c r="F471" s="181"/>
      <c r="G471" s="553"/>
      <c r="H471" s="181"/>
      <c r="I471" s="181"/>
      <c r="J471" s="181"/>
      <c r="K471" s="181"/>
      <c r="L471" s="181"/>
    </row>
    <row r="472" spans="3:12" x14ac:dyDescent="0.25">
      <c r="C472" s="181"/>
      <c r="D472" s="181"/>
      <c r="E472" s="181"/>
      <c r="F472" s="181"/>
      <c r="G472" s="553"/>
      <c r="H472" s="181"/>
      <c r="I472" s="181"/>
      <c r="J472" s="181"/>
      <c r="K472" s="181"/>
      <c r="L472" s="181"/>
    </row>
    <row r="473" spans="3:12" x14ac:dyDescent="0.25">
      <c r="C473" s="181"/>
      <c r="D473" s="181"/>
      <c r="E473" s="181"/>
      <c r="F473" s="181"/>
      <c r="G473" s="553"/>
      <c r="H473" s="181"/>
      <c r="I473" s="181"/>
      <c r="J473" s="181"/>
      <c r="K473" s="181"/>
      <c r="L473" s="181"/>
    </row>
    <row r="474" spans="3:12" x14ac:dyDescent="0.25">
      <c r="C474" s="181"/>
      <c r="D474" s="181"/>
      <c r="E474" s="181"/>
      <c r="F474" s="181"/>
      <c r="G474" s="553"/>
      <c r="H474" s="181"/>
      <c r="I474" s="181"/>
      <c r="J474" s="181"/>
      <c r="K474" s="181"/>
      <c r="L474" s="181"/>
    </row>
    <row r="475" spans="3:12" x14ac:dyDescent="0.25">
      <c r="C475" s="181"/>
      <c r="D475" s="181"/>
      <c r="E475" s="181"/>
      <c r="F475" s="181"/>
      <c r="G475" s="553"/>
      <c r="H475" s="181"/>
      <c r="I475" s="181"/>
      <c r="J475" s="181"/>
      <c r="K475" s="181"/>
      <c r="L475" s="181"/>
    </row>
    <row r="476" spans="3:12" x14ac:dyDescent="0.25">
      <c r="C476" s="181"/>
      <c r="D476" s="181"/>
      <c r="E476" s="181"/>
      <c r="F476" s="181"/>
      <c r="G476" s="553"/>
      <c r="H476" s="181"/>
      <c r="I476" s="181"/>
      <c r="J476" s="181"/>
      <c r="K476" s="181"/>
      <c r="L476" s="181"/>
    </row>
    <row r="477" spans="3:12" x14ac:dyDescent="0.25">
      <c r="C477" s="181"/>
      <c r="D477" s="181"/>
      <c r="E477" s="181"/>
      <c r="F477" s="181"/>
      <c r="G477" s="553"/>
      <c r="H477" s="181"/>
      <c r="I477" s="181"/>
      <c r="J477" s="181"/>
      <c r="K477" s="181"/>
      <c r="L477" s="181"/>
    </row>
  </sheetData>
  <dataValidations count="5">
    <dataValidation type="list" allowBlank="1" showInputMessage="1" showErrorMessage="1" errorTitle="¡Ingreso Inválido!" error="Seleccione una opción de la lista." promptTitle="Tipo de Presupuesto" prompt="Seleccione una opción de la lista." sqref="G17:G51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237:H271 H193:H227 H149:H183 H105:H139 H61:H95">
      <formula1>$A$1:$VD$1</formula1>
    </dataValidation>
    <dataValidation type="list" allowBlank="1" showInputMessage="1" showErrorMessage="1" errorTitle="¡Ingreso Inválido!" error="Seleccione una opción de la lista." promptTitle="Proyecto" prompt="Seleccione una opción." sqref="L17:L51 L237:L271 L193:L227 L149:L183 L105:L139 L61:L9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96"/>
  <sheetViews>
    <sheetView showGridLines="0" topLeftCell="A4" zoomScaleSheetLayoutView="90" workbookViewId="0">
      <selection activeCell="A20" sqref="A20"/>
    </sheetView>
  </sheetViews>
  <sheetFormatPr baseColWidth="10" defaultColWidth="11.5703125" defaultRowHeight="15" x14ac:dyDescent="0.25"/>
  <cols>
    <col min="1" max="1" width="20.140625" style="111" customWidth="1"/>
    <col min="2" max="2" width="17" style="111" customWidth="1"/>
    <col min="3" max="3" width="53.42578125" style="111" customWidth="1"/>
    <col min="4" max="4" width="20.7109375" style="111" bestFit="1" customWidth="1"/>
    <col min="5" max="5" width="28.28515625" style="111" customWidth="1"/>
    <col min="6" max="6" width="21.85546875" style="111" customWidth="1"/>
    <col min="7" max="7" width="16.5703125" style="95" customWidth="1"/>
    <col min="8" max="8" width="14.28515625" style="111" customWidth="1"/>
    <col min="9" max="9" width="40.28515625" style="111" customWidth="1"/>
    <col min="10" max="10" width="28.140625" style="111" bestFit="1" customWidth="1"/>
    <col min="11" max="11" width="19.85546875" style="111" bestFit="1" customWidth="1"/>
    <col min="12" max="12" width="34.85546875" style="111" bestFit="1" customWidth="1"/>
    <col min="13"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480</v>
      </c>
      <c r="D5" s="228">
        <f>SUMIF(C:C,$C$10,D:D)</f>
        <v>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c r="K9" s="203"/>
    </row>
    <row r="10" spans="1:576" ht="15.75" thickBot="1" x14ac:dyDescent="0.3">
      <c r="C10" s="183" t="s">
        <v>53</v>
      </c>
      <c r="D10" s="134">
        <f>SUM(F18:F51)</f>
        <v>0</v>
      </c>
      <c r="G10" s="97"/>
      <c r="H10" s="72"/>
      <c r="I10" s="72"/>
    </row>
    <row r="11" spans="1:576" x14ac:dyDescent="0.25">
      <c r="G11" s="97"/>
      <c r="H11" s="72"/>
      <c r="I11" s="72"/>
    </row>
    <row r="12" spans="1:576" ht="15.75" x14ac:dyDescent="0.25">
      <c r="C12" s="463" t="s">
        <v>450</v>
      </c>
      <c r="D12" s="237"/>
      <c r="F12" s="72"/>
      <c r="G12" s="97"/>
      <c r="H12" s="72"/>
      <c r="I12" s="72"/>
    </row>
    <row r="13" spans="1:576" ht="18.75" x14ac:dyDescent="0.25">
      <c r="C13" s="256"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7"/>
      <c r="H13" s="72"/>
      <c r="I13" s="72"/>
    </row>
    <row r="14" spans="1:576" x14ac:dyDescent="0.25">
      <c r="F14" s="72"/>
      <c r="G14" s="97"/>
      <c r="H14" s="72"/>
      <c r="I14" s="72"/>
    </row>
    <row r="15" spans="1:576" ht="42.75" thickBot="1" x14ac:dyDescent="0.3">
      <c r="F15" s="119"/>
      <c r="G15" s="94"/>
      <c r="H15" s="94"/>
      <c r="I15" s="94"/>
      <c r="L15" s="275"/>
      <c r="M15" s="276"/>
      <c r="N15" s="275"/>
      <c r="O15" s="275"/>
      <c r="P15" s="278" t="s">
        <v>533</v>
      </c>
      <c r="Q15" s="278" t="s">
        <v>534</v>
      </c>
    </row>
    <row r="16" spans="1:576" ht="30.75" thickBot="1" x14ac:dyDescent="0.3">
      <c r="C16" s="155" t="s">
        <v>44</v>
      </c>
      <c r="D16" s="155" t="s">
        <v>55</v>
      </c>
      <c r="E16" s="162" t="s">
        <v>57</v>
      </c>
      <c r="F16" s="161" t="s">
        <v>27</v>
      </c>
      <c r="G16" s="159" t="s">
        <v>187</v>
      </c>
      <c r="H16" s="162" t="s">
        <v>46</v>
      </c>
      <c r="I16" s="159" t="s">
        <v>188</v>
      </c>
      <c r="J16" s="159" t="s">
        <v>469</v>
      </c>
      <c r="K16" s="159" t="s">
        <v>470</v>
      </c>
      <c r="L16" s="272" t="s">
        <v>21</v>
      </c>
      <c r="M16" s="272" t="s">
        <v>55</v>
      </c>
      <c r="N16" s="273" t="s">
        <v>531</v>
      </c>
      <c r="O16" s="274" t="s">
        <v>532</v>
      </c>
      <c r="P16" s="277">
        <v>0.7</v>
      </c>
      <c r="Q16" s="277">
        <v>0.3</v>
      </c>
    </row>
    <row r="17" spans="3:17" x14ac:dyDescent="0.25">
      <c r="C17" s="269" t="s">
        <v>497</v>
      </c>
      <c r="D17" s="270"/>
      <c r="E17" s="268">
        <f>HLOOKUP(C17,$AH$2:$BU$3,2,0)</f>
        <v>1200</v>
      </c>
      <c r="F17" s="123">
        <f t="shared" ref="F17:F51" si="0">D17*E17</f>
        <v>0</v>
      </c>
      <c r="G17" s="187"/>
      <c r="H17" s="168"/>
      <c r="I17" s="156" t="e">
        <f>VLOOKUP(H17,Presupuesto!$B$8:$C$583,2,0)</f>
        <v>#N/A</v>
      </c>
      <c r="J17" s="267"/>
      <c r="K17" s="124"/>
      <c r="L17" s="167"/>
      <c r="M17" s="184"/>
      <c r="N17" s="149"/>
      <c r="O17" s="123">
        <f t="shared" ref="O17:O51" si="1">M17*N17</f>
        <v>0</v>
      </c>
      <c r="P17" s="123">
        <f>$O17*P$16</f>
        <v>0</v>
      </c>
      <c r="Q17" s="123">
        <f t="shared" ref="Q17:Q51" si="2">$O17*Q$16</f>
        <v>0</v>
      </c>
    </row>
    <row r="18" spans="3:17" x14ac:dyDescent="0.25">
      <c r="C18" s="167"/>
      <c r="D18" s="184"/>
      <c r="E18" s="149"/>
      <c r="F18" s="123"/>
      <c r="G18" s="187" t="s">
        <v>186</v>
      </c>
      <c r="H18" s="168"/>
      <c r="I18" s="156" t="e">
        <f>VLOOKUP(H18,Presupuesto!$B$8:$C$583,2,0)</f>
        <v>#N/A</v>
      </c>
      <c r="J18" s="124" t="s">
        <v>180</v>
      </c>
      <c r="K18" s="124"/>
      <c r="L18" s="167"/>
      <c r="M18" s="184"/>
      <c r="N18" s="149"/>
      <c r="O18" s="123">
        <f t="shared" si="1"/>
        <v>0</v>
      </c>
      <c r="P18" s="123">
        <f t="shared" ref="P18:P37" si="3">$O18*P$16</f>
        <v>0</v>
      </c>
      <c r="Q18" s="123">
        <f t="shared" si="2"/>
        <v>0</v>
      </c>
    </row>
    <row r="19" spans="3:17" x14ac:dyDescent="0.25">
      <c r="C19" s="167"/>
      <c r="D19" s="184"/>
      <c r="E19" s="149"/>
      <c r="F19" s="123">
        <f t="shared" si="0"/>
        <v>0</v>
      </c>
      <c r="G19" s="187"/>
      <c r="H19" s="168"/>
      <c r="I19" s="156" t="e">
        <f>VLOOKUP(H19,Presupuesto!$B$8:$C$583,2,0)</f>
        <v>#N/A</v>
      </c>
      <c r="J19" s="124">
        <f t="shared" ref="J19:J50" si="4">$J$17</f>
        <v>0</v>
      </c>
      <c r="K19" s="124"/>
      <c r="L19" s="167"/>
      <c r="M19" s="184"/>
      <c r="N19" s="149"/>
      <c r="O19" s="123">
        <f t="shared" si="1"/>
        <v>0</v>
      </c>
      <c r="P19" s="123">
        <f t="shared" si="3"/>
        <v>0</v>
      </c>
      <c r="Q19" s="123">
        <f t="shared" si="2"/>
        <v>0</v>
      </c>
    </row>
    <row r="20" spans="3:17" x14ac:dyDescent="0.25">
      <c r="C20" s="167"/>
      <c r="D20" s="184"/>
      <c r="E20" s="149"/>
      <c r="F20" s="123">
        <f t="shared" si="0"/>
        <v>0</v>
      </c>
      <c r="G20" s="187"/>
      <c r="H20" s="168"/>
      <c r="I20" s="156" t="e">
        <f>VLOOKUP(H20,Presupuesto!$B$8:$C$583,2,0)</f>
        <v>#N/A</v>
      </c>
      <c r="J20" s="124">
        <f t="shared" si="4"/>
        <v>0</v>
      </c>
      <c r="K20" s="124"/>
      <c r="L20" s="167"/>
      <c r="M20" s="184"/>
      <c r="N20" s="149"/>
      <c r="O20" s="123">
        <f t="shared" si="1"/>
        <v>0</v>
      </c>
      <c r="P20" s="123">
        <f t="shared" si="3"/>
        <v>0</v>
      </c>
      <c r="Q20" s="123">
        <f t="shared" si="2"/>
        <v>0</v>
      </c>
    </row>
    <row r="21" spans="3:17" x14ac:dyDescent="0.25">
      <c r="C21" s="167"/>
      <c r="D21" s="184"/>
      <c r="E21" s="149"/>
      <c r="F21" s="123">
        <f t="shared" si="0"/>
        <v>0</v>
      </c>
      <c r="G21" s="187"/>
      <c r="H21" s="168"/>
      <c r="I21" s="156" t="e">
        <f>VLOOKUP(H21,Presupuesto!$B$8:$C$583,2,0)</f>
        <v>#N/A</v>
      </c>
      <c r="J21" s="124">
        <f t="shared" si="4"/>
        <v>0</v>
      </c>
      <c r="K21" s="124"/>
      <c r="L21" s="167"/>
      <c r="M21" s="184"/>
      <c r="N21" s="149"/>
      <c r="O21" s="123">
        <f t="shared" si="1"/>
        <v>0</v>
      </c>
      <c r="P21" s="123">
        <f t="shared" si="3"/>
        <v>0</v>
      </c>
      <c r="Q21" s="123">
        <f t="shared" si="2"/>
        <v>0</v>
      </c>
    </row>
    <row r="22" spans="3:17" x14ac:dyDescent="0.25">
      <c r="C22" s="167"/>
      <c r="D22" s="184"/>
      <c r="E22" s="149"/>
      <c r="F22" s="123">
        <f t="shared" si="0"/>
        <v>0</v>
      </c>
      <c r="G22" s="187"/>
      <c r="H22" s="168"/>
      <c r="I22" s="156" t="e">
        <f>VLOOKUP(H22,Presupuesto!$B$8:$C$583,2,0)</f>
        <v>#N/A</v>
      </c>
      <c r="J22" s="124">
        <f t="shared" si="4"/>
        <v>0</v>
      </c>
      <c r="K22" s="124"/>
      <c r="L22" s="167"/>
      <c r="M22" s="184"/>
      <c r="N22" s="149"/>
      <c r="O22" s="123">
        <f t="shared" si="1"/>
        <v>0</v>
      </c>
      <c r="P22" s="123">
        <f t="shared" si="3"/>
        <v>0</v>
      </c>
      <c r="Q22" s="123">
        <f t="shared" si="2"/>
        <v>0</v>
      </c>
    </row>
    <row r="23" spans="3:17" x14ac:dyDescent="0.25">
      <c r="C23" s="167"/>
      <c r="D23" s="184"/>
      <c r="E23" s="149"/>
      <c r="F23" s="123">
        <f t="shared" si="0"/>
        <v>0</v>
      </c>
      <c r="G23" s="187"/>
      <c r="H23" s="168"/>
      <c r="I23" s="156" t="e">
        <f>VLOOKUP(H23,Presupuesto!$B$8:$C$583,2,0)</f>
        <v>#N/A</v>
      </c>
      <c r="J23" s="124">
        <f t="shared" si="4"/>
        <v>0</v>
      </c>
      <c r="K23" s="124"/>
      <c r="L23" s="167"/>
      <c r="M23" s="184"/>
      <c r="N23" s="149"/>
      <c r="O23" s="123">
        <f t="shared" si="1"/>
        <v>0</v>
      </c>
      <c r="P23" s="123">
        <f t="shared" si="3"/>
        <v>0</v>
      </c>
      <c r="Q23" s="123">
        <f t="shared" si="2"/>
        <v>0</v>
      </c>
    </row>
    <row r="24" spans="3:17" x14ac:dyDescent="0.25">
      <c r="C24" s="167"/>
      <c r="D24" s="184"/>
      <c r="E24" s="149"/>
      <c r="F24" s="123">
        <f t="shared" si="0"/>
        <v>0</v>
      </c>
      <c r="G24" s="187"/>
      <c r="H24" s="168"/>
      <c r="I24" s="156" t="e">
        <f>VLOOKUP(H24,Presupuesto!$B$8:$C$583,2,0)</f>
        <v>#N/A</v>
      </c>
      <c r="J24" s="124">
        <f t="shared" si="4"/>
        <v>0</v>
      </c>
      <c r="K24" s="124"/>
      <c r="L24" s="167"/>
      <c r="M24" s="184"/>
      <c r="N24" s="149"/>
      <c r="O24" s="123">
        <f t="shared" si="1"/>
        <v>0</v>
      </c>
      <c r="P24" s="123">
        <f t="shared" si="3"/>
        <v>0</v>
      </c>
      <c r="Q24" s="123">
        <f t="shared" si="2"/>
        <v>0</v>
      </c>
    </row>
    <row r="25" spans="3:17" x14ac:dyDescent="0.25">
      <c r="C25" s="167"/>
      <c r="D25" s="184"/>
      <c r="E25" s="149"/>
      <c r="F25" s="123">
        <f t="shared" si="0"/>
        <v>0</v>
      </c>
      <c r="G25" s="187"/>
      <c r="H25" s="168"/>
      <c r="I25" s="156" t="e">
        <f>VLOOKUP(H25,Presupuesto!$B$8:$C$583,2,0)</f>
        <v>#N/A</v>
      </c>
      <c r="J25" s="124">
        <f t="shared" si="4"/>
        <v>0</v>
      </c>
      <c r="K25" s="124"/>
      <c r="L25" s="167"/>
      <c r="M25" s="184"/>
      <c r="N25" s="149"/>
      <c r="O25" s="123">
        <f t="shared" si="1"/>
        <v>0</v>
      </c>
      <c r="P25" s="123">
        <f t="shared" si="3"/>
        <v>0</v>
      </c>
      <c r="Q25" s="123">
        <f t="shared" si="2"/>
        <v>0</v>
      </c>
    </row>
    <row r="26" spans="3:17" x14ac:dyDescent="0.25">
      <c r="C26" s="167"/>
      <c r="D26" s="184"/>
      <c r="E26" s="149"/>
      <c r="F26" s="123">
        <f t="shared" si="0"/>
        <v>0</v>
      </c>
      <c r="G26" s="187"/>
      <c r="H26" s="168"/>
      <c r="I26" s="156" t="e">
        <f>VLOOKUP(H26,Presupuesto!$B$8:$C$583,2,0)</f>
        <v>#N/A</v>
      </c>
      <c r="J26" s="124">
        <f t="shared" si="4"/>
        <v>0</v>
      </c>
      <c r="K26" s="124"/>
      <c r="L26" s="167"/>
      <c r="M26" s="184"/>
      <c r="N26" s="149"/>
      <c r="O26" s="123">
        <f t="shared" si="1"/>
        <v>0</v>
      </c>
      <c r="P26" s="123">
        <f t="shared" si="3"/>
        <v>0</v>
      </c>
      <c r="Q26" s="123">
        <f t="shared" si="2"/>
        <v>0</v>
      </c>
    </row>
    <row r="27" spans="3:17" x14ac:dyDescent="0.25">
      <c r="C27" s="167"/>
      <c r="D27" s="184"/>
      <c r="E27" s="149"/>
      <c r="F27" s="123">
        <f t="shared" si="0"/>
        <v>0</v>
      </c>
      <c r="G27" s="187"/>
      <c r="H27" s="168"/>
      <c r="I27" s="156" t="e">
        <f>VLOOKUP(H27,Presupuesto!$B$8:$C$583,2,0)</f>
        <v>#N/A</v>
      </c>
      <c r="J27" s="124">
        <f t="shared" si="4"/>
        <v>0</v>
      </c>
      <c r="K27" s="124"/>
      <c r="L27" s="167"/>
      <c r="M27" s="184"/>
      <c r="N27" s="149"/>
      <c r="O27" s="123">
        <f t="shared" si="1"/>
        <v>0</v>
      </c>
      <c r="P27" s="123">
        <f t="shared" si="3"/>
        <v>0</v>
      </c>
      <c r="Q27" s="123">
        <f t="shared" si="2"/>
        <v>0</v>
      </c>
    </row>
    <row r="28" spans="3:17" x14ac:dyDescent="0.25">
      <c r="C28" s="167"/>
      <c r="D28" s="184"/>
      <c r="E28" s="149"/>
      <c r="F28" s="123">
        <f t="shared" si="0"/>
        <v>0</v>
      </c>
      <c r="G28" s="187"/>
      <c r="H28" s="168"/>
      <c r="I28" s="156" t="e">
        <f>VLOOKUP(H28,Presupuesto!$B$8:$C$583,2,0)</f>
        <v>#N/A</v>
      </c>
      <c r="J28" s="124">
        <f t="shared" si="4"/>
        <v>0</v>
      </c>
      <c r="K28" s="124"/>
      <c r="L28" s="167"/>
      <c r="M28" s="184"/>
      <c r="N28" s="149"/>
      <c r="O28" s="123">
        <f t="shared" si="1"/>
        <v>0</v>
      </c>
      <c r="P28" s="123">
        <f t="shared" si="3"/>
        <v>0</v>
      </c>
      <c r="Q28" s="123">
        <f t="shared" si="2"/>
        <v>0</v>
      </c>
    </row>
    <row r="29" spans="3:17" x14ac:dyDescent="0.25">
      <c r="C29" s="167"/>
      <c r="D29" s="184"/>
      <c r="E29" s="149"/>
      <c r="F29" s="123">
        <f t="shared" si="0"/>
        <v>0</v>
      </c>
      <c r="G29" s="187"/>
      <c r="H29" s="168"/>
      <c r="I29" s="156" t="e">
        <f>VLOOKUP(H29,Presupuesto!$B$8:$C$583,2,0)</f>
        <v>#N/A</v>
      </c>
      <c r="J29" s="124">
        <f t="shared" si="4"/>
        <v>0</v>
      </c>
      <c r="K29" s="124"/>
      <c r="L29" s="167"/>
      <c r="M29" s="184"/>
      <c r="N29" s="149"/>
      <c r="O29" s="123">
        <f t="shared" si="1"/>
        <v>0</v>
      </c>
      <c r="P29" s="123">
        <f t="shared" si="3"/>
        <v>0</v>
      </c>
      <c r="Q29" s="123">
        <f t="shared" si="2"/>
        <v>0</v>
      </c>
    </row>
    <row r="30" spans="3:17" x14ac:dyDescent="0.25">
      <c r="C30" s="167"/>
      <c r="D30" s="184"/>
      <c r="E30" s="149"/>
      <c r="F30" s="123">
        <f t="shared" si="0"/>
        <v>0</v>
      </c>
      <c r="G30" s="187"/>
      <c r="H30" s="168"/>
      <c r="I30" s="156" t="e">
        <f>VLOOKUP(H30,Presupuesto!$B$8:$C$583,2,0)</f>
        <v>#N/A</v>
      </c>
      <c r="J30" s="124">
        <f t="shared" si="4"/>
        <v>0</v>
      </c>
      <c r="K30" s="124"/>
      <c r="L30" s="167"/>
      <c r="M30" s="184"/>
      <c r="N30" s="149"/>
      <c r="O30" s="123">
        <f t="shared" si="1"/>
        <v>0</v>
      </c>
      <c r="P30" s="123">
        <f t="shared" si="3"/>
        <v>0</v>
      </c>
      <c r="Q30" s="123">
        <f t="shared" si="2"/>
        <v>0</v>
      </c>
    </row>
    <row r="31" spans="3:17" x14ac:dyDescent="0.25">
      <c r="C31" s="167"/>
      <c r="D31" s="184"/>
      <c r="E31" s="149"/>
      <c r="F31" s="123">
        <f t="shared" si="0"/>
        <v>0</v>
      </c>
      <c r="G31" s="187"/>
      <c r="H31" s="168"/>
      <c r="I31" s="156" t="e">
        <f>VLOOKUP(H31,Presupuesto!$B$8:$C$583,2,0)</f>
        <v>#N/A</v>
      </c>
      <c r="J31" s="124">
        <f t="shared" si="4"/>
        <v>0</v>
      </c>
      <c r="K31" s="124"/>
      <c r="L31" s="167"/>
      <c r="M31" s="184"/>
      <c r="N31" s="149"/>
      <c r="O31" s="123">
        <f t="shared" si="1"/>
        <v>0</v>
      </c>
      <c r="P31" s="123">
        <f t="shared" si="3"/>
        <v>0</v>
      </c>
      <c r="Q31" s="123">
        <f t="shared" si="2"/>
        <v>0</v>
      </c>
    </row>
    <row r="32" spans="3:17" x14ac:dyDescent="0.25">
      <c r="C32" s="167"/>
      <c r="D32" s="184"/>
      <c r="E32" s="149"/>
      <c r="F32" s="123">
        <f t="shared" si="0"/>
        <v>0</v>
      </c>
      <c r="G32" s="187"/>
      <c r="H32" s="168"/>
      <c r="I32" s="156" t="e">
        <f>VLOOKUP(H32,Presupuesto!$B$8:$C$583,2,0)</f>
        <v>#N/A</v>
      </c>
      <c r="J32" s="124">
        <f t="shared" si="4"/>
        <v>0</v>
      </c>
      <c r="K32" s="124"/>
      <c r="L32" s="167"/>
      <c r="M32" s="184"/>
      <c r="N32" s="149"/>
      <c r="O32" s="123">
        <f t="shared" si="1"/>
        <v>0</v>
      </c>
      <c r="P32" s="123">
        <f t="shared" si="3"/>
        <v>0</v>
      </c>
      <c r="Q32" s="123">
        <f t="shared" si="2"/>
        <v>0</v>
      </c>
    </row>
    <row r="33" spans="3:17" x14ac:dyDescent="0.25">
      <c r="C33" s="167"/>
      <c r="D33" s="184"/>
      <c r="E33" s="149"/>
      <c r="F33" s="123">
        <f t="shared" si="0"/>
        <v>0</v>
      </c>
      <c r="G33" s="187"/>
      <c r="H33" s="168"/>
      <c r="I33" s="156" t="e">
        <f>VLOOKUP(H33,Presupuesto!$B$8:$C$583,2,0)</f>
        <v>#N/A</v>
      </c>
      <c r="J33" s="124">
        <f t="shared" si="4"/>
        <v>0</v>
      </c>
      <c r="K33" s="124"/>
      <c r="L33" s="167"/>
      <c r="M33" s="184"/>
      <c r="N33" s="149"/>
      <c r="O33" s="123">
        <f t="shared" si="1"/>
        <v>0</v>
      </c>
      <c r="P33" s="123">
        <f t="shared" si="3"/>
        <v>0</v>
      </c>
      <c r="Q33" s="123">
        <f t="shared" si="2"/>
        <v>0</v>
      </c>
    </row>
    <row r="34" spans="3:17" x14ac:dyDescent="0.25">
      <c r="C34" s="167"/>
      <c r="D34" s="184"/>
      <c r="E34" s="149"/>
      <c r="F34" s="123">
        <f t="shared" si="0"/>
        <v>0</v>
      </c>
      <c r="G34" s="187"/>
      <c r="H34" s="168"/>
      <c r="I34" s="156" t="e">
        <f>VLOOKUP(H34,Presupuesto!$B$8:$C$583,2,0)</f>
        <v>#N/A</v>
      </c>
      <c r="J34" s="124">
        <f t="shared" si="4"/>
        <v>0</v>
      </c>
      <c r="K34" s="124"/>
      <c r="L34" s="167"/>
      <c r="M34" s="184"/>
      <c r="N34" s="149"/>
      <c r="O34" s="123">
        <f t="shared" si="1"/>
        <v>0</v>
      </c>
      <c r="P34" s="123">
        <f t="shared" si="3"/>
        <v>0</v>
      </c>
      <c r="Q34" s="123">
        <f t="shared" si="2"/>
        <v>0</v>
      </c>
    </row>
    <row r="35" spans="3:17" x14ac:dyDescent="0.25">
      <c r="C35" s="167"/>
      <c r="D35" s="184"/>
      <c r="E35" s="149"/>
      <c r="F35" s="123">
        <f t="shared" si="0"/>
        <v>0</v>
      </c>
      <c r="G35" s="187"/>
      <c r="H35" s="168"/>
      <c r="I35" s="156" t="e">
        <f>VLOOKUP(H35,Presupuesto!$B$8:$C$583,2,0)</f>
        <v>#N/A</v>
      </c>
      <c r="J35" s="124">
        <f t="shared" si="4"/>
        <v>0</v>
      </c>
      <c r="K35" s="124"/>
      <c r="L35" s="167"/>
      <c r="M35" s="184"/>
      <c r="N35" s="149"/>
      <c r="O35" s="123">
        <f t="shared" si="1"/>
        <v>0</v>
      </c>
      <c r="P35" s="123">
        <f t="shared" si="3"/>
        <v>0</v>
      </c>
      <c r="Q35" s="123">
        <f t="shared" si="2"/>
        <v>0</v>
      </c>
    </row>
    <row r="36" spans="3:17" x14ac:dyDescent="0.25">
      <c r="C36" s="167"/>
      <c r="D36" s="184"/>
      <c r="E36" s="149"/>
      <c r="F36" s="123">
        <f t="shared" si="0"/>
        <v>0</v>
      </c>
      <c r="G36" s="187"/>
      <c r="H36" s="168"/>
      <c r="I36" s="156" t="e">
        <f>VLOOKUP(H36,Presupuesto!$B$8:$C$583,2,0)</f>
        <v>#N/A</v>
      </c>
      <c r="J36" s="124">
        <f t="shared" si="4"/>
        <v>0</v>
      </c>
      <c r="K36" s="124"/>
      <c r="L36" s="167"/>
      <c r="M36" s="184"/>
      <c r="N36" s="149"/>
      <c r="O36" s="123">
        <f t="shared" si="1"/>
        <v>0</v>
      </c>
      <c r="P36" s="123">
        <f t="shared" si="3"/>
        <v>0</v>
      </c>
      <c r="Q36" s="123">
        <f t="shared" si="2"/>
        <v>0</v>
      </c>
    </row>
    <row r="37" spans="3:17" x14ac:dyDescent="0.25">
      <c r="C37" s="167"/>
      <c r="D37" s="184"/>
      <c r="E37" s="149"/>
      <c r="F37" s="123">
        <f t="shared" si="0"/>
        <v>0</v>
      </c>
      <c r="G37" s="187"/>
      <c r="H37" s="168"/>
      <c r="I37" s="156" t="e">
        <f>VLOOKUP(H37,Presupuesto!$B$8:$C$583,2,0)</f>
        <v>#N/A</v>
      </c>
      <c r="J37" s="124">
        <f t="shared" si="4"/>
        <v>0</v>
      </c>
      <c r="K37" s="124"/>
      <c r="L37" s="167"/>
      <c r="M37" s="184"/>
      <c r="N37" s="149"/>
      <c r="O37" s="123">
        <f t="shared" si="1"/>
        <v>0</v>
      </c>
      <c r="P37" s="123">
        <f t="shared" si="3"/>
        <v>0</v>
      </c>
      <c r="Q37" s="123">
        <f t="shared" si="2"/>
        <v>0</v>
      </c>
    </row>
    <row r="38" spans="3:17" x14ac:dyDescent="0.25">
      <c r="C38" s="167"/>
      <c r="D38" s="184"/>
      <c r="E38" s="149"/>
      <c r="F38" s="123">
        <f t="shared" si="0"/>
        <v>0</v>
      </c>
      <c r="G38" s="187"/>
      <c r="H38" s="168"/>
      <c r="I38" s="156" t="e">
        <f>VLOOKUP(H38,Presupuesto!$B$8:$C$583,2,0)</f>
        <v>#N/A</v>
      </c>
      <c r="J38" s="124">
        <f t="shared" si="4"/>
        <v>0</v>
      </c>
      <c r="K38" s="124"/>
      <c r="L38" s="167"/>
      <c r="M38" s="184"/>
      <c r="N38" s="149"/>
      <c r="O38" s="123">
        <f t="shared" si="1"/>
        <v>0</v>
      </c>
      <c r="P38" s="123">
        <f t="shared" ref="P38:P51" si="5">$O38*P$16</f>
        <v>0</v>
      </c>
      <c r="Q38" s="123">
        <f t="shared" si="2"/>
        <v>0</v>
      </c>
    </row>
    <row r="39" spans="3:17" x14ac:dyDescent="0.25">
      <c r="C39" s="169"/>
      <c r="D39" s="177"/>
      <c r="E39" s="144"/>
      <c r="F39" s="123">
        <f t="shared" si="0"/>
        <v>0</v>
      </c>
      <c r="G39" s="187"/>
      <c r="H39" s="170"/>
      <c r="I39" s="156" t="e">
        <f>VLOOKUP(H39,Presupuesto!$B$8:$C$583,2,0)</f>
        <v>#N/A</v>
      </c>
      <c r="J39" s="124">
        <f t="shared" si="4"/>
        <v>0</v>
      </c>
      <c r="K39" s="124"/>
      <c r="L39" s="169"/>
      <c r="M39" s="177"/>
      <c r="N39" s="144"/>
      <c r="O39" s="123">
        <f t="shared" si="1"/>
        <v>0</v>
      </c>
      <c r="P39" s="123">
        <f t="shared" si="5"/>
        <v>0</v>
      </c>
      <c r="Q39" s="123">
        <f t="shared" si="2"/>
        <v>0</v>
      </c>
    </row>
    <row r="40" spans="3:17" x14ac:dyDescent="0.25">
      <c r="C40" s="169"/>
      <c r="D40" s="177"/>
      <c r="E40" s="144"/>
      <c r="F40" s="123">
        <f t="shared" si="0"/>
        <v>0</v>
      </c>
      <c r="G40" s="187"/>
      <c r="H40" s="170"/>
      <c r="I40" s="156" t="e">
        <f>VLOOKUP(H40,Presupuesto!$B$8:$C$583,2,0)</f>
        <v>#N/A</v>
      </c>
      <c r="J40" s="124">
        <f t="shared" si="4"/>
        <v>0</v>
      </c>
      <c r="K40" s="124"/>
      <c r="L40" s="169"/>
      <c r="M40" s="177"/>
      <c r="N40" s="144"/>
      <c r="O40" s="123">
        <f t="shared" si="1"/>
        <v>0</v>
      </c>
      <c r="P40" s="123">
        <f t="shared" si="5"/>
        <v>0</v>
      </c>
      <c r="Q40" s="123">
        <f t="shared" si="2"/>
        <v>0</v>
      </c>
    </row>
    <row r="41" spans="3:17" x14ac:dyDescent="0.25">
      <c r="C41" s="169"/>
      <c r="D41" s="177"/>
      <c r="E41" s="144"/>
      <c r="F41" s="123">
        <f t="shared" si="0"/>
        <v>0</v>
      </c>
      <c r="G41" s="187"/>
      <c r="H41" s="170"/>
      <c r="I41" s="156" t="e">
        <f>VLOOKUP(H41,Presupuesto!$B$8:$C$583,2,0)</f>
        <v>#N/A</v>
      </c>
      <c r="J41" s="124">
        <f t="shared" si="4"/>
        <v>0</v>
      </c>
      <c r="K41" s="124"/>
      <c r="L41" s="169"/>
      <c r="M41" s="177"/>
      <c r="N41" s="144"/>
      <c r="O41" s="123">
        <f t="shared" si="1"/>
        <v>0</v>
      </c>
      <c r="P41" s="123">
        <f t="shared" si="5"/>
        <v>0</v>
      </c>
      <c r="Q41" s="123">
        <f t="shared" si="2"/>
        <v>0</v>
      </c>
    </row>
    <row r="42" spans="3:17" x14ac:dyDescent="0.25">
      <c r="C42" s="169"/>
      <c r="D42" s="177"/>
      <c r="E42" s="144"/>
      <c r="F42" s="123">
        <f t="shared" si="0"/>
        <v>0</v>
      </c>
      <c r="G42" s="187"/>
      <c r="H42" s="170"/>
      <c r="I42" s="156" t="e">
        <f>VLOOKUP(H42,Presupuesto!$B$8:$C$583,2,0)</f>
        <v>#N/A</v>
      </c>
      <c r="J42" s="124">
        <f t="shared" si="4"/>
        <v>0</v>
      </c>
      <c r="K42" s="124"/>
      <c r="L42" s="169"/>
      <c r="M42" s="177"/>
      <c r="N42" s="144"/>
      <c r="O42" s="123">
        <f t="shared" si="1"/>
        <v>0</v>
      </c>
      <c r="P42" s="123">
        <f t="shared" si="5"/>
        <v>0</v>
      </c>
      <c r="Q42" s="123">
        <f t="shared" si="2"/>
        <v>0</v>
      </c>
    </row>
    <row r="43" spans="3:17" x14ac:dyDescent="0.25">
      <c r="C43" s="169"/>
      <c r="D43" s="177"/>
      <c r="E43" s="144"/>
      <c r="F43" s="123">
        <f t="shared" si="0"/>
        <v>0</v>
      </c>
      <c r="G43" s="187"/>
      <c r="H43" s="170"/>
      <c r="I43" s="156" t="e">
        <f>VLOOKUP(H43,Presupuesto!$B$8:$C$583,2,0)</f>
        <v>#N/A</v>
      </c>
      <c r="J43" s="124">
        <f t="shared" si="4"/>
        <v>0</v>
      </c>
      <c r="K43" s="124"/>
      <c r="L43" s="169"/>
      <c r="M43" s="177"/>
      <c r="N43" s="144"/>
      <c r="O43" s="123">
        <f t="shared" si="1"/>
        <v>0</v>
      </c>
      <c r="P43" s="123">
        <f t="shared" si="5"/>
        <v>0</v>
      </c>
      <c r="Q43" s="123">
        <f t="shared" si="2"/>
        <v>0</v>
      </c>
    </row>
    <row r="44" spans="3:17" x14ac:dyDescent="0.25">
      <c r="C44" s="169"/>
      <c r="D44" s="177"/>
      <c r="E44" s="144"/>
      <c r="F44" s="123">
        <f t="shared" si="0"/>
        <v>0</v>
      </c>
      <c r="G44" s="187"/>
      <c r="H44" s="170"/>
      <c r="I44" s="156" t="e">
        <f>VLOOKUP(H44,Presupuesto!$B$8:$C$583,2,0)</f>
        <v>#N/A</v>
      </c>
      <c r="J44" s="124">
        <f t="shared" si="4"/>
        <v>0</v>
      </c>
      <c r="K44" s="124"/>
      <c r="L44" s="169"/>
      <c r="M44" s="177"/>
      <c r="N44" s="144"/>
      <c r="O44" s="123">
        <f t="shared" si="1"/>
        <v>0</v>
      </c>
      <c r="P44" s="123">
        <f t="shared" si="5"/>
        <v>0</v>
      </c>
      <c r="Q44" s="123">
        <f t="shared" si="2"/>
        <v>0</v>
      </c>
    </row>
    <row r="45" spans="3:17" x14ac:dyDescent="0.25">
      <c r="C45" s="169"/>
      <c r="D45" s="177"/>
      <c r="E45" s="144"/>
      <c r="F45" s="123">
        <f t="shared" si="0"/>
        <v>0</v>
      </c>
      <c r="G45" s="187"/>
      <c r="H45" s="170"/>
      <c r="I45" s="156" t="e">
        <f>VLOOKUP(H45,Presupuesto!$B$8:$C$583,2,0)</f>
        <v>#N/A</v>
      </c>
      <c r="J45" s="124">
        <f t="shared" si="4"/>
        <v>0</v>
      </c>
      <c r="K45" s="124"/>
      <c r="L45" s="169"/>
      <c r="M45" s="177"/>
      <c r="N45" s="144"/>
      <c r="O45" s="123">
        <f t="shared" si="1"/>
        <v>0</v>
      </c>
      <c r="P45" s="123">
        <f t="shared" si="5"/>
        <v>0</v>
      </c>
      <c r="Q45" s="123">
        <f t="shared" si="2"/>
        <v>0</v>
      </c>
    </row>
    <row r="46" spans="3:17" x14ac:dyDescent="0.25">
      <c r="C46" s="169"/>
      <c r="D46" s="177"/>
      <c r="E46" s="144"/>
      <c r="F46" s="123">
        <f t="shared" si="0"/>
        <v>0</v>
      </c>
      <c r="G46" s="187"/>
      <c r="H46" s="170"/>
      <c r="I46" s="156" t="e">
        <f>VLOOKUP(H46,Presupuesto!$B$8:$C$583,2,0)</f>
        <v>#N/A</v>
      </c>
      <c r="J46" s="124">
        <f t="shared" si="4"/>
        <v>0</v>
      </c>
      <c r="K46" s="124"/>
      <c r="L46" s="169"/>
      <c r="M46" s="177"/>
      <c r="N46" s="144"/>
      <c r="O46" s="123">
        <f t="shared" si="1"/>
        <v>0</v>
      </c>
      <c r="P46" s="123">
        <f t="shared" si="5"/>
        <v>0</v>
      </c>
      <c r="Q46" s="123">
        <f t="shared" si="2"/>
        <v>0</v>
      </c>
    </row>
    <row r="47" spans="3:17" x14ac:dyDescent="0.25">
      <c r="C47" s="171"/>
      <c r="D47" s="177"/>
      <c r="E47" s="144"/>
      <c r="F47" s="123">
        <f t="shared" si="0"/>
        <v>0</v>
      </c>
      <c r="G47" s="187"/>
      <c r="H47" s="172"/>
      <c r="I47" s="156" t="e">
        <f>VLOOKUP(H47,Presupuesto!$B$8:$C$583,2,0)</f>
        <v>#N/A</v>
      </c>
      <c r="J47" s="124">
        <f t="shared" si="4"/>
        <v>0</v>
      </c>
      <c r="K47" s="124"/>
      <c r="L47" s="171"/>
      <c r="M47" s="177"/>
      <c r="N47" s="144"/>
      <c r="O47" s="123">
        <f t="shared" si="1"/>
        <v>0</v>
      </c>
      <c r="P47" s="123">
        <f t="shared" si="5"/>
        <v>0</v>
      </c>
      <c r="Q47" s="123">
        <f t="shared" si="2"/>
        <v>0</v>
      </c>
    </row>
    <row r="48" spans="3:17" x14ac:dyDescent="0.25">
      <c r="C48" s="171"/>
      <c r="D48" s="177"/>
      <c r="E48" s="144"/>
      <c r="F48" s="123">
        <f t="shared" si="0"/>
        <v>0</v>
      </c>
      <c r="G48" s="187"/>
      <c r="H48" s="172"/>
      <c r="I48" s="156" t="e">
        <f>VLOOKUP(H48,Presupuesto!$B$8:$C$583,2,0)</f>
        <v>#N/A</v>
      </c>
      <c r="J48" s="124">
        <f t="shared" si="4"/>
        <v>0</v>
      </c>
      <c r="K48" s="124"/>
      <c r="L48" s="171"/>
      <c r="M48" s="177"/>
      <c r="N48" s="144"/>
      <c r="O48" s="123">
        <f t="shared" si="1"/>
        <v>0</v>
      </c>
      <c r="P48" s="123">
        <f t="shared" si="5"/>
        <v>0</v>
      </c>
      <c r="Q48" s="123">
        <f t="shared" si="2"/>
        <v>0</v>
      </c>
    </row>
    <row r="49" spans="3:17" x14ac:dyDescent="0.25">
      <c r="C49" s="171"/>
      <c r="D49" s="177"/>
      <c r="E49" s="144"/>
      <c r="F49" s="123">
        <f t="shared" si="0"/>
        <v>0</v>
      </c>
      <c r="G49" s="187"/>
      <c r="H49" s="172"/>
      <c r="I49" s="156" t="e">
        <f>VLOOKUP(H49,Presupuesto!$B$8:$C$583,2,0)</f>
        <v>#N/A</v>
      </c>
      <c r="J49" s="124">
        <f t="shared" si="4"/>
        <v>0</v>
      </c>
      <c r="K49" s="124"/>
      <c r="L49" s="171"/>
      <c r="M49" s="177"/>
      <c r="N49" s="144"/>
      <c r="O49" s="123">
        <f t="shared" si="1"/>
        <v>0</v>
      </c>
      <c r="P49" s="123">
        <f t="shared" si="5"/>
        <v>0</v>
      </c>
      <c r="Q49" s="123">
        <f t="shared" si="2"/>
        <v>0</v>
      </c>
    </row>
    <row r="50" spans="3:17" x14ac:dyDescent="0.25">
      <c r="C50" s="171"/>
      <c r="D50" s="177"/>
      <c r="E50" s="144"/>
      <c r="F50" s="123">
        <f t="shared" si="0"/>
        <v>0</v>
      </c>
      <c r="G50" s="187"/>
      <c r="H50" s="172"/>
      <c r="I50" s="156" t="e">
        <f>VLOOKUP(H50,Presupuesto!$B$8:$C$583,2,0)</f>
        <v>#N/A</v>
      </c>
      <c r="J50" s="124">
        <f t="shared" si="4"/>
        <v>0</v>
      </c>
      <c r="K50" s="124"/>
      <c r="L50" s="171"/>
      <c r="M50" s="177"/>
      <c r="N50" s="144"/>
      <c r="O50" s="123">
        <f t="shared" si="1"/>
        <v>0</v>
      </c>
      <c r="P50" s="123">
        <f t="shared" si="5"/>
        <v>0</v>
      </c>
      <c r="Q50" s="123">
        <f t="shared" si="2"/>
        <v>0</v>
      </c>
    </row>
    <row r="51" spans="3:17" ht="15.75" thickBot="1" x14ac:dyDescent="0.3">
      <c r="C51" s="173"/>
      <c r="D51" s="185"/>
      <c r="E51" s="129"/>
      <c r="F51" s="131">
        <f t="shared" si="0"/>
        <v>0</v>
      </c>
      <c r="G51" s="188"/>
      <c r="H51" s="174"/>
      <c r="I51" s="158" t="e">
        <f>VLOOKUP(H51,Presupuesto!$B$8:$C$583,2,0)</f>
        <v>#N/A</v>
      </c>
      <c r="J51" s="132">
        <f t="shared" ref="J51" si="6">$J$20</f>
        <v>0</v>
      </c>
      <c r="K51" s="150"/>
      <c r="L51" s="173"/>
      <c r="M51" s="185"/>
      <c r="N51" s="129"/>
      <c r="O51" s="131">
        <f t="shared" si="1"/>
        <v>0</v>
      </c>
      <c r="P51" s="131">
        <f t="shared" si="5"/>
        <v>0</v>
      </c>
      <c r="Q51" s="131">
        <f t="shared" si="2"/>
        <v>0</v>
      </c>
    </row>
    <row r="52" spans="3:17" x14ac:dyDescent="0.25">
      <c r="G52" s="111"/>
    </row>
    <row r="53" spans="3:17" x14ac:dyDescent="0.25">
      <c r="G53" s="111"/>
    </row>
    <row r="54" spans="3:17" x14ac:dyDescent="0.25">
      <c r="C54" s="530"/>
      <c r="D54" s="529"/>
      <c r="E54" s="509"/>
      <c r="F54" s="509"/>
      <c r="G54" s="96"/>
      <c r="H54" s="133"/>
      <c r="I54" s="133"/>
      <c r="J54" s="509"/>
      <c r="K54" s="509"/>
      <c r="L54" s="509"/>
      <c r="M54" s="509"/>
      <c r="N54" s="509"/>
      <c r="O54" s="509"/>
      <c r="P54" s="509"/>
      <c r="Q54" s="509"/>
    </row>
    <row r="55" spans="3:17" x14ac:dyDescent="0.25">
      <c r="C55" s="509"/>
      <c r="D55" s="509"/>
      <c r="E55" s="509"/>
      <c r="F55" s="509"/>
      <c r="G55" s="96"/>
      <c r="H55" s="133"/>
      <c r="I55" s="133"/>
      <c r="J55" s="509"/>
      <c r="K55" s="509"/>
      <c r="L55" s="509"/>
      <c r="M55" s="509"/>
      <c r="N55" s="509"/>
      <c r="O55" s="509"/>
      <c r="P55" s="509"/>
      <c r="Q55" s="509"/>
    </row>
    <row r="56" spans="3:17" ht="15.75" x14ac:dyDescent="0.25">
      <c r="C56" s="531"/>
      <c r="D56" s="512"/>
      <c r="E56" s="509"/>
      <c r="F56" s="133"/>
      <c r="G56" s="96"/>
      <c r="H56" s="133"/>
      <c r="I56" s="133"/>
      <c r="J56" s="509"/>
      <c r="K56" s="509"/>
      <c r="L56" s="509"/>
      <c r="M56" s="509"/>
      <c r="N56" s="509"/>
      <c r="O56" s="509"/>
      <c r="P56" s="509"/>
      <c r="Q56" s="509"/>
    </row>
    <row r="57" spans="3:17" ht="18.75" x14ac:dyDescent="0.25">
      <c r="C57" s="513"/>
      <c r="D57" s="510"/>
      <c r="E57" s="509"/>
      <c r="F57" s="133"/>
      <c r="G57" s="96"/>
      <c r="H57" s="133"/>
      <c r="I57" s="133"/>
      <c r="J57" s="509"/>
      <c r="K57" s="509"/>
      <c r="L57" s="509"/>
      <c r="M57" s="509"/>
      <c r="N57" s="509"/>
      <c r="O57" s="509"/>
      <c r="P57" s="509"/>
      <c r="Q57" s="509"/>
    </row>
    <row r="58" spans="3:17" x14ac:dyDescent="0.25">
      <c r="C58" s="509"/>
      <c r="D58" s="509"/>
      <c r="E58" s="509"/>
      <c r="F58" s="133"/>
      <c r="G58" s="96"/>
      <c r="H58" s="133"/>
      <c r="I58" s="133"/>
      <c r="J58" s="509"/>
      <c r="K58" s="509"/>
      <c r="L58" s="509"/>
      <c r="M58" s="509"/>
      <c r="N58" s="509"/>
      <c r="O58" s="509"/>
      <c r="P58" s="509"/>
      <c r="Q58" s="509"/>
    </row>
    <row r="59" spans="3:17" ht="21" x14ac:dyDescent="0.25">
      <c r="C59" s="509"/>
      <c r="D59" s="509"/>
      <c r="E59" s="509"/>
      <c r="F59" s="507"/>
      <c r="G59" s="508"/>
      <c r="H59" s="508"/>
      <c r="I59" s="508"/>
      <c r="J59" s="509"/>
      <c r="K59" s="509"/>
      <c r="L59" s="532"/>
      <c r="M59" s="533"/>
      <c r="N59" s="532"/>
      <c r="O59" s="532"/>
      <c r="P59" s="534"/>
      <c r="Q59" s="534"/>
    </row>
    <row r="60" spans="3:17" x14ac:dyDescent="0.25">
      <c r="C60" s="515"/>
      <c r="D60" s="515"/>
      <c r="E60" s="515"/>
      <c r="F60" s="517"/>
      <c r="G60" s="517"/>
      <c r="H60" s="515"/>
      <c r="I60" s="517"/>
      <c r="J60" s="517"/>
      <c r="K60" s="517"/>
      <c r="L60" s="515"/>
      <c r="M60" s="515"/>
      <c r="N60" s="515"/>
      <c r="O60" s="517"/>
      <c r="P60" s="535"/>
      <c r="Q60" s="535"/>
    </row>
    <row r="61" spans="3:17" x14ac:dyDescent="0.25">
      <c r="C61" s="522"/>
      <c r="D61" s="523"/>
      <c r="E61" s="519"/>
      <c r="F61" s="519"/>
      <c r="G61" s="520"/>
      <c r="H61" s="508"/>
      <c r="I61" s="519"/>
      <c r="J61" s="521"/>
      <c r="K61" s="508"/>
      <c r="L61" s="507"/>
      <c r="M61" s="518"/>
      <c r="N61" s="519"/>
      <c r="O61" s="519"/>
      <c r="P61" s="519"/>
      <c r="Q61" s="519"/>
    </row>
    <row r="62" spans="3:17" x14ac:dyDescent="0.25">
      <c r="C62" s="507"/>
      <c r="D62" s="518"/>
      <c r="E62" s="519"/>
      <c r="F62" s="519"/>
      <c r="G62" s="520"/>
      <c r="H62" s="508"/>
      <c r="I62" s="519"/>
      <c r="J62" s="508"/>
      <c r="K62" s="508"/>
      <c r="L62" s="507"/>
      <c r="M62" s="518"/>
      <c r="N62" s="519"/>
      <c r="O62" s="519"/>
      <c r="P62" s="519"/>
      <c r="Q62" s="519"/>
    </row>
    <row r="63" spans="3:17" x14ac:dyDescent="0.25">
      <c r="C63" s="507"/>
      <c r="D63" s="518"/>
      <c r="E63" s="519"/>
      <c r="F63" s="519"/>
      <c r="G63" s="520"/>
      <c r="H63" s="508"/>
      <c r="I63" s="519"/>
      <c r="J63" s="508"/>
      <c r="K63" s="508"/>
      <c r="L63" s="507"/>
      <c r="M63" s="518"/>
      <c r="N63" s="519"/>
      <c r="O63" s="519"/>
      <c r="P63" s="519"/>
      <c r="Q63" s="519"/>
    </row>
    <row r="64" spans="3:17" x14ac:dyDescent="0.25">
      <c r="C64" s="507"/>
      <c r="D64" s="518"/>
      <c r="E64" s="519"/>
      <c r="F64" s="519"/>
      <c r="G64" s="520"/>
      <c r="H64" s="508"/>
      <c r="I64" s="519"/>
      <c r="J64" s="508"/>
      <c r="K64" s="508"/>
      <c r="L64" s="507"/>
      <c r="M64" s="518"/>
      <c r="N64" s="519"/>
      <c r="O64" s="519"/>
      <c r="P64" s="519"/>
      <c r="Q64" s="519"/>
    </row>
    <row r="65" spans="3:17" x14ac:dyDescent="0.25">
      <c r="C65" s="507"/>
      <c r="D65" s="518"/>
      <c r="E65" s="519"/>
      <c r="F65" s="519"/>
      <c r="G65" s="520"/>
      <c r="H65" s="508"/>
      <c r="I65" s="519"/>
      <c r="J65" s="508"/>
      <c r="K65" s="508"/>
      <c r="L65" s="507"/>
      <c r="M65" s="518"/>
      <c r="N65" s="519"/>
      <c r="O65" s="519"/>
      <c r="P65" s="519"/>
      <c r="Q65" s="519"/>
    </row>
    <row r="66" spans="3:17" x14ac:dyDescent="0.25">
      <c r="C66" s="507"/>
      <c r="D66" s="518"/>
      <c r="E66" s="519"/>
      <c r="F66" s="519"/>
      <c r="G66" s="520"/>
      <c r="H66" s="508"/>
      <c r="I66" s="519"/>
      <c r="J66" s="508"/>
      <c r="K66" s="508"/>
      <c r="L66" s="507"/>
      <c r="M66" s="518"/>
      <c r="N66" s="519"/>
      <c r="O66" s="519"/>
      <c r="P66" s="519"/>
      <c r="Q66" s="519"/>
    </row>
    <row r="67" spans="3:17" x14ac:dyDescent="0.25">
      <c r="C67" s="507"/>
      <c r="D67" s="518"/>
      <c r="E67" s="519"/>
      <c r="F67" s="519"/>
      <c r="G67" s="520"/>
      <c r="H67" s="508"/>
      <c r="I67" s="519"/>
      <c r="J67" s="508"/>
      <c r="K67" s="508"/>
      <c r="L67" s="507"/>
      <c r="M67" s="518"/>
      <c r="N67" s="519"/>
      <c r="O67" s="519"/>
      <c r="P67" s="519"/>
      <c r="Q67" s="519"/>
    </row>
    <row r="68" spans="3:17" x14ac:dyDescent="0.25">
      <c r="C68" s="507"/>
      <c r="D68" s="518"/>
      <c r="E68" s="519"/>
      <c r="F68" s="519"/>
      <c r="G68" s="520"/>
      <c r="H68" s="508"/>
      <c r="I68" s="519"/>
      <c r="J68" s="508"/>
      <c r="K68" s="508"/>
      <c r="L68" s="507"/>
      <c r="M68" s="518"/>
      <c r="N68" s="519"/>
      <c r="O68" s="519"/>
      <c r="P68" s="519"/>
      <c r="Q68" s="519"/>
    </row>
    <row r="69" spans="3:17" x14ac:dyDescent="0.25">
      <c r="C69" s="507"/>
      <c r="D69" s="518"/>
      <c r="E69" s="519"/>
      <c r="F69" s="519"/>
      <c r="G69" s="520"/>
      <c r="H69" s="508"/>
      <c r="I69" s="519"/>
      <c r="J69" s="508"/>
      <c r="K69" s="508"/>
      <c r="L69" s="507"/>
      <c r="M69" s="518"/>
      <c r="N69" s="519"/>
      <c r="O69" s="519"/>
      <c r="P69" s="519"/>
      <c r="Q69" s="519"/>
    </row>
    <row r="70" spans="3:17" x14ac:dyDescent="0.25">
      <c r="C70" s="507"/>
      <c r="D70" s="518"/>
      <c r="E70" s="519"/>
      <c r="F70" s="519"/>
      <c r="G70" s="520"/>
      <c r="H70" s="508"/>
      <c r="I70" s="519"/>
      <c r="J70" s="508"/>
      <c r="K70" s="508"/>
      <c r="L70" s="507"/>
      <c r="M70" s="518"/>
      <c r="N70" s="519"/>
      <c r="O70" s="519"/>
      <c r="P70" s="519"/>
      <c r="Q70" s="519"/>
    </row>
    <row r="71" spans="3:17" x14ac:dyDescent="0.25">
      <c r="C71" s="507"/>
      <c r="D71" s="518"/>
      <c r="E71" s="519"/>
      <c r="F71" s="519"/>
      <c r="G71" s="520"/>
      <c r="H71" s="508"/>
      <c r="I71" s="519"/>
      <c r="J71" s="508"/>
      <c r="K71" s="508"/>
      <c r="L71" s="507"/>
      <c r="M71" s="518"/>
      <c r="N71" s="519"/>
      <c r="O71" s="519"/>
      <c r="P71" s="519"/>
      <c r="Q71" s="519"/>
    </row>
    <row r="72" spans="3:17" x14ac:dyDescent="0.25">
      <c r="C72" s="507"/>
      <c r="D72" s="518"/>
      <c r="E72" s="519"/>
      <c r="F72" s="519"/>
      <c r="G72" s="520"/>
      <c r="H72" s="508"/>
      <c r="I72" s="519"/>
      <c r="J72" s="508"/>
      <c r="K72" s="508"/>
      <c r="L72" s="507"/>
      <c r="M72" s="518"/>
      <c r="N72" s="519"/>
      <c r="O72" s="519"/>
      <c r="P72" s="519"/>
      <c r="Q72" s="519"/>
    </row>
    <row r="73" spans="3:17" x14ac:dyDescent="0.25">
      <c r="C73" s="507"/>
      <c r="D73" s="518"/>
      <c r="E73" s="519"/>
      <c r="F73" s="519"/>
      <c r="G73" s="520"/>
      <c r="H73" s="508"/>
      <c r="I73" s="519"/>
      <c r="J73" s="508"/>
      <c r="K73" s="508"/>
      <c r="L73" s="507"/>
      <c r="M73" s="518"/>
      <c r="N73" s="519"/>
      <c r="O73" s="519"/>
      <c r="P73" s="519"/>
      <c r="Q73" s="519"/>
    </row>
    <row r="74" spans="3:17" x14ac:dyDescent="0.25">
      <c r="C74" s="507"/>
      <c r="D74" s="518"/>
      <c r="E74" s="519"/>
      <c r="F74" s="519"/>
      <c r="G74" s="520"/>
      <c r="H74" s="508"/>
      <c r="I74" s="519"/>
      <c r="J74" s="508"/>
      <c r="K74" s="508"/>
      <c r="L74" s="507"/>
      <c r="M74" s="518"/>
      <c r="N74" s="519"/>
      <c r="O74" s="519"/>
      <c r="P74" s="519"/>
      <c r="Q74" s="519"/>
    </row>
    <row r="75" spans="3:17" x14ac:dyDescent="0.25">
      <c r="C75" s="507"/>
      <c r="D75" s="518"/>
      <c r="E75" s="519"/>
      <c r="F75" s="519"/>
      <c r="G75" s="520"/>
      <c r="H75" s="508"/>
      <c r="I75" s="519"/>
      <c r="J75" s="508"/>
      <c r="K75" s="508"/>
      <c r="L75" s="507"/>
      <c r="M75" s="518"/>
      <c r="N75" s="519"/>
      <c r="O75" s="519"/>
      <c r="P75" s="519"/>
      <c r="Q75" s="519"/>
    </row>
    <row r="76" spans="3:17" x14ac:dyDescent="0.25">
      <c r="C76" s="507"/>
      <c r="D76" s="518"/>
      <c r="E76" s="519"/>
      <c r="F76" s="519"/>
      <c r="G76" s="520"/>
      <c r="H76" s="508"/>
      <c r="I76" s="519"/>
      <c r="J76" s="508"/>
      <c r="K76" s="508"/>
      <c r="L76" s="507"/>
      <c r="M76" s="518"/>
      <c r="N76" s="519"/>
      <c r="O76" s="519"/>
      <c r="P76" s="519"/>
      <c r="Q76" s="519"/>
    </row>
    <row r="77" spans="3:17" x14ac:dyDescent="0.25">
      <c r="C77" s="507"/>
      <c r="D77" s="518"/>
      <c r="E77" s="519"/>
      <c r="F77" s="519"/>
      <c r="G77" s="520"/>
      <c r="H77" s="508"/>
      <c r="I77" s="519"/>
      <c r="J77" s="508"/>
      <c r="K77" s="508"/>
      <c r="L77" s="507"/>
      <c r="M77" s="518"/>
      <c r="N77" s="519"/>
      <c r="O77" s="519"/>
      <c r="P77" s="519"/>
      <c r="Q77" s="519"/>
    </row>
    <row r="78" spans="3:17" x14ac:dyDescent="0.25">
      <c r="C78" s="507"/>
      <c r="D78" s="518"/>
      <c r="E78" s="519"/>
      <c r="F78" s="519"/>
      <c r="G78" s="520"/>
      <c r="H78" s="508"/>
      <c r="I78" s="519"/>
      <c r="J78" s="508"/>
      <c r="K78" s="508"/>
      <c r="L78" s="507"/>
      <c r="M78" s="518"/>
      <c r="N78" s="519"/>
      <c r="O78" s="519"/>
      <c r="P78" s="519"/>
      <c r="Q78" s="519"/>
    </row>
    <row r="79" spans="3:17" x14ac:dyDescent="0.25">
      <c r="C79" s="507"/>
      <c r="D79" s="518"/>
      <c r="E79" s="519"/>
      <c r="F79" s="519"/>
      <c r="G79" s="520"/>
      <c r="H79" s="508"/>
      <c r="I79" s="519"/>
      <c r="J79" s="508"/>
      <c r="K79" s="508"/>
      <c r="L79" s="507"/>
      <c r="M79" s="518"/>
      <c r="N79" s="519"/>
      <c r="O79" s="519"/>
      <c r="P79" s="519"/>
      <c r="Q79" s="519"/>
    </row>
    <row r="80" spans="3:17" x14ac:dyDescent="0.25">
      <c r="C80" s="507"/>
      <c r="D80" s="518"/>
      <c r="E80" s="519"/>
      <c r="F80" s="519"/>
      <c r="G80" s="520"/>
      <c r="H80" s="508"/>
      <c r="I80" s="519"/>
      <c r="J80" s="508"/>
      <c r="K80" s="508"/>
      <c r="L80" s="507"/>
      <c r="M80" s="518"/>
      <c r="N80" s="519"/>
      <c r="O80" s="519"/>
      <c r="P80" s="519"/>
      <c r="Q80" s="519"/>
    </row>
    <row r="81" spans="3:17" x14ac:dyDescent="0.25">
      <c r="C81" s="507"/>
      <c r="D81" s="518"/>
      <c r="E81" s="519"/>
      <c r="F81" s="519"/>
      <c r="G81" s="520"/>
      <c r="H81" s="508"/>
      <c r="I81" s="519"/>
      <c r="J81" s="508"/>
      <c r="K81" s="508"/>
      <c r="L81" s="507"/>
      <c r="M81" s="518"/>
      <c r="N81" s="519"/>
      <c r="O81" s="519"/>
      <c r="P81" s="519"/>
      <c r="Q81" s="519"/>
    </row>
    <row r="82" spans="3:17" x14ac:dyDescent="0.25">
      <c r="C82" s="507"/>
      <c r="D82" s="518"/>
      <c r="E82" s="519"/>
      <c r="F82" s="519"/>
      <c r="G82" s="520"/>
      <c r="H82" s="508"/>
      <c r="I82" s="519"/>
      <c r="J82" s="508"/>
      <c r="K82" s="508"/>
      <c r="L82" s="507"/>
      <c r="M82" s="518"/>
      <c r="N82" s="519"/>
      <c r="O82" s="519"/>
      <c r="P82" s="519"/>
      <c r="Q82" s="519"/>
    </row>
    <row r="83" spans="3:17" x14ac:dyDescent="0.25">
      <c r="C83" s="507"/>
      <c r="D83" s="518"/>
      <c r="E83" s="519"/>
      <c r="F83" s="519"/>
      <c r="G83" s="520"/>
      <c r="H83" s="508"/>
      <c r="I83" s="519"/>
      <c r="J83" s="508"/>
      <c r="K83" s="508"/>
      <c r="L83" s="507"/>
      <c r="M83" s="518"/>
      <c r="N83" s="519"/>
      <c r="O83" s="519"/>
      <c r="P83" s="519"/>
      <c r="Q83" s="519"/>
    </row>
    <row r="84" spans="3:17" x14ac:dyDescent="0.25">
      <c r="C84" s="507"/>
      <c r="D84" s="518"/>
      <c r="E84" s="519"/>
      <c r="F84" s="519"/>
      <c r="G84" s="520"/>
      <c r="H84" s="508"/>
      <c r="I84" s="519"/>
      <c r="J84" s="508"/>
      <c r="K84" s="508"/>
      <c r="L84" s="507"/>
      <c r="M84" s="518"/>
      <c r="N84" s="519"/>
      <c r="O84" s="519"/>
      <c r="P84" s="519"/>
      <c r="Q84" s="519"/>
    </row>
    <row r="85" spans="3:17" x14ac:dyDescent="0.25">
      <c r="C85" s="507"/>
      <c r="D85" s="518"/>
      <c r="E85" s="519"/>
      <c r="F85" s="519"/>
      <c r="G85" s="520"/>
      <c r="H85" s="508"/>
      <c r="I85" s="519"/>
      <c r="J85" s="508"/>
      <c r="K85" s="508"/>
      <c r="L85" s="507"/>
      <c r="M85" s="518"/>
      <c r="N85" s="519"/>
      <c r="O85" s="519"/>
      <c r="P85" s="519"/>
      <c r="Q85" s="519"/>
    </row>
    <row r="86" spans="3:17" x14ac:dyDescent="0.25">
      <c r="C86" s="507"/>
      <c r="D86" s="518"/>
      <c r="E86" s="519"/>
      <c r="F86" s="519"/>
      <c r="G86" s="520"/>
      <c r="H86" s="508"/>
      <c r="I86" s="519"/>
      <c r="J86" s="508"/>
      <c r="K86" s="508"/>
      <c r="L86" s="507"/>
      <c r="M86" s="518"/>
      <c r="N86" s="519"/>
      <c r="O86" s="519"/>
      <c r="P86" s="519"/>
      <c r="Q86" s="519"/>
    </row>
    <row r="87" spans="3:17" x14ac:dyDescent="0.25">
      <c r="C87" s="507"/>
      <c r="D87" s="518"/>
      <c r="E87" s="519"/>
      <c r="F87" s="519"/>
      <c r="G87" s="520"/>
      <c r="H87" s="508"/>
      <c r="I87" s="519"/>
      <c r="J87" s="508"/>
      <c r="K87" s="508"/>
      <c r="L87" s="507"/>
      <c r="M87" s="518"/>
      <c r="N87" s="519"/>
      <c r="O87" s="519"/>
      <c r="P87" s="519"/>
      <c r="Q87" s="519"/>
    </row>
    <row r="88" spans="3:17" x14ac:dyDescent="0.25">
      <c r="C88" s="507"/>
      <c r="D88" s="518"/>
      <c r="E88" s="519"/>
      <c r="F88" s="519"/>
      <c r="G88" s="520"/>
      <c r="H88" s="508"/>
      <c r="I88" s="519"/>
      <c r="J88" s="508"/>
      <c r="K88" s="508"/>
      <c r="L88" s="507"/>
      <c r="M88" s="518"/>
      <c r="N88" s="519"/>
      <c r="O88" s="519"/>
      <c r="P88" s="519"/>
      <c r="Q88" s="519"/>
    </row>
    <row r="89" spans="3:17" x14ac:dyDescent="0.25">
      <c r="C89" s="507"/>
      <c r="D89" s="518"/>
      <c r="E89" s="519"/>
      <c r="F89" s="519"/>
      <c r="G89" s="520"/>
      <c r="H89" s="508"/>
      <c r="I89" s="519"/>
      <c r="J89" s="508"/>
      <c r="K89" s="508"/>
      <c r="L89" s="507"/>
      <c r="M89" s="518"/>
      <c r="N89" s="519"/>
      <c r="O89" s="519"/>
      <c r="P89" s="519"/>
      <c r="Q89" s="519"/>
    </row>
    <row r="90" spans="3:17" x14ac:dyDescent="0.25">
      <c r="C90" s="507"/>
      <c r="D90" s="518"/>
      <c r="E90" s="519"/>
      <c r="F90" s="519"/>
      <c r="G90" s="520"/>
      <c r="H90" s="508"/>
      <c r="I90" s="519"/>
      <c r="J90" s="508"/>
      <c r="K90" s="508"/>
      <c r="L90" s="507"/>
      <c r="M90" s="518"/>
      <c r="N90" s="519"/>
      <c r="O90" s="519"/>
      <c r="P90" s="519"/>
      <c r="Q90" s="519"/>
    </row>
    <row r="91" spans="3:17" x14ac:dyDescent="0.25">
      <c r="C91" s="507"/>
      <c r="D91" s="518"/>
      <c r="E91" s="519"/>
      <c r="F91" s="519"/>
      <c r="G91" s="520"/>
      <c r="H91" s="508"/>
      <c r="I91" s="519"/>
      <c r="J91" s="508"/>
      <c r="K91" s="508"/>
      <c r="L91" s="507"/>
      <c r="M91" s="518"/>
      <c r="N91" s="519"/>
      <c r="O91" s="519"/>
      <c r="P91" s="519"/>
      <c r="Q91" s="519"/>
    </row>
    <row r="92" spans="3:17" x14ac:dyDescent="0.25">
      <c r="C92" s="507"/>
      <c r="D92" s="518"/>
      <c r="E92" s="519"/>
      <c r="F92" s="519"/>
      <c r="G92" s="520"/>
      <c r="H92" s="508"/>
      <c r="I92" s="519"/>
      <c r="J92" s="508"/>
      <c r="K92" s="508"/>
      <c r="L92" s="507"/>
      <c r="M92" s="518"/>
      <c r="N92" s="519"/>
      <c r="O92" s="519"/>
      <c r="P92" s="519"/>
      <c r="Q92" s="519"/>
    </row>
    <row r="93" spans="3:17" x14ac:dyDescent="0.25">
      <c r="C93" s="507"/>
      <c r="D93" s="518"/>
      <c r="E93" s="519"/>
      <c r="F93" s="519"/>
      <c r="G93" s="520"/>
      <c r="H93" s="508"/>
      <c r="I93" s="519"/>
      <c r="J93" s="508"/>
      <c r="K93" s="508"/>
      <c r="L93" s="507"/>
      <c r="M93" s="518"/>
      <c r="N93" s="519"/>
      <c r="O93" s="519"/>
      <c r="P93" s="519"/>
      <c r="Q93" s="519"/>
    </row>
    <row r="94" spans="3:17" x14ac:dyDescent="0.25">
      <c r="C94" s="507"/>
      <c r="D94" s="518"/>
      <c r="E94" s="519"/>
      <c r="F94" s="519"/>
      <c r="G94" s="520"/>
      <c r="H94" s="508"/>
      <c r="I94" s="519"/>
      <c r="J94" s="508"/>
      <c r="K94" s="508"/>
      <c r="L94" s="507"/>
      <c r="M94" s="518"/>
      <c r="N94" s="519"/>
      <c r="O94" s="519"/>
      <c r="P94" s="519"/>
      <c r="Q94" s="519"/>
    </row>
    <row r="95" spans="3:17" x14ac:dyDescent="0.25">
      <c r="C95" s="507"/>
      <c r="D95" s="518"/>
      <c r="E95" s="519"/>
      <c r="F95" s="519"/>
      <c r="G95" s="520"/>
      <c r="H95" s="508"/>
      <c r="I95" s="519"/>
      <c r="J95" s="508"/>
      <c r="K95" s="508"/>
      <c r="L95" s="507"/>
      <c r="M95" s="518"/>
      <c r="N95" s="519"/>
      <c r="O95" s="519"/>
      <c r="P95" s="519"/>
      <c r="Q95" s="519"/>
    </row>
    <row r="96" spans="3:17" x14ac:dyDescent="0.25">
      <c r="C96" s="509"/>
      <c r="D96" s="509"/>
      <c r="E96" s="509"/>
      <c r="F96" s="509"/>
      <c r="G96" s="509"/>
      <c r="H96" s="509"/>
      <c r="I96" s="509"/>
      <c r="J96" s="509"/>
      <c r="K96" s="509"/>
      <c r="L96" s="509"/>
      <c r="M96" s="509"/>
      <c r="N96" s="509"/>
      <c r="O96" s="509"/>
      <c r="P96" s="509"/>
      <c r="Q96" s="509"/>
    </row>
    <row r="97" spans="3:17" x14ac:dyDescent="0.25">
      <c r="C97" s="509"/>
      <c r="D97" s="509"/>
      <c r="E97" s="509"/>
      <c r="F97" s="509"/>
      <c r="G97" s="509"/>
      <c r="H97" s="509"/>
      <c r="I97" s="509"/>
      <c r="J97" s="509"/>
      <c r="K97" s="509"/>
      <c r="L97" s="509"/>
      <c r="M97" s="509"/>
      <c r="N97" s="509"/>
      <c r="O97" s="509"/>
      <c r="P97" s="509"/>
      <c r="Q97" s="509"/>
    </row>
    <row r="98" spans="3:17" x14ac:dyDescent="0.25">
      <c r="C98" s="530"/>
      <c r="D98" s="529"/>
      <c r="E98" s="509"/>
      <c r="F98" s="509"/>
      <c r="G98" s="96"/>
      <c r="H98" s="133"/>
      <c r="I98" s="133"/>
      <c r="J98" s="509"/>
      <c r="K98" s="509"/>
      <c r="L98" s="509"/>
      <c r="M98" s="509"/>
      <c r="N98" s="509"/>
      <c r="O98" s="509"/>
      <c r="P98" s="509"/>
      <c r="Q98" s="509"/>
    </row>
    <row r="99" spans="3:17" x14ac:dyDescent="0.25">
      <c r="C99" s="509"/>
      <c r="D99" s="509"/>
      <c r="E99" s="509"/>
      <c r="F99" s="509"/>
      <c r="G99" s="96"/>
      <c r="H99" s="133"/>
      <c r="I99" s="133"/>
      <c r="J99" s="509"/>
      <c r="K99" s="509"/>
      <c r="L99" s="509"/>
      <c r="M99" s="509"/>
      <c r="N99" s="509"/>
      <c r="O99" s="509"/>
      <c r="P99" s="509"/>
      <c r="Q99" s="509"/>
    </row>
    <row r="100" spans="3:17" ht="15.75" x14ac:dyDescent="0.25">
      <c r="C100" s="531"/>
      <c r="D100" s="512"/>
      <c r="E100" s="509"/>
      <c r="F100" s="133"/>
      <c r="G100" s="96"/>
      <c r="H100" s="133"/>
      <c r="I100" s="133"/>
      <c r="J100" s="509"/>
      <c r="K100" s="509"/>
      <c r="L100" s="509"/>
      <c r="M100" s="509"/>
      <c r="N100" s="509"/>
      <c r="O100" s="509"/>
      <c r="P100" s="509"/>
      <c r="Q100" s="509"/>
    </row>
    <row r="101" spans="3:17" ht="18.75" x14ac:dyDescent="0.25">
      <c r="C101" s="513"/>
      <c r="D101" s="510"/>
      <c r="E101" s="509"/>
      <c r="F101" s="133"/>
      <c r="G101" s="96"/>
      <c r="H101" s="133"/>
      <c r="I101" s="133"/>
      <c r="J101" s="509"/>
      <c r="K101" s="509"/>
      <c r="L101" s="509"/>
      <c r="M101" s="509"/>
      <c r="N101" s="509"/>
      <c r="O101" s="509"/>
      <c r="P101" s="509"/>
      <c r="Q101" s="509"/>
    </row>
    <row r="102" spans="3:17" x14ac:dyDescent="0.25">
      <c r="C102" s="509"/>
      <c r="D102" s="509"/>
      <c r="E102" s="509"/>
      <c r="F102" s="133"/>
      <c r="G102" s="96"/>
      <c r="H102" s="133"/>
      <c r="I102" s="133"/>
      <c r="J102" s="509"/>
      <c r="K102" s="509"/>
      <c r="L102" s="509"/>
      <c r="M102" s="509"/>
      <c r="N102" s="509"/>
      <c r="O102" s="509"/>
      <c r="P102" s="509"/>
      <c r="Q102" s="509"/>
    </row>
    <row r="103" spans="3:17" ht="21" x14ac:dyDescent="0.25">
      <c r="C103" s="509"/>
      <c r="D103" s="509"/>
      <c r="E103" s="509"/>
      <c r="F103" s="507"/>
      <c r="G103" s="508"/>
      <c r="H103" s="508"/>
      <c r="I103" s="508"/>
      <c r="J103" s="509"/>
      <c r="K103" s="509"/>
      <c r="L103" s="532"/>
      <c r="M103" s="533"/>
      <c r="N103" s="532"/>
      <c r="O103" s="532"/>
      <c r="P103" s="534"/>
      <c r="Q103" s="534"/>
    </row>
    <row r="104" spans="3:17" x14ac:dyDescent="0.25">
      <c r="C104" s="515"/>
      <c r="D104" s="515"/>
      <c r="E104" s="515"/>
      <c r="F104" s="517"/>
      <c r="G104" s="517"/>
      <c r="H104" s="515"/>
      <c r="I104" s="517"/>
      <c r="J104" s="517"/>
      <c r="K104" s="517"/>
      <c r="L104" s="515"/>
      <c r="M104" s="515"/>
      <c r="N104" s="515"/>
      <c r="O104" s="517"/>
      <c r="P104" s="535"/>
      <c r="Q104" s="535"/>
    </row>
    <row r="105" spans="3:17" x14ac:dyDescent="0.25">
      <c r="C105" s="522"/>
      <c r="D105" s="523"/>
      <c r="E105" s="519"/>
      <c r="F105" s="519"/>
      <c r="G105" s="520"/>
      <c r="H105" s="508"/>
      <c r="I105" s="519"/>
      <c r="J105" s="521"/>
      <c r="K105" s="508"/>
      <c r="L105" s="507"/>
      <c r="M105" s="518"/>
      <c r="N105" s="519"/>
      <c r="O105" s="519"/>
      <c r="P105" s="519"/>
      <c r="Q105" s="519"/>
    </row>
    <row r="106" spans="3:17" x14ac:dyDescent="0.25">
      <c r="C106" s="507"/>
      <c r="D106" s="518"/>
      <c r="E106" s="519"/>
      <c r="F106" s="519"/>
      <c r="G106" s="520"/>
      <c r="H106" s="508"/>
      <c r="I106" s="519"/>
      <c r="J106" s="508"/>
      <c r="K106" s="508"/>
      <c r="L106" s="507"/>
      <c r="M106" s="518"/>
      <c r="N106" s="519"/>
      <c r="O106" s="519"/>
      <c r="P106" s="519"/>
      <c r="Q106" s="519"/>
    </row>
    <row r="107" spans="3:17" x14ac:dyDescent="0.25">
      <c r="C107" s="507"/>
      <c r="D107" s="518"/>
      <c r="E107" s="519"/>
      <c r="F107" s="519"/>
      <c r="G107" s="520"/>
      <c r="H107" s="508"/>
      <c r="I107" s="519"/>
      <c r="J107" s="508"/>
      <c r="K107" s="508"/>
      <c r="L107" s="507"/>
      <c r="M107" s="518"/>
      <c r="N107" s="519"/>
      <c r="O107" s="519"/>
      <c r="P107" s="519"/>
      <c r="Q107" s="519"/>
    </row>
    <row r="108" spans="3:17" x14ac:dyDescent="0.25">
      <c r="C108" s="507"/>
      <c r="D108" s="518"/>
      <c r="E108" s="519"/>
      <c r="F108" s="519"/>
      <c r="G108" s="520"/>
      <c r="H108" s="508"/>
      <c r="I108" s="519"/>
      <c r="J108" s="508"/>
      <c r="K108" s="508"/>
      <c r="L108" s="507"/>
      <c r="M108" s="518"/>
      <c r="N108" s="519"/>
      <c r="O108" s="519"/>
      <c r="P108" s="519"/>
      <c r="Q108" s="519"/>
    </row>
    <row r="109" spans="3:17" x14ac:dyDescent="0.25">
      <c r="C109" s="507"/>
      <c r="D109" s="518"/>
      <c r="E109" s="519"/>
      <c r="F109" s="519"/>
      <c r="G109" s="520"/>
      <c r="H109" s="508"/>
      <c r="I109" s="519"/>
      <c r="J109" s="508"/>
      <c r="K109" s="508"/>
      <c r="L109" s="507"/>
      <c r="M109" s="518"/>
      <c r="N109" s="519"/>
      <c r="O109" s="519"/>
      <c r="P109" s="519"/>
      <c r="Q109" s="519"/>
    </row>
    <row r="110" spans="3:17" x14ac:dyDescent="0.25">
      <c r="C110" s="507"/>
      <c r="D110" s="518"/>
      <c r="E110" s="519"/>
      <c r="F110" s="519"/>
      <c r="G110" s="520"/>
      <c r="H110" s="508"/>
      <c r="I110" s="519"/>
      <c r="J110" s="508"/>
      <c r="K110" s="508"/>
      <c r="L110" s="507"/>
      <c r="M110" s="518"/>
      <c r="N110" s="519"/>
      <c r="O110" s="519"/>
      <c r="P110" s="519"/>
      <c r="Q110" s="519"/>
    </row>
    <row r="111" spans="3:17" x14ac:dyDescent="0.25">
      <c r="C111" s="507"/>
      <c r="D111" s="518"/>
      <c r="E111" s="519"/>
      <c r="F111" s="519"/>
      <c r="G111" s="520"/>
      <c r="H111" s="508"/>
      <c r="I111" s="519"/>
      <c r="J111" s="508"/>
      <c r="K111" s="508"/>
      <c r="L111" s="507"/>
      <c r="M111" s="518"/>
      <c r="N111" s="519"/>
      <c r="O111" s="519"/>
      <c r="P111" s="519"/>
      <c r="Q111" s="519"/>
    </row>
    <row r="112" spans="3:17" x14ac:dyDescent="0.25">
      <c r="C112" s="507"/>
      <c r="D112" s="518"/>
      <c r="E112" s="519"/>
      <c r="F112" s="519"/>
      <c r="G112" s="520"/>
      <c r="H112" s="508"/>
      <c r="I112" s="519"/>
      <c r="J112" s="508"/>
      <c r="K112" s="508"/>
      <c r="L112" s="507"/>
      <c r="M112" s="518"/>
      <c r="N112" s="519"/>
      <c r="O112" s="519"/>
      <c r="P112" s="519"/>
      <c r="Q112" s="519"/>
    </row>
    <row r="113" spans="3:17" x14ac:dyDescent="0.25">
      <c r="C113" s="507"/>
      <c r="D113" s="518"/>
      <c r="E113" s="519"/>
      <c r="F113" s="519"/>
      <c r="G113" s="520"/>
      <c r="H113" s="508"/>
      <c r="I113" s="519"/>
      <c r="J113" s="508"/>
      <c r="K113" s="508"/>
      <c r="L113" s="507"/>
      <c r="M113" s="518"/>
      <c r="N113" s="519"/>
      <c r="O113" s="519"/>
      <c r="P113" s="519"/>
      <c r="Q113" s="519"/>
    </row>
    <row r="114" spans="3:17" x14ac:dyDescent="0.25">
      <c r="C114" s="507"/>
      <c r="D114" s="518"/>
      <c r="E114" s="519"/>
      <c r="F114" s="519"/>
      <c r="G114" s="520"/>
      <c r="H114" s="508"/>
      <c r="I114" s="519"/>
      <c r="J114" s="508"/>
      <c r="K114" s="508"/>
      <c r="L114" s="507"/>
      <c r="M114" s="518"/>
      <c r="N114" s="519"/>
      <c r="O114" s="519"/>
      <c r="P114" s="519"/>
      <c r="Q114" s="519"/>
    </row>
    <row r="115" spans="3:17" x14ac:dyDescent="0.25">
      <c r="C115" s="507"/>
      <c r="D115" s="518"/>
      <c r="E115" s="519"/>
      <c r="F115" s="519"/>
      <c r="G115" s="520"/>
      <c r="H115" s="508"/>
      <c r="I115" s="519"/>
      <c r="J115" s="508"/>
      <c r="K115" s="508"/>
      <c r="L115" s="507"/>
      <c r="M115" s="518"/>
      <c r="N115" s="519"/>
      <c r="O115" s="519"/>
      <c r="P115" s="519"/>
      <c r="Q115" s="519"/>
    </row>
    <row r="116" spans="3:17" x14ac:dyDescent="0.25">
      <c r="C116" s="507"/>
      <c r="D116" s="518"/>
      <c r="E116" s="519"/>
      <c r="F116" s="519"/>
      <c r="G116" s="520"/>
      <c r="H116" s="508"/>
      <c r="I116" s="519"/>
      <c r="J116" s="508"/>
      <c r="K116" s="508"/>
      <c r="L116" s="507"/>
      <c r="M116" s="518"/>
      <c r="N116" s="519"/>
      <c r="O116" s="519"/>
      <c r="P116" s="519"/>
      <c r="Q116" s="519"/>
    </row>
    <row r="117" spans="3:17" x14ac:dyDescent="0.25">
      <c r="C117" s="507"/>
      <c r="D117" s="518"/>
      <c r="E117" s="519"/>
      <c r="F117" s="519"/>
      <c r="G117" s="520"/>
      <c r="H117" s="508"/>
      <c r="I117" s="519"/>
      <c r="J117" s="508"/>
      <c r="K117" s="508"/>
      <c r="L117" s="507"/>
      <c r="M117" s="518"/>
      <c r="N117" s="519"/>
      <c r="O117" s="519"/>
      <c r="P117" s="519"/>
      <c r="Q117" s="519"/>
    </row>
    <row r="118" spans="3:17" x14ac:dyDescent="0.25">
      <c r="C118" s="507"/>
      <c r="D118" s="518"/>
      <c r="E118" s="519"/>
      <c r="F118" s="519"/>
      <c r="G118" s="520"/>
      <c r="H118" s="508"/>
      <c r="I118" s="519"/>
      <c r="J118" s="508"/>
      <c r="K118" s="508"/>
      <c r="L118" s="507"/>
      <c r="M118" s="518"/>
      <c r="N118" s="519"/>
      <c r="O118" s="519"/>
      <c r="P118" s="519"/>
      <c r="Q118" s="519"/>
    </row>
    <row r="119" spans="3:17" x14ac:dyDescent="0.25">
      <c r="C119" s="507"/>
      <c r="D119" s="518"/>
      <c r="E119" s="519"/>
      <c r="F119" s="519"/>
      <c r="G119" s="520"/>
      <c r="H119" s="508"/>
      <c r="I119" s="519"/>
      <c r="J119" s="508"/>
      <c r="K119" s="508"/>
      <c r="L119" s="507"/>
      <c r="M119" s="518"/>
      <c r="N119" s="519"/>
      <c r="O119" s="519"/>
      <c r="P119" s="519"/>
      <c r="Q119" s="519"/>
    </row>
    <row r="120" spans="3:17" x14ac:dyDescent="0.25">
      <c r="C120" s="507"/>
      <c r="D120" s="518"/>
      <c r="E120" s="519"/>
      <c r="F120" s="519"/>
      <c r="G120" s="520"/>
      <c r="H120" s="508"/>
      <c r="I120" s="519"/>
      <c r="J120" s="508"/>
      <c r="K120" s="508"/>
      <c r="L120" s="507"/>
      <c r="M120" s="518"/>
      <c r="N120" s="519"/>
      <c r="O120" s="519"/>
      <c r="P120" s="519"/>
      <c r="Q120" s="519"/>
    </row>
    <row r="121" spans="3:17" x14ac:dyDescent="0.25">
      <c r="C121" s="507"/>
      <c r="D121" s="518"/>
      <c r="E121" s="519"/>
      <c r="F121" s="519"/>
      <c r="G121" s="520"/>
      <c r="H121" s="508"/>
      <c r="I121" s="519"/>
      <c r="J121" s="508"/>
      <c r="K121" s="508"/>
      <c r="L121" s="507"/>
      <c r="M121" s="518"/>
      <c r="N121" s="519"/>
      <c r="O121" s="519"/>
      <c r="P121" s="519"/>
      <c r="Q121" s="519"/>
    </row>
    <row r="122" spans="3:17" x14ac:dyDescent="0.25">
      <c r="C122" s="507"/>
      <c r="D122" s="518"/>
      <c r="E122" s="519"/>
      <c r="F122" s="519"/>
      <c r="G122" s="520"/>
      <c r="H122" s="508"/>
      <c r="I122" s="519"/>
      <c r="J122" s="508"/>
      <c r="K122" s="508"/>
      <c r="L122" s="507"/>
      <c r="M122" s="518"/>
      <c r="N122" s="519"/>
      <c r="O122" s="519"/>
      <c r="P122" s="519"/>
      <c r="Q122" s="519"/>
    </row>
    <row r="123" spans="3:17" x14ac:dyDescent="0.25">
      <c r="C123" s="507"/>
      <c r="D123" s="518"/>
      <c r="E123" s="519"/>
      <c r="F123" s="519"/>
      <c r="G123" s="520"/>
      <c r="H123" s="508"/>
      <c r="I123" s="519"/>
      <c r="J123" s="508"/>
      <c r="K123" s="508"/>
      <c r="L123" s="507"/>
      <c r="M123" s="518"/>
      <c r="N123" s="519"/>
      <c r="O123" s="519"/>
      <c r="P123" s="519"/>
      <c r="Q123" s="519"/>
    </row>
    <row r="124" spans="3:17" x14ac:dyDescent="0.25">
      <c r="C124" s="507"/>
      <c r="D124" s="518"/>
      <c r="E124" s="519"/>
      <c r="F124" s="519"/>
      <c r="G124" s="520"/>
      <c r="H124" s="508"/>
      <c r="I124" s="519"/>
      <c r="J124" s="508"/>
      <c r="K124" s="508"/>
      <c r="L124" s="507"/>
      <c r="M124" s="518"/>
      <c r="N124" s="519"/>
      <c r="O124" s="519"/>
      <c r="P124" s="519"/>
      <c r="Q124" s="519"/>
    </row>
    <row r="125" spans="3:17" x14ac:dyDescent="0.25">
      <c r="C125" s="507"/>
      <c r="D125" s="518"/>
      <c r="E125" s="519"/>
      <c r="F125" s="519"/>
      <c r="G125" s="520"/>
      <c r="H125" s="508"/>
      <c r="I125" s="519"/>
      <c r="J125" s="508"/>
      <c r="K125" s="508"/>
      <c r="L125" s="507"/>
      <c r="M125" s="518"/>
      <c r="N125" s="519"/>
      <c r="O125" s="519"/>
      <c r="P125" s="519"/>
      <c r="Q125" s="519"/>
    </row>
    <row r="126" spans="3:17" x14ac:dyDescent="0.25">
      <c r="C126" s="507"/>
      <c r="D126" s="518"/>
      <c r="E126" s="519"/>
      <c r="F126" s="519"/>
      <c r="G126" s="520"/>
      <c r="H126" s="508"/>
      <c r="I126" s="519"/>
      <c r="J126" s="508"/>
      <c r="K126" s="508"/>
      <c r="L126" s="507"/>
      <c r="M126" s="518"/>
      <c r="N126" s="519"/>
      <c r="O126" s="519"/>
      <c r="P126" s="519"/>
      <c r="Q126" s="519"/>
    </row>
    <row r="127" spans="3:17" x14ac:dyDescent="0.25">
      <c r="C127" s="507"/>
      <c r="D127" s="518"/>
      <c r="E127" s="519"/>
      <c r="F127" s="519"/>
      <c r="G127" s="520"/>
      <c r="H127" s="508"/>
      <c r="I127" s="519"/>
      <c r="J127" s="508"/>
      <c r="K127" s="508"/>
      <c r="L127" s="507"/>
      <c r="M127" s="518"/>
      <c r="N127" s="519"/>
      <c r="O127" s="519"/>
      <c r="P127" s="519"/>
      <c r="Q127" s="519"/>
    </row>
    <row r="128" spans="3:17" x14ac:dyDescent="0.25">
      <c r="C128" s="507"/>
      <c r="D128" s="518"/>
      <c r="E128" s="519"/>
      <c r="F128" s="519"/>
      <c r="G128" s="520"/>
      <c r="H128" s="508"/>
      <c r="I128" s="519"/>
      <c r="J128" s="508"/>
      <c r="K128" s="508"/>
      <c r="L128" s="507"/>
      <c r="M128" s="518"/>
      <c r="N128" s="519"/>
      <c r="O128" s="519"/>
      <c r="P128" s="519"/>
      <c r="Q128" s="519"/>
    </row>
    <row r="129" spans="3:17" x14ac:dyDescent="0.25">
      <c r="C129" s="507"/>
      <c r="D129" s="518"/>
      <c r="E129" s="519"/>
      <c r="F129" s="519"/>
      <c r="G129" s="520"/>
      <c r="H129" s="508"/>
      <c r="I129" s="519"/>
      <c r="J129" s="508"/>
      <c r="K129" s="508"/>
      <c r="L129" s="507"/>
      <c r="M129" s="518"/>
      <c r="N129" s="519"/>
      <c r="O129" s="519"/>
      <c r="P129" s="519"/>
      <c r="Q129" s="519"/>
    </row>
    <row r="130" spans="3:17" x14ac:dyDescent="0.25">
      <c r="C130" s="507"/>
      <c r="D130" s="518"/>
      <c r="E130" s="519"/>
      <c r="F130" s="519"/>
      <c r="G130" s="520"/>
      <c r="H130" s="508"/>
      <c r="I130" s="519"/>
      <c r="J130" s="508"/>
      <c r="K130" s="508"/>
      <c r="L130" s="507"/>
      <c r="M130" s="518"/>
      <c r="N130" s="519"/>
      <c r="O130" s="519"/>
      <c r="P130" s="519"/>
      <c r="Q130" s="519"/>
    </row>
    <row r="131" spans="3:17" x14ac:dyDescent="0.25">
      <c r="C131" s="507"/>
      <c r="D131" s="518"/>
      <c r="E131" s="519"/>
      <c r="F131" s="519"/>
      <c r="G131" s="520"/>
      <c r="H131" s="508"/>
      <c r="I131" s="519"/>
      <c r="J131" s="508"/>
      <c r="K131" s="508"/>
      <c r="L131" s="507"/>
      <c r="M131" s="518"/>
      <c r="N131" s="519"/>
      <c r="O131" s="519"/>
      <c r="P131" s="519"/>
      <c r="Q131" s="519"/>
    </row>
    <row r="132" spans="3:17" x14ac:dyDescent="0.25">
      <c r="C132" s="507"/>
      <c r="D132" s="518"/>
      <c r="E132" s="519"/>
      <c r="F132" s="519"/>
      <c r="G132" s="520"/>
      <c r="H132" s="508"/>
      <c r="I132" s="519"/>
      <c r="J132" s="508"/>
      <c r="K132" s="508"/>
      <c r="L132" s="507"/>
      <c r="M132" s="518"/>
      <c r="N132" s="519"/>
      <c r="O132" s="519"/>
      <c r="P132" s="519"/>
      <c r="Q132" s="519"/>
    </row>
    <row r="133" spans="3:17" x14ac:dyDescent="0.25">
      <c r="C133" s="507"/>
      <c r="D133" s="518"/>
      <c r="E133" s="519"/>
      <c r="F133" s="519"/>
      <c r="G133" s="520"/>
      <c r="H133" s="508"/>
      <c r="I133" s="519"/>
      <c r="J133" s="508"/>
      <c r="K133" s="508"/>
      <c r="L133" s="507"/>
      <c r="M133" s="518"/>
      <c r="N133" s="519"/>
      <c r="O133" s="519"/>
      <c r="P133" s="519"/>
      <c r="Q133" s="519"/>
    </row>
    <row r="134" spans="3:17" x14ac:dyDescent="0.25">
      <c r="C134" s="507"/>
      <c r="D134" s="518"/>
      <c r="E134" s="519"/>
      <c r="F134" s="519"/>
      <c r="G134" s="520"/>
      <c r="H134" s="508"/>
      <c r="I134" s="519"/>
      <c r="J134" s="508"/>
      <c r="K134" s="508"/>
      <c r="L134" s="507"/>
      <c r="M134" s="518"/>
      <c r="N134" s="519"/>
      <c r="O134" s="519"/>
      <c r="P134" s="519"/>
      <c r="Q134" s="519"/>
    </row>
    <row r="135" spans="3:17" x14ac:dyDescent="0.25">
      <c r="C135" s="507"/>
      <c r="D135" s="518"/>
      <c r="E135" s="519"/>
      <c r="F135" s="519"/>
      <c r="G135" s="520"/>
      <c r="H135" s="508"/>
      <c r="I135" s="519"/>
      <c r="J135" s="508"/>
      <c r="K135" s="508"/>
      <c r="L135" s="507"/>
      <c r="M135" s="518"/>
      <c r="N135" s="519"/>
      <c r="O135" s="519"/>
      <c r="P135" s="519"/>
      <c r="Q135" s="519"/>
    </row>
    <row r="136" spans="3:17" x14ac:dyDescent="0.25">
      <c r="C136" s="507"/>
      <c r="D136" s="518"/>
      <c r="E136" s="519"/>
      <c r="F136" s="519"/>
      <c r="G136" s="520"/>
      <c r="H136" s="508"/>
      <c r="I136" s="519"/>
      <c r="J136" s="508"/>
      <c r="K136" s="508"/>
      <c r="L136" s="507"/>
      <c r="M136" s="518"/>
      <c r="N136" s="519"/>
      <c r="O136" s="519"/>
      <c r="P136" s="519"/>
      <c r="Q136" s="519"/>
    </row>
    <row r="137" spans="3:17" x14ac:dyDescent="0.25">
      <c r="C137" s="507"/>
      <c r="D137" s="518"/>
      <c r="E137" s="519"/>
      <c r="F137" s="519"/>
      <c r="G137" s="520"/>
      <c r="H137" s="508"/>
      <c r="I137" s="519"/>
      <c r="J137" s="508"/>
      <c r="K137" s="508"/>
      <c r="L137" s="507"/>
      <c r="M137" s="518"/>
      <c r="N137" s="519"/>
      <c r="O137" s="519"/>
      <c r="P137" s="519"/>
      <c r="Q137" s="519"/>
    </row>
    <row r="138" spans="3:17" x14ac:dyDescent="0.25">
      <c r="C138" s="507"/>
      <c r="D138" s="518"/>
      <c r="E138" s="519"/>
      <c r="F138" s="519"/>
      <c r="G138" s="520"/>
      <c r="H138" s="508"/>
      <c r="I138" s="519"/>
      <c r="J138" s="508"/>
      <c r="K138" s="508"/>
      <c r="L138" s="507"/>
      <c r="M138" s="518"/>
      <c r="N138" s="519"/>
      <c r="O138" s="519"/>
      <c r="P138" s="519"/>
      <c r="Q138" s="519"/>
    </row>
    <row r="139" spans="3:17" x14ac:dyDescent="0.25">
      <c r="C139" s="507"/>
      <c r="D139" s="518"/>
      <c r="E139" s="519"/>
      <c r="F139" s="519"/>
      <c r="G139" s="520"/>
      <c r="H139" s="508"/>
      <c r="I139" s="519"/>
      <c r="J139" s="508"/>
      <c r="K139" s="508"/>
      <c r="L139" s="507"/>
      <c r="M139" s="518"/>
      <c r="N139" s="519"/>
      <c r="O139" s="519"/>
      <c r="P139" s="519"/>
      <c r="Q139" s="519"/>
    </row>
    <row r="140" spans="3:17" x14ac:dyDescent="0.25">
      <c r="C140" s="509"/>
      <c r="D140" s="509"/>
      <c r="E140" s="509"/>
      <c r="F140" s="509"/>
      <c r="G140" s="509"/>
      <c r="H140" s="509"/>
      <c r="I140" s="509"/>
      <c r="J140" s="509"/>
      <c r="K140" s="509"/>
      <c r="L140" s="509"/>
      <c r="M140" s="509"/>
      <c r="N140" s="509"/>
      <c r="O140" s="509"/>
      <c r="P140" s="509"/>
      <c r="Q140" s="509"/>
    </row>
    <row r="141" spans="3:17" x14ac:dyDescent="0.25">
      <c r="C141" s="509"/>
      <c r="D141" s="509"/>
      <c r="E141" s="509"/>
      <c r="F141" s="509"/>
      <c r="G141" s="509"/>
      <c r="H141" s="509"/>
      <c r="I141" s="509"/>
      <c r="J141" s="509"/>
      <c r="K141" s="509"/>
      <c r="L141" s="509"/>
      <c r="M141" s="509"/>
      <c r="N141" s="509"/>
      <c r="O141" s="509"/>
      <c r="P141" s="509"/>
      <c r="Q141" s="509"/>
    </row>
    <row r="142" spans="3:17" x14ac:dyDescent="0.25">
      <c r="C142" s="530"/>
      <c r="D142" s="529"/>
      <c r="E142" s="509"/>
      <c r="F142" s="509"/>
      <c r="G142" s="96"/>
      <c r="H142" s="133"/>
      <c r="I142" s="133"/>
      <c r="J142" s="509"/>
      <c r="K142" s="509"/>
      <c r="L142" s="509"/>
      <c r="M142" s="509"/>
      <c r="N142" s="509"/>
      <c r="O142" s="509"/>
      <c r="P142" s="509"/>
      <c r="Q142" s="509"/>
    </row>
    <row r="143" spans="3:17" x14ac:dyDescent="0.25">
      <c r="C143" s="509"/>
      <c r="D143" s="509"/>
      <c r="E143" s="509"/>
      <c r="F143" s="509"/>
      <c r="G143" s="96"/>
      <c r="H143" s="133"/>
      <c r="I143" s="133"/>
      <c r="J143" s="509"/>
      <c r="K143" s="509"/>
      <c r="L143" s="509"/>
      <c r="M143" s="509"/>
      <c r="N143" s="509"/>
      <c r="O143" s="509"/>
      <c r="P143" s="509"/>
      <c r="Q143" s="509"/>
    </row>
    <row r="144" spans="3:17" ht="15.75" x14ac:dyDescent="0.25">
      <c r="C144" s="531"/>
      <c r="D144" s="512"/>
      <c r="E144" s="509"/>
      <c r="F144" s="133"/>
      <c r="G144" s="96"/>
      <c r="H144" s="133"/>
      <c r="I144" s="133"/>
      <c r="J144" s="509"/>
      <c r="K144" s="509"/>
      <c r="L144" s="509"/>
      <c r="M144" s="509"/>
      <c r="N144" s="509"/>
      <c r="O144" s="509"/>
      <c r="P144" s="509"/>
      <c r="Q144" s="509"/>
    </row>
    <row r="145" spans="3:17" ht="18.75" x14ac:dyDescent="0.25">
      <c r="C145" s="513"/>
      <c r="D145" s="510"/>
      <c r="E145" s="509"/>
      <c r="F145" s="133"/>
      <c r="G145" s="96"/>
      <c r="H145" s="133"/>
      <c r="I145" s="133"/>
      <c r="J145" s="509"/>
      <c r="K145" s="509"/>
      <c r="L145" s="509"/>
      <c r="M145" s="509"/>
      <c r="N145" s="509"/>
      <c r="O145" s="509"/>
      <c r="P145" s="509"/>
      <c r="Q145" s="509"/>
    </row>
    <row r="146" spans="3:17" x14ac:dyDescent="0.25">
      <c r="C146" s="509"/>
      <c r="D146" s="509"/>
      <c r="E146" s="509"/>
      <c r="F146" s="133"/>
      <c r="G146" s="96"/>
      <c r="H146" s="133"/>
      <c r="I146" s="133"/>
      <c r="J146" s="509"/>
      <c r="K146" s="509"/>
      <c r="L146" s="509"/>
      <c r="M146" s="509"/>
      <c r="N146" s="509"/>
      <c r="O146" s="509"/>
      <c r="P146" s="509"/>
      <c r="Q146" s="509"/>
    </row>
    <row r="147" spans="3:17" ht="21" x14ac:dyDescent="0.25">
      <c r="C147" s="509"/>
      <c r="D147" s="509"/>
      <c r="E147" s="509"/>
      <c r="F147" s="507"/>
      <c r="G147" s="508"/>
      <c r="H147" s="508"/>
      <c r="I147" s="508"/>
      <c r="J147" s="509"/>
      <c r="K147" s="509"/>
      <c r="L147" s="532"/>
      <c r="M147" s="533"/>
      <c r="N147" s="532"/>
      <c r="O147" s="532"/>
      <c r="P147" s="534"/>
      <c r="Q147" s="534"/>
    </row>
    <row r="148" spans="3:17" x14ac:dyDescent="0.25">
      <c r="C148" s="515"/>
      <c r="D148" s="515"/>
      <c r="E148" s="515"/>
      <c r="F148" s="517"/>
      <c r="G148" s="517"/>
      <c r="H148" s="515"/>
      <c r="I148" s="517"/>
      <c r="J148" s="517"/>
      <c r="K148" s="517"/>
      <c r="L148" s="515"/>
      <c r="M148" s="515"/>
      <c r="N148" s="515"/>
      <c r="O148" s="517"/>
      <c r="P148" s="535"/>
      <c r="Q148" s="535"/>
    </row>
    <row r="149" spans="3:17" x14ac:dyDescent="0.25">
      <c r="C149" s="522"/>
      <c r="D149" s="523"/>
      <c r="E149" s="519"/>
      <c r="F149" s="519"/>
      <c r="G149" s="520"/>
      <c r="H149" s="508"/>
      <c r="I149" s="519"/>
      <c r="J149" s="521"/>
      <c r="K149" s="508"/>
      <c r="L149" s="507"/>
      <c r="M149" s="518"/>
      <c r="N149" s="519"/>
      <c r="O149" s="519"/>
      <c r="P149" s="519"/>
      <c r="Q149" s="519"/>
    </row>
    <row r="150" spans="3:17" x14ac:dyDescent="0.25">
      <c r="C150" s="507"/>
      <c r="D150" s="518"/>
      <c r="E150" s="519"/>
      <c r="F150" s="519"/>
      <c r="G150" s="520"/>
      <c r="H150" s="508"/>
      <c r="I150" s="519"/>
      <c r="J150" s="508"/>
      <c r="K150" s="508"/>
      <c r="L150" s="507"/>
      <c r="M150" s="518"/>
      <c r="N150" s="519"/>
      <c r="O150" s="519"/>
      <c r="P150" s="519"/>
      <c r="Q150" s="519"/>
    </row>
    <row r="151" spans="3:17" x14ac:dyDescent="0.25">
      <c r="C151" s="507"/>
      <c r="D151" s="518"/>
      <c r="E151" s="519"/>
      <c r="F151" s="519"/>
      <c r="G151" s="520"/>
      <c r="H151" s="508"/>
      <c r="I151" s="519"/>
      <c r="J151" s="508"/>
      <c r="K151" s="508"/>
      <c r="L151" s="507"/>
      <c r="M151" s="518"/>
      <c r="N151" s="519"/>
      <c r="O151" s="519"/>
      <c r="P151" s="519"/>
      <c r="Q151" s="519"/>
    </row>
    <row r="152" spans="3:17" x14ac:dyDescent="0.25">
      <c r="C152" s="507"/>
      <c r="D152" s="518"/>
      <c r="E152" s="519"/>
      <c r="F152" s="519"/>
      <c r="G152" s="520"/>
      <c r="H152" s="508"/>
      <c r="I152" s="519"/>
      <c r="J152" s="508"/>
      <c r="K152" s="508"/>
      <c r="L152" s="507"/>
      <c r="M152" s="518"/>
      <c r="N152" s="519"/>
      <c r="O152" s="519"/>
      <c r="P152" s="519"/>
      <c r="Q152" s="519"/>
    </row>
    <row r="153" spans="3:17" x14ac:dyDescent="0.25">
      <c r="C153" s="507"/>
      <c r="D153" s="518"/>
      <c r="E153" s="519"/>
      <c r="F153" s="519"/>
      <c r="G153" s="520"/>
      <c r="H153" s="508"/>
      <c r="I153" s="519"/>
      <c r="J153" s="508"/>
      <c r="K153" s="508"/>
      <c r="L153" s="507"/>
      <c r="M153" s="518"/>
      <c r="N153" s="519"/>
      <c r="O153" s="519"/>
      <c r="P153" s="519"/>
      <c r="Q153" s="519"/>
    </row>
    <row r="154" spans="3:17" x14ac:dyDescent="0.25">
      <c r="C154" s="507"/>
      <c r="D154" s="518"/>
      <c r="E154" s="519"/>
      <c r="F154" s="519"/>
      <c r="G154" s="520"/>
      <c r="H154" s="508"/>
      <c r="I154" s="519"/>
      <c r="J154" s="508"/>
      <c r="K154" s="508"/>
      <c r="L154" s="507"/>
      <c r="M154" s="518"/>
      <c r="N154" s="519"/>
      <c r="O154" s="519"/>
      <c r="P154" s="519"/>
      <c r="Q154" s="519"/>
    </row>
    <row r="155" spans="3:17" x14ac:dyDescent="0.25">
      <c r="C155" s="507"/>
      <c r="D155" s="518"/>
      <c r="E155" s="519"/>
      <c r="F155" s="519"/>
      <c r="G155" s="520"/>
      <c r="H155" s="508"/>
      <c r="I155" s="519"/>
      <c r="J155" s="508"/>
      <c r="K155" s="508"/>
      <c r="L155" s="507"/>
      <c r="M155" s="518"/>
      <c r="N155" s="519"/>
      <c r="O155" s="519"/>
      <c r="P155" s="519"/>
      <c r="Q155" s="519"/>
    </row>
    <row r="156" spans="3:17" x14ac:dyDescent="0.25">
      <c r="C156" s="507"/>
      <c r="D156" s="518"/>
      <c r="E156" s="519"/>
      <c r="F156" s="519"/>
      <c r="G156" s="520"/>
      <c r="H156" s="508"/>
      <c r="I156" s="519"/>
      <c r="J156" s="508"/>
      <c r="K156" s="508"/>
      <c r="L156" s="507"/>
      <c r="M156" s="518"/>
      <c r="N156" s="519"/>
      <c r="O156" s="519"/>
      <c r="P156" s="519"/>
      <c r="Q156" s="519"/>
    </row>
    <row r="157" spans="3:17" x14ac:dyDescent="0.25">
      <c r="C157" s="507"/>
      <c r="D157" s="518"/>
      <c r="E157" s="519"/>
      <c r="F157" s="519"/>
      <c r="G157" s="520"/>
      <c r="H157" s="508"/>
      <c r="I157" s="519"/>
      <c r="J157" s="508"/>
      <c r="K157" s="508"/>
      <c r="L157" s="507"/>
      <c r="M157" s="518"/>
      <c r="N157" s="519"/>
      <c r="O157" s="519"/>
      <c r="P157" s="519"/>
      <c r="Q157" s="519"/>
    </row>
    <row r="158" spans="3:17" x14ac:dyDescent="0.25">
      <c r="C158" s="507"/>
      <c r="D158" s="518"/>
      <c r="E158" s="519"/>
      <c r="F158" s="519"/>
      <c r="G158" s="520"/>
      <c r="H158" s="508"/>
      <c r="I158" s="519"/>
      <c r="J158" s="508"/>
      <c r="K158" s="508"/>
      <c r="L158" s="507"/>
      <c r="M158" s="518"/>
      <c r="N158" s="519"/>
      <c r="O158" s="519"/>
      <c r="P158" s="519"/>
      <c r="Q158" s="519"/>
    </row>
    <row r="159" spans="3:17" x14ac:dyDescent="0.25">
      <c r="C159" s="507"/>
      <c r="D159" s="518"/>
      <c r="E159" s="519"/>
      <c r="F159" s="519"/>
      <c r="G159" s="520"/>
      <c r="H159" s="508"/>
      <c r="I159" s="519"/>
      <c r="J159" s="508"/>
      <c r="K159" s="508"/>
      <c r="L159" s="507"/>
      <c r="M159" s="518"/>
      <c r="N159" s="519"/>
      <c r="O159" s="519"/>
      <c r="P159" s="519"/>
      <c r="Q159" s="519"/>
    </row>
    <row r="160" spans="3:17" x14ac:dyDescent="0.25">
      <c r="C160" s="507"/>
      <c r="D160" s="518"/>
      <c r="E160" s="519"/>
      <c r="F160" s="519"/>
      <c r="G160" s="520"/>
      <c r="H160" s="508"/>
      <c r="I160" s="519"/>
      <c r="J160" s="508"/>
      <c r="K160" s="508"/>
      <c r="L160" s="507"/>
      <c r="M160" s="518"/>
      <c r="N160" s="519"/>
      <c r="O160" s="519"/>
      <c r="P160" s="519"/>
      <c r="Q160" s="519"/>
    </row>
    <row r="161" spans="3:17" x14ac:dyDescent="0.25">
      <c r="C161" s="507"/>
      <c r="D161" s="518"/>
      <c r="E161" s="519"/>
      <c r="F161" s="519"/>
      <c r="G161" s="520"/>
      <c r="H161" s="508"/>
      <c r="I161" s="519"/>
      <c r="J161" s="508"/>
      <c r="K161" s="508"/>
      <c r="L161" s="507"/>
      <c r="M161" s="518"/>
      <c r="N161" s="519"/>
      <c r="O161" s="519"/>
      <c r="P161" s="519"/>
      <c r="Q161" s="519"/>
    </row>
    <row r="162" spans="3:17" x14ac:dyDescent="0.25">
      <c r="C162" s="507"/>
      <c r="D162" s="518"/>
      <c r="E162" s="519"/>
      <c r="F162" s="519"/>
      <c r="G162" s="520"/>
      <c r="H162" s="508"/>
      <c r="I162" s="519"/>
      <c r="J162" s="508"/>
      <c r="K162" s="508"/>
      <c r="L162" s="507"/>
      <c r="M162" s="518"/>
      <c r="N162" s="519"/>
      <c r="O162" s="519"/>
      <c r="P162" s="519"/>
      <c r="Q162" s="519"/>
    </row>
    <row r="163" spans="3:17" x14ac:dyDescent="0.25">
      <c r="C163" s="507"/>
      <c r="D163" s="518"/>
      <c r="E163" s="519"/>
      <c r="F163" s="519"/>
      <c r="G163" s="520"/>
      <c r="H163" s="508"/>
      <c r="I163" s="519"/>
      <c r="J163" s="508"/>
      <c r="K163" s="508"/>
      <c r="L163" s="507"/>
      <c r="M163" s="518"/>
      <c r="N163" s="519"/>
      <c r="O163" s="519"/>
      <c r="P163" s="519"/>
      <c r="Q163" s="519"/>
    </row>
    <row r="164" spans="3:17" x14ac:dyDescent="0.25">
      <c r="C164" s="507"/>
      <c r="D164" s="518"/>
      <c r="E164" s="519"/>
      <c r="F164" s="519"/>
      <c r="G164" s="520"/>
      <c r="H164" s="508"/>
      <c r="I164" s="519"/>
      <c r="J164" s="508"/>
      <c r="K164" s="508"/>
      <c r="L164" s="507"/>
      <c r="M164" s="518"/>
      <c r="N164" s="519"/>
      <c r="O164" s="519"/>
      <c r="P164" s="519"/>
      <c r="Q164" s="519"/>
    </row>
    <row r="165" spans="3:17" x14ac:dyDescent="0.25">
      <c r="C165" s="507"/>
      <c r="D165" s="518"/>
      <c r="E165" s="519"/>
      <c r="F165" s="519"/>
      <c r="G165" s="520"/>
      <c r="H165" s="508"/>
      <c r="I165" s="519"/>
      <c r="J165" s="508"/>
      <c r="K165" s="508"/>
      <c r="L165" s="507"/>
      <c r="M165" s="518"/>
      <c r="N165" s="519"/>
      <c r="O165" s="519"/>
      <c r="P165" s="519"/>
      <c r="Q165" s="519"/>
    </row>
    <row r="166" spans="3:17" x14ac:dyDescent="0.25">
      <c r="C166" s="507"/>
      <c r="D166" s="518"/>
      <c r="E166" s="519"/>
      <c r="F166" s="519"/>
      <c r="G166" s="520"/>
      <c r="H166" s="508"/>
      <c r="I166" s="519"/>
      <c r="J166" s="508"/>
      <c r="K166" s="508"/>
      <c r="L166" s="507"/>
      <c r="M166" s="518"/>
      <c r="N166" s="519"/>
      <c r="O166" s="519"/>
      <c r="P166" s="519"/>
      <c r="Q166" s="519"/>
    </row>
    <row r="167" spans="3:17" x14ac:dyDescent="0.25">
      <c r="C167" s="507"/>
      <c r="D167" s="518"/>
      <c r="E167" s="519"/>
      <c r="F167" s="519"/>
      <c r="G167" s="520"/>
      <c r="H167" s="508"/>
      <c r="I167" s="519"/>
      <c r="J167" s="508"/>
      <c r="K167" s="508"/>
      <c r="L167" s="507"/>
      <c r="M167" s="518"/>
      <c r="N167" s="519"/>
      <c r="O167" s="519"/>
      <c r="P167" s="519"/>
      <c r="Q167" s="519"/>
    </row>
    <row r="168" spans="3:17" x14ac:dyDescent="0.25">
      <c r="C168" s="507"/>
      <c r="D168" s="518"/>
      <c r="E168" s="519"/>
      <c r="F168" s="519"/>
      <c r="G168" s="520"/>
      <c r="H168" s="508"/>
      <c r="I168" s="519"/>
      <c r="J168" s="508"/>
      <c r="K168" s="508"/>
      <c r="L168" s="507"/>
      <c r="M168" s="518"/>
      <c r="N168" s="519"/>
      <c r="O168" s="519"/>
      <c r="P168" s="519"/>
      <c r="Q168" s="519"/>
    </row>
    <row r="169" spans="3:17" x14ac:dyDescent="0.25">
      <c r="C169" s="507"/>
      <c r="D169" s="518"/>
      <c r="E169" s="519"/>
      <c r="F169" s="519"/>
      <c r="G169" s="520"/>
      <c r="H169" s="508"/>
      <c r="I169" s="519"/>
      <c r="J169" s="508"/>
      <c r="K169" s="508"/>
      <c r="L169" s="507"/>
      <c r="M169" s="518"/>
      <c r="N169" s="519"/>
      <c r="O169" s="519"/>
      <c r="P169" s="519"/>
      <c r="Q169" s="519"/>
    </row>
    <row r="170" spans="3:17" x14ac:dyDescent="0.25">
      <c r="C170" s="507"/>
      <c r="D170" s="518"/>
      <c r="E170" s="519"/>
      <c r="F170" s="519"/>
      <c r="G170" s="520"/>
      <c r="H170" s="508"/>
      <c r="I170" s="519"/>
      <c r="J170" s="508"/>
      <c r="K170" s="508"/>
      <c r="L170" s="507"/>
      <c r="M170" s="518"/>
      <c r="N170" s="519"/>
      <c r="O170" s="519"/>
      <c r="P170" s="519"/>
      <c r="Q170" s="519"/>
    </row>
    <row r="171" spans="3:17" x14ac:dyDescent="0.25">
      <c r="C171" s="507"/>
      <c r="D171" s="518"/>
      <c r="E171" s="519"/>
      <c r="F171" s="519"/>
      <c r="G171" s="520"/>
      <c r="H171" s="508"/>
      <c r="I171" s="519"/>
      <c r="J171" s="508"/>
      <c r="K171" s="508"/>
      <c r="L171" s="507"/>
      <c r="M171" s="518"/>
      <c r="N171" s="519"/>
      <c r="O171" s="519"/>
      <c r="P171" s="519"/>
      <c r="Q171" s="519"/>
    </row>
    <row r="172" spans="3:17" x14ac:dyDescent="0.25">
      <c r="C172" s="507"/>
      <c r="D172" s="518"/>
      <c r="E172" s="519"/>
      <c r="F172" s="519"/>
      <c r="G172" s="520"/>
      <c r="H172" s="508"/>
      <c r="I172" s="519"/>
      <c r="J172" s="508"/>
      <c r="K172" s="508"/>
      <c r="L172" s="507"/>
      <c r="M172" s="518"/>
      <c r="N172" s="519"/>
      <c r="O172" s="519"/>
      <c r="P172" s="519"/>
      <c r="Q172" s="519"/>
    </row>
    <row r="173" spans="3:17" x14ac:dyDescent="0.25">
      <c r="C173" s="507"/>
      <c r="D173" s="518"/>
      <c r="E173" s="519"/>
      <c r="F173" s="519"/>
      <c r="G173" s="520"/>
      <c r="H173" s="508"/>
      <c r="I173" s="519"/>
      <c r="J173" s="508"/>
      <c r="K173" s="508"/>
      <c r="L173" s="507"/>
      <c r="M173" s="518"/>
      <c r="N173" s="519"/>
      <c r="O173" s="519"/>
      <c r="P173" s="519"/>
      <c r="Q173" s="519"/>
    </row>
    <row r="174" spans="3:17" x14ac:dyDescent="0.25">
      <c r="C174" s="507"/>
      <c r="D174" s="518"/>
      <c r="E174" s="519"/>
      <c r="F174" s="519"/>
      <c r="G174" s="520"/>
      <c r="H174" s="508"/>
      <c r="I174" s="519"/>
      <c r="J174" s="508"/>
      <c r="K174" s="508"/>
      <c r="L174" s="507"/>
      <c r="M174" s="518"/>
      <c r="N174" s="519"/>
      <c r="O174" s="519"/>
      <c r="P174" s="519"/>
      <c r="Q174" s="519"/>
    </row>
    <row r="175" spans="3:17" x14ac:dyDescent="0.25">
      <c r="C175" s="507"/>
      <c r="D175" s="518"/>
      <c r="E175" s="519"/>
      <c r="F175" s="519"/>
      <c r="G175" s="520"/>
      <c r="H175" s="508"/>
      <c r="I175" s="519"/>
      <c r="J175" s="508"/>
      <c r="K175" s="508"/>
      <c r="L175" s="507"/>
      <c r="M175" s="518"/>
      <c r="N175" s="519"/>
      <c r="O175" s="519"/>
      <c r="P175" s="519"/>
      <c r="Q175" s="519"/>
    </row>
    <row r="176" spans="3:17" x14ac:dyDescent="0.25">
      <c r="C176" s="507"/>
      <c r="D176" s="518"/>
      <c r="E176" s="519"/>
      <c r="F176" s="519"/>
      <c r="G176" s="520"/>
      <c r="H176" s="508"/>
      <c r="I176" s="519"/>
      <c r="J176" s="508"/>
      <c r="K176" s="508"/>
      <c r="L176" s="507"/>
      <c r="M176" s="518"/>
      <c r="N176" s="519"/>
      <c r="O176" s="519"/>
      <c r="P176" s="519"/>
      <c r="Q176" s="519"/>
    </row>
    <row r="177" spans="3:17" x14ac:dyDescent="0.25">
      <c r="C177" s="507"/>
      <c r="D177" s="518"/>
      <c r="E177" s="519"/>
      <c r="F177" s="519"/>
      <c r="G177" s="520"/>
      <c r="H177" s="508"/>
      <c r="I177" s="519"/>
      <c r="J177" s="508"/>
      <c r="K177" s="508"/>
      <c r="L177" s="507"/>
      <c r="M177" s="518"/>
      <c r="N177" s="519"/>
      <c r="O177" s="519"/>
      <c r="P177" s="519"/>
      <c r="Q177" s="519"/>
    </row>
    <row r="178" spans="3:17" x14ac:dyDescent="0.25">
      <c r="C178" s="507"/>
      <c r="D178" s="518"/>
      <c r="E178" s="519"/>
      <c r="F178" s="519"/>
      <c r="G178" s="520"/>
      <c r="H178" s="508"/>
      <c r="I178" s="519"/>
      <c r="J178" s="508"/>
      <c r="K178" s="508"/>
      <c r="L178" s="507"/>
      <c r="M178" s="518"/>
      <c r="N178" s="519"/>
      <c r="O178" s="519"/>
      <c r="P178" s="519"/>
      <c r="Q178" s="519"/>
    </row>
    <row r="179" spans="3:17" x14ac:dyDescent="0.25">
      <c r="C179" s="507"/>
      <c r="D179" s="518"/>
      <c r="E179" s="519"/>
      <c r="F179" s="519"/>
      <c r="G179" s="520"/>
      <c r="H179" s="508"/>
      <c r="I179" s="519"/>
      <c r="J179" s="508"/>
      <c r="K179" s="508"/>
      <c r="L179" s="507"/>
      <c r="M179" s="518"/>
      <c r="N179" s="519"/>
      <c r="O179" s="519"/>
      <c r="P179" s="519"/>
      <c r="Q179" s="519"/>
    </row>
    <row r="180" spans="3:17" x14ac:dyDescent="0.25">
      <c r="C180" s="507"/>
      <c r="D180" s="518"/>
      <c r="E180" s="519"/>
      <c r="F180" s="519"/>
      <c r="G180" s="520"/>
      <c r="H180" s="508"/>
      <c r="I180" s="519"/>
      <c r="J180" s="508"/>
      <c r="K180" s="508"/>
      <c r="L180" s="507"/>
      <c r="M180" s="518"/>
      <c r="N180" s="519"/>
      <c r="O180" s="519"/>
      <c r="P180" s="519"/>
      <c r="Q180" s="519"/>
    </row>
    <row r="181" spans="3:17" x14ac:dyDescent="0.25">
      <c r="C181" s="507"/>
      <c r="D181" s="518"/>
      <c r="E181" s="519"/>
      <c r="F181" s="519"/>
      <c r="G181" s="520"/>
      <c r="H181" s="508"/>
      <c r="I181" s="519"/>
      <c r="J181" s="508"/>
      <c r="K181" s="508"/>
      <c r="L181" s="507"/>
      <c r="M181" s="518"/>
      <c r="N181" s="519"/>
      <c r="O181" s="519"/>
      <c r="P181" s="519"/>
      <c r="Q181" s="519"/>
    </row>
    <row r="182" spans="3:17" x14ac:dyDescent="0.25">
      <c r="C182" s="507"/>
      <c r="D182" s="518"/>
      <c r="E182" s="519"/>
      <c r="F182" s="519"/>
      <c r="G182" s="520"/>
      <c r="H182" s="508"/>
      <c r="I182" s="519"/>
      <c r="J182" s="508"/>
      <c r="K182" s="508"/>
      <c r="L182" s="507"/>
      <c r="M182" s="518"/>
      <c r="N182" s="519"/>
      <c r="O182" s="519"/>
      <c r="P182" s="519"/>
      <c r="Q182" s="519"/>
    </row>
    <row r="183" spans="3:17" x14ac:dyDescent="0.25">
      <c r="C183" s="507"/>
      <c r="D183" s="518"/>
      <c r="E183" s="519"/>
      <c r="F183" s="519"/>
      <c r="G183" s="520"/>
      <c r="H183" s="508"/>
      <c r="I183" s="519"/>
      <c r="J183" s="508"/>
      <c r="K183" s="508"/>
      <c r="L183" s="507"/>
      <c r="M183" s="518"/>
      <c r="N183" s="519"/>
      <c r="O183" s="519"/>
      <c r="P183" s="519"/>
      <c r="Q183" s="519"/>
    </row>
    <row r="184" spans="3:17" x14ac:dyDescent="0.25">
      <c r="C184" s="509"/>
      <c r="D184" s="509"/>
      <c r="E184" s="509"/>
      <c r="F184" s="509"/>
      <c r="G184" s="524"/>
      <c r="H184" s="509"/>
      <c r="I184" s="509"/>
      <c r="J184" s="509"/>
      <c r="K184" s="509"/>
      <c r="L184" s="509"/>
      <c r="M184" s="509"/>
      <c r="N184" s="509"/>
      <c r="O184" s="509"/>
      <c r="P184" s="509"/>
      <c r="Q184" s="509"/>
    </row>
    <row r="185" spans="3:17" x14ac:dyDescent="0.25">
      <c r="C185" s="509"/>
      <c r="D185" s="509"/>
      <c r="E185" s="509"/>
      <c r="F185" s="509"/>
      <c r="G185" s="524"/>
      <c r="H185" s="509"/>
      <c r="I185" s="509"/>
      <c r="J185" s="509"/>
      <c r="K185" s="509"/>
      <c r="L185" s="509"/>
      <c r="M185" s="509"/>
      <c r="N185" s="509"/>
      <c r="O185" s="509"/>
      <c r="P185" s="509"/>
      <c r="Q185" s="509"/>
    </row>
    <row r="186" spans="3:17" x14ac:dyDescent="0.25">
      <c r="C186" s="530"/>
      <c r="D186" s="529"/>
      <c r="E186" s="509"/>
      <c r="F186" s="509"/>
      <c r="G186" s="96"/>
      <c r="H186" s="133"/>
      <c r="I186" s="133"/>
      <c r="J186" s="509"/>
      <c r="K186" s="509"/>
      <c r="L186" s="509"/>
      <c r="M186" s="509"/>
      <c r="N186" s="509"/>
      <c r="O186" s="509"/>
      <c r="P186" s="509"/>
      <c r="Q186" s="509"/>
    </row>
    <row r="187" spans="3:17" x14ac:dyDescent="0.25">
      <c r="C187" s="509"/>
      <c r="D187" s="509"/>
      <c r="E187" s="509"/>
      <c r="F187" s="509"/>
      <c r="G187" s="96"/>
      <c r="H187" s="133"/>
      <c r="I187" s="133"/>
      <c r="J187" s="509"/>
      <c r="K187" s="509"/>
      <c r="L187" s="509"/>
      <c r="M187" s="509"/>
      <c r="N187" s="509"/>
      <c r="O187" s="509"/>
      <c r="P187" s="509"/>
      <c r="Q187" s="509"/>
    </row>
    <row r="188" spans="3:17" ht="15.75" x14ac:dyDescent="0.25">
      <c r="C188" s="531"/>
      <c r="D188" s="512"/>
      <c r="E188" s="509"/>
      <c r="F188" s="133"/>
      <c r="G188" s="96"/>
      <c r="H188" s="133"/>
      <c r="I188" s="133"/>
      <c r="J188" s="509"/>
      <c r="K188" s="509"/>
      <c r="L188" s="509"/>
      <c r="M188" s="509"/>
      <c r="N188" s="509"/>
      <c r="O188" s="509"/>
      <c r="P188" s="509"/>
      <c r="Q188" s="509"/>
    </row>
    <row r="189" spans="3:17" ht="18.75" x14ac:dyDescent="0.25">
      <c r="C189" s="513"/>
      <c r="D189" s="510"/>
      <c r="E189" s="509"/>
      <c r="F189" s="133"/>
      <c r="G189" s="96"/>
      <c r="H189" s="133"/>
      <c r="I189" s="133"/>
      <c r="J189" s="509"/>
      <c r="K189" s="509"/>
      <c r="L189" s="509"/>
      <c r="M189" s="509"/>
      <c r="N189" s="509"/>
      <c r="O189" s="509"/>
      <c r="P189" s="509"/>
      <c r="Q189" s="509"/>
    </row>
    <row r="190" spans="3:17" x14ac:dyDescent="0.25">
      <c r="C190" s="509"/>
      <c r="D190" s="509"/>
      <c r="E190" s="509"/>
      <c r="F190" s="133"/>
      <c r="G190" s="96"/>
      <c r="H190" s="133"/>
      <c r="I190" s="133"/>
      <c r="J190" s="509"/>
      <c r="K190" s="509"/>
      <c r="L190" s="509"/>
      <c r="M190" s="509"/>
      <c r="N190" s="509"/>
      <c r="O190" s="509"/>
      <c r="P190" s="509"/>
      <c r="Q190" s="509"/>
    </row>
    <row r="191" spans="3:17" ht="21" x14ac:dyDescent="0.25">
      <c r="C191" s="509"/>
      <c r="D191" s="509"/>
      <c r="E191" s="509"/>
      <c r="F191" s="507"/>
      <c r="G191" s="508"/>
      <c r="H191" s="508"/>
      <c r="I191" s="508"/>
      <c r="J191" s="509"/>
      <c r="K191" s="509"/>
      <c r="L191" s="532"/>
      <c r="M191" s="533"/>
      <c r="N191" s="532"/>
      <c r="O191" s="532"/>
      <c r="P191" s="534"/>
      <c r="Q191" s="534"/>
    </row>
    <row r="192" spans="3:17" x14ac:dyDescent="0.25">
      <c r="C192" s="515"/>
      <c r="D192" s="515"/>
      <c r="E192" s="515"/>
      <c r="F192" s="517"/>
      <c r="G192" s="517"/>
      <c r="H192" s="515"/>
      <c r="I192" s="517"/>
      <c r="J192" s="517"/>
      <c r="K192" s="517"/>
      <c r="L192" s="515"/>
      <c r="M192" s="515"/>
      <c r="N192" s="515"/>
      <c r="O192" s="517"/>
      <c r="P192" s="535"/>
      <c r="Q192" s="535"/>
    </row>
    <row r="193" spans="3:17" x14ac:dyDescent="0.25">
      <c r="C193" s="522"/>
      <c r="D193" s="523"/>
      <c r="E193" s="519"/>
      <c r="F193" s="519"/>
      <c r="G193" s="520"/>
      <c r="H193" s="508"/>
      <c r="I193" s="519"/>
      <c r="J193" s="521"/>
      <c r="K193" s="508"/>
      <c r="L193" s="507"/>
      <c r="M193" s="518"/>
      <c r="N193" s="519"/>
      <c r="O193" s="519"/>
      <c r="P193" s="519"/>
      <c r="Q193" s="519"/>
    </row>
    <row r="194" spans="3:17" x14ac:dyDescent="0.25">
      <c r="C194" s="507"/>
      <c r="D194" s="518"/>
      <c r="E194" s="519"/>
      <c r="F194" s="519"/>
      <c r="G194" s="520"/>
      <c r="H194" s="508"/>
      <c r="I194" s="519"/>
      <c r="J194" s="508"/>
      <c r="K194" s="508"/>
      <c r="L194" s="507"/>
      <c r="M194" s="518"/>
      <c r="N194" s="519"/>
      <c r="O194" s="519"/>
      <c r="P194" s="519"/>
      <c r="Q194" s="519"/>
    </row>
    <row r="195" spans="3:17" x14ac:dyDescent="0.25">
      <c r="C195" s="507"/>
      <c r="D195" s="518"/>
      <c r="E195" s="519"/>
      <c r="F195" s="519"/>
      <c r="G195" s="520"/>
      <c r="H195" s="508"/>
      <c r="I195" s="519"/>
      <c r="J195" s="508"/>
      <c r="K195" s="508"/>
      <c r="L195" s="507"/>
      <c r="M195" s="518"/>
      <c r="N195" s="519"/>
      <c r="O195" s="519"/>
      <c r="P195" s="519"/>
      <c r="Q195" s="519"/>
    </row>
    <row r="196" spans="3:17" x14ac:dyDescent="0.25">
      <c r="C196" s="507"/>
      <c r="D196" s="518"/>
      <c r="E196" s="519"/>
      <c r="F196" s="519"/>
      <c r="G196" s="520"/>
      <c r="H196" s="508"/>
      <c r="I196" s="519"/>
      <c r="J196" s="508"/>
      <c r="K196" s="508"/>
      <c r="L196" s="507"/>
      <c r="M196" s="518"/>
      <c r="N196" s="519"/>
      <c r="O196" s="519"/>
      <c r="P196" s="519"/>
      <c r="Q196" s="519"/>
    </row>
    <row r="197" spans="3:17" x14ac:dyDescent="0.25">
      <c r="C197" s="507"/>
      <c r="D197" s="518"/>
      <c r="E197" s="519"/>
      <c r="F197" s="519"/>
      <c r="G197" s="520"/>
      <c r="H197" s="508"/>
      <c r="I197" s="519"/>
      <c r="J197" s="508"/>
      <c r="K197" s="508"/>
      <c r="L197" s="507"/>
      <c r="M197" s="518"/>
      <c r="N197" s="519"/>
      <c r="O197" s="519"/>
      <c r="P197" s="519"/>
      <c r="Q197" s="519"/>
    </row>
    <row r="198" spans="3:17" x14ac:dyDescent="0.25">
      <c r="C198" s="507"/>
      <c r="D198" s="518"/>
      <c r="E198" s="519"/>
      <c r="F198" s="519"/>
      <c r="G198" s="520"/>
      <c r="H198" s="508"/>
      <c r="I198" s="519"/>
      <c r="J198" s="508"/>
      <c r="K198" s="508"/>
      <c r="L198" s="507"/>
      <c r="M198" s="518"/>
      <c r="N198" s="519"/>
      <c r="O198" s="519"/>
      <c r="P198" s="519"/>
      <c r="Q198" s="519"/>
    </row>
    <row r="199" spans="3:17" x14ac:dyDescent="0.25">
      <c r="C199" s="507"/>
      <c r="D199" s="518"/>
      <c r="E199" s="519"/>
      <c r="F199" s="519"/>
      <c r="G199" s="520"/>
      <c r="H199" s="508"/>
      <c r="I199" s="519"/>
      <c r="J199" s="508"/>
      <c r="K199" s="508"/>
      <c r="L199" s="507"/>
      <c r="M199" s="518"/>
      <c r="N199" s="519"/>
      <c r="O199" s="519"/>
      <c r="P199" s="519"/>
      <c r="Q199" s="519"/>
    </row>
    <row r="200" spans="3:17" x14ac:dyDescent="0.25">
      <c r="C200" s="507"/>
      <c r="D200" s="518"/>
      <c r="E200" s="519"/>
      <c r="F200" s="519"/>
      <c r="G200" s="520"/>
      <c r="H200" s="508"/>
      <c r="I200" s="519"/>
      <c r="J200" s="508"/>
      <c r="K200" s="508"/>
      <c r="L200" s="507"/>
      <c r="M200" s="518"/>
      <c r="N200" s="519"/>
      <c r="O200" s="519"/>
      <c r="P200" s="519"/>
      <c r="Q200" s="519"/>
    </row>
    <row r="201" spans="3:17" x14ac:dyDescent="0.25">
      <c r="C201" s="507"/>
      <c r="D201" s="518"/>
      <c r="E201" s="519"/>
      <c r="F201" s="519"/>
      <c r="G201" s="520"/>
      <c r="H201" s="508"/>
      <c r="I201" s="519"/>
      <c r="J201" s="508"/>
      <c r="K201" s="508"/>
      <c r="L201" s="507"/>
      <c r="M201" s="518"/>
      <c r="N201" s="519"/>
      <c r="O201" s="519"/>
      <c r="P201" s="519"/>
      <c r="Q201" s="519"/>
    </row>
    <row r="202" spans="3:17" x14ac:dyDescent="0.25">
      <c r="C202" s="507"/>
      <c r="D202" s="518"/>
      <c r="E202" s="519"/>
      <c r="F202" s="519"/>
      <c r="G202" s="520"/>
      <c r="H202" s="508"/>
      <c r="I202" s="519"/>
      <c r="J202" s="508"/>
      <c r="K202" s="508"/>
      <c r="L202" s="507"/>
      <c r="M202" s="518"/>
      <c r="N202" s="519"/>
      <c r="O202" s="519"/>
      <c r="P202" s="519"/>
      <c r="Q202" s="519"/>
    </row>
    <row r="203" spans="3:17" x14ac:dyDescent="0.25">
      <c r="C203" s="507"/>
      <c r="D203" s="518"/>
      <c r="E203" s="519"/>
      <c r="F203" s="519"/>
      <c r="G203" s="520"/>
      <c r="H203" s="508"/>
      <c r="I203" s="519"/>
      <c r="J203" s="508"/>
      <c r="K203" s="508"/>
      <c r="L203" s="507"/>
      <c r="M203" s="518"/>
      <c r="N203" s="519"/>
      <c r="O203" s="519"/>
      <c r="P203" s="519"/>
      <c r="Q203" s="519"/>
    </row>
    <row r="204" spans="3:17" x14ac:dyDescent="0.25">
      <c r="C204" s="507"/>
      <c r="D204" s="518"/>
      <c r="E204" s="519"/>
      <c r="F204" s="519"/>
      <c r="G204" s="520"/>
      <c r="H204" s="508"/>
      <c r="I204" s="519"/>
      <c r="J204" s="508"/>
      <c r="K204" s="508"/>
      <c r="L204" s="507"/>
      <c r="M204" s="518"/>
      <c r="N204" s="519"/>
      <c r="O204" s="519"/>
      <c r="P204" s="519"/>
      <c r="Q204" s="519"/>
    </row>
    <row r="205" spans="3:17" x14ac:dyDescent="0.25">
      <c r="C205" s="507"/>
      <c r="D205" s="518"/>
      <c r="E205" s="519"/>
      <c r="F205" s="519"/>
      <c r="G205" s="520"/>
      <c r="H205" s="508"/>
      <c r="I205" s="519"/>
      <c r="J205" s="508"/>
      <c r="K205" s="508"/>
      <c r="L205" s="507"/>
      <c r="M205" s="518"/>
      <c r="N205" s="519"/>
      <c r="O205" s="519"/>
      <c r="P205" s="519"/>
      <c r="Q205" s="519"/>
    </row>
    <row r="206" spans="3:17" x14ac:dyDescent="0.25">
      <c r="C206" s="507"/>
      <c r="D206" s="518"/>
      <c r="E206" s="519"/>
      <c r="F206" s="519"/>
      <c r="G206" s="520"/>
      <c r="H206" s="508"/>
      <c r="I206" s="519"/>
      <c r="J206" s="508"/>
      <c r="K206" s="508"/>
      <c r="L206" s="507"/>
      <c r="M206" s="518"/>
      <c r="N206" s="519"/>
      <c r="O206" s="519"/>
      <c r="P206" s="519"/>
      <c r="Q206" s="519"/>
    </row>
    <row r="207" spans="3:17" x14ac:dyDescent="0.25">
      <c r="C207" s="507"/>
      <c r="D207" s="518"/>
      <c r="E207" s="519"/>
      <c r="F207" s="519"/>
      <c r="G207" s="520"/>
      <c r="H207" s="508"/>
      <c r="I207" s="519"/>
      <c r="J207" s="508"/>
      <c r="K207" s="508"/>
      <c r="L207" s="507"/>
      <c r="M207" s="518"/>
      <c r="N207" s="519"/>
      <c r="O207" s="519"/>
      <c r="P207" s="519"/>
      <c r="Q207" s="519"/>
    </row>
    <row r="208" spans="3:17" x14ac:dyDescent="0.25">
      <c r="C208" s="507"/>
      <c r="D208" s="518"/>
      <c r="E208" s="519"/>
      <c r="F208" s="519"/>
      <c r="G208" s="520"/>
      <c r="H208" s="508"/>
      <c r="I208" s="519"/>
      <c r="J208" s="508"/>
      <c r="K208" s="508"/>
      <c r="L208" s="507"/>
      <c r="M208" s="518"/>
      <c r="N208" s="519"/>
      <c r="O208" s="519"/>
      <c r="P208" s="519"/>
      <c r="Q208" s="519"/>
    </row>
    <row r="209" spans="3:17" x14ac:dyDescent="0.25">
      <c r="C209" s="507"/>
      <c r="D209" s="518"/>
      <c r="E209" s="519"/>
      <c r="F209" s="519"/>
      <c r="G209" s="520"/>
      <c r="H209" s="508"/>
      <c r="I209" s="519"/>
      <c r="J209" s="508"/>
      <c r="K209" s="508"/>
      <c r="L209" s="507"/>
      <c r="M209" s="518"/>
      <c r="N209" s="519"/>
      <c r="O209" s="519"/>
      <c r="P209" s="519"/>
      <c r="Q209" s="519"/>
    </row>
    <row r="210" spans="3:17" x14ac:dyDescent="0.25">
      <c r="C210" s="507"/>
      <c r="D210" s="518"/>
      <c r="E210" s="519"/>
      <c r="F210" s="519"/>
      <c r="G210" s="520"/>
      <c r="H210" s="508"/>
      <c r="I210" s="519"/>
      <c r="J210" s="508"/>
      <c r="K210" s="508"/>
      <c r="L210" s="507"/>
      <c r="M210" s="518"/>
      <c r="N210" s="519"/>
      <c r="O210" s="519"/>
      <c r="P210" s="519"/>
      <c r="Q210" s="519"/>
    </row>
    <row r="211" spans="3:17" x14ac:dyDescent="0.25">
      <c r="C211" s="507"/>
      <c r="D211" s="518"/>
      <c r="E211" s="519"/>
      <c r="F211" s="519"/>
      <c r="G211" s="520"/>
      <c r="H211" s="508"/>
      <c r="I211" s="519"/>
      <c r="J211" s="508"/>
      <c r="K211" s="508"/>
      <c r="L211" s="507"/>
      <c r="M211" s="518"/>
      <c r="N211" s="519"/>
      <c r="O211" s="519"/>
      <c r="P211" s="519"/>
      <c r="Q211" s="519"/>
    </row>
    <row r="212" spans="3:17" x14ac:dyDescent="0.25">
      <c r="C212" s="507"/>
      <c r="D212" s="518"/>
      <c r="E212" s="519"/>
      <c r="F212" s="519"/>
      <c r="G212" s="520"/>
      <c r="H212" s="508"/>
      <c r="I212" s="519"/>
      <c r="J212" s="508"/>
      <c r="K212" s="508"/>
      <c r="L212" s="507"/>
      <c r="M212" s="518"/>
      <c r="N212" s="519"/>
      <c r="O212" s="519"/>
      <c r="P212" s="519"/>
      <c r="Q212" s="519"/>
    </row>
    <row r="213" spans="3:17" x14ac:dyDescent="0.25">
      <c r="C213" s="507"/>
      <c r="D213" s="518"/>
      <c r="E213" s="519"/>
      <c r="F213" s="519"/>
      <c r="G213" s="520"/>
      <c r="H213" s="508"/>
      <c r="I213" s="519"/>
      <c r="J213" s="508"/>
      <c r="K213" s="508"/>
      <c r="L213" s="507"/>
      <c r="M213" s="518"/>
      <c r="N213" s="519"/>
      <c r="O213" s="519"/>
      <c r="P213" s="519"/>
      <c r="Q213" s="519"/>
    </row>
    <row r="214" spans="3:17" x14ac:dyDescent="0.25">
      <c r="C214" s="507"/>
      <c r="D214" s="518"/>
      <c r="E214" s="519"/>
      <c r="F214" s="519"/>
      <c r="G214" s="520"/>
      <c r="H214" s="508"/>
      <c r="I214" s="519"/>
      <c r="J214" s="508"/>
      <c r="K214" s="508"/>
      <c r="L214" s="507"/>
      <c r="M214" s="518"/>
      <c r="N214" s="519"/>
      <c r="O214" s="519"/>
      <c r="P214" s="519"/>
      <c r="Q214" s="519"/>
    </row>
    <row r="215" spans="3:17" x14ac:dyDescent="0.25">
      <c r="C215" s="507"/>
      <c r="D215" s="518"/>
      <c r="E215" s="519"/>
      <c r="F215" s="519"/>
      <c r="G215" s="520"/>
      <c r="H215" s="508"/>
      <c r="I215" s="519"/>
      <c r="J215" s="508"/>
      <c r="K215" s="508"/>
      <c r="L215" s="507"/>
      <c r="M215" s="518"/>
      <c r="N215" s="519"/>
      <c r="O215" s="519"/>
      <c r="P215" s="519"/>
      <c r="Q215" s="519"/>
    </row>
    <row r="216" spans="3:17" x14ac:dyDescent="0.25">
      <c r="C216" s="507"/>
      <c r="D216" s="518"/>
      <c r="E216" s="519"/>
      <c r="F216" s="519"/>
      <c r="G216" s="520"/>
      <c r="H216" s="508"/>
      <c r="I216" s="519"/>
      <c r="J216" s="508"/>
      <c r="K216" s="508"/>
      <c r="L216" s="507"/>
      <c r="M216" s="518"/>
      <c r="N216" s="519"/>
      <c r="O216" s="519"/>
      <c r="P216" s="519"/>
      <c r="Q216" s="519"/>
    </row>
    <row r="217" spans="3:17" x14ac:dyDescent="0.25">
      <c r="C217" s="507"/>
      <c r="D217" s="518"/>
      <c r="E217" s="519"/>
      <c r="F217" s="519"/>
      <c r="G217" s="520"/>
      <c r="H217" s="508"/>
      <c r="I217" s="519"/>
      <c r="J217" s="508"/>
      <c r="K217" s="508"/>
      <c r="L217" s="507"/>
      <c r="M217" s="518"/>
      <c r="N217" s="519"/>
      <c r="O217" s="519"/>
      <c r="P217" s="519"/>
      <c r="Q217" s="519"/>
    </row>
    <row r="218" spans="3:17" x14ac:dyDescent="0.25">
      <c r="C218" s="507"/>
      <c r="D218" s="518"/>
      <c r="E218" s="519"/>
      <c r="F218" s="519"/>
      <c r="G218" s="520"/>
      <c r="H218" s="508"/>
      <c r="I218" s="519"/>
      <c r="J218" s="508"/>
      <c r="K218" s="508"/>
      <c r="L218" s="507"/>
      <c r="M218" s="518"/>
      <c r="N218" s="519"/>
      <c r="O218" s="519"/>
      <c r="P218" s="519"/>
      <c r="Q218" s="519"/>
    </row>
    <row r="219" spans="3:17" x14ac:dyDescent="0.25">
      <c r="C219" s="507"/>
      <c r="D219" s="518"/>
      <c r="E219" s="519"/>
      <c r="F219" s="519"/>
      <c r="G219" s="520"/>
      <c r="H219" s="508"/>
      <c r="I219" s="519"/>
      <c r="J219" s="508"/>
      <c r="K219" s="508"/>
      <c r="L219" s="507"/>
      <c r="M219" s="518"/>
      <c r="N219" s="519"/>
      <c r="O219" s="519"/>
      <c r="P219" s="519"/>
      <c r="Q219" s="519"/>
    </row>
    <row r="220" spans="3:17" x14ac:dyDescent="0.25">
      <c r="C220" s="507"/>
      <c r="D220" s="518"/>
      <c r="E220" s="519"/>
      <c r="F220" s="519"/>
      <c r="G220" s="520"/>
      <c r="H220" s="508"/>
      <c r="I220" s="519"/>
      <c r="J220" s="508"/>
      <c r="K220" s="508"/>
      <c r="L220" s="507"/>
      <c r="M220" s="518"/>
      <c r="N220" s="519"/>
      <c r="O220" s="519"/>
      <c r="P220" s="519"/>
      <c r="Q220" s="519"/>
    </row>
    <row r="221" spans="3:17" x14ac:dyDescent="0.25">
      <c r="C221" s="507"/>
      <c r="D221" s="518"/>
      <c r="E221" s="519"/>
      <c r="F221" s="519"/>
      <c r="G221" s="520"/>
      <c r="H221" s="508"/>
      <c r="I221" s="519"/>
      <c r="J221" s="508"/>
      <c r="K221" s="508"/>
      <c r="L221" s="507"/>
      <c r="M221" s="518"/>
      <c r="N221" s="519"/>
      <c r="O221" s="519"/>
      <c r="P221" s="519"/>
      <c r="Q221" s="519"/>
    </row>
    <row r="222" spans="3:17" x14ac:dyDescent="0.25">
      <c r="C222" s="507"/>
      <c r="D222" s="518"/>
      <c r="E222" s="519"/>
      <c r="F222" s="519"/>
      <c r="G222" s="520"/>
      <c r="H222" s="508"/>
      <c r="I222" s="519"/>
      <c r="J222" s="508"/>
      <c r="K222" s="508"/>
      <c r="L222" s="507"/>
      <c r="M222" s="518"/>
      <c r="N222" s="519"/>
      <c r="O222" s="519"/>
      <c r="P222" s="519"/>
      <c r="Q222" s="519"/>
    </row>
    <row r="223" spans="3:17" x14ac:dyDescent="0.25">
      <c r="C223" s="507"/>
      <c r="D223" s="518"/>
      <c r="E223" s="519"/>
      <c r="F223" s="519"/>
      <c r="G223" s="520"/>
      <c r="H223" s="508"/>
      <c r="I223" s="519"/>
      <c r="J223" s="508"/>
      <c r="K223" s="508"/>
      <c r="L223" s="507"/>
      <c r="M223" s="518"/>
      <c r="N223" s="519"/>
      <c r="O223" s="519"/>
      <c r="P223" s="519"/>
      <c r="Q223" s="519"/>
    </row>
    <row r="224" spans="3:17" x14ac:dyDescent="0.25">
      <c r="C224" s="507"/>
      <c r="D224" s="518"/>
      <c r="E224" s="519"/>
      <c r="F224" s="519"/>
      <c r="G224" s="520"/>
      <c r="H224" s="508"/>
      <c r="I224" s="519"/>
      <c r="J224" s="508"/>
      <c r="K224" s="508"/>
      <c r="L224" s="507"/>
      <c r="M224" s="518"/>
      <c r="N224" s="519"/>
      <c r="O224" s="519"/>
      <c r="P224" s="519"/>
      <c r="Q224" s="519"/>
    </row>
    <row r="225" spans="3:17" x14ac:dyDescent="0.25">
      <c r="C225" s="507"/>
      <c r="D225" s="518"/>
      <c r="E225" s="519"/>
      <c r="F225" s="519"/>
      <c r="G225" s="520"/>
      <c r="H225" s="508"/>
      <c r="I225" s="519"/>
      <c r="J225" s="508"/>
      <c r="K225" s="508"/>
      <c r="L225" s="507"/>
      <c r="M225" s="518"/>
      <c r="N225" s="519"/>
      <c r="O225" s="519"/>
      <c r="P225" s="519"/>
      <c r="Q225" s="519"/>
    </row>
    <row r="226" spans="3:17" x14ac:dyDescent="0.25">
      <c r="C226" s="507"/>
      <c r="D226" s="518"/>
      <c r="E226" s="519"/>
      <c r="F226" s="519"/>
      <c r="G226" s="520"/>
      <c r="H226" s="508"/>
      <c r="I226" s="519"/>
      <c r="J226" s="508"/>
      <c r="K226" s="508"/>
      <c r="L226" s="507"/>
      <c r="M226" s="518"/>
      <c r="N226" s="519"/>
      <c r="O226" s="519"/>
      <c r="P226" s="519"/>
      <c r="Q226" s="519"/>
    </row>
    <row r="227" spans="3:17" x14ac:dyDescent="0.25">
      <c r="C227" s="507"/>
      <c r="D227" s="518"/>
      <c r="E227" s="519"/>
      <c r="F227" s="519"/>
      <c r="G227" s="520"/>
      <c r="H227" s="508"/>
      <c r="I227" s="519"/>
      <c r="J227" s="508"/>
      <c r="K227" s="508"/>
      <c r="L227" s="507"/>
      <c r="M227" s="518"/>
      <c r="N227" s="519"/>
      <c r="O227" s="519"/>
      <c r="P227" s="519"/>
      <c r="Q227" s="519"/>
    </row>
    <row r="228" spans="3:17" x14ac:dyDescent="0.25">
      <c r="C228" s="509"/>
      <c r="D228" s="509"/>
      <c r="E228" s="509"/>
      <c r="F228" s="509"/>
      <c r="G228" s="509"/>
      <c r="H228" s="509"/>
      <c r="I228" s="509"/>
      <c r="J228" s="509"/>
      <c r="K228" s="509"/>
      <c r="L228" s="509"/>
      <c r="M228" s="509"/>
      <c r="N228" s="509"/>
      <c r="O228" s="509"/>
      <c r="P228" s="509"/>
      <c r="Q228" s="509"/>
    </row>
    <row r="229" spans="3:17" x14ac:dyDescent="0.25">
      <c r="C229" s="509"/>
      <c r="D229" s="509"/>
      <c r="E229" s="509"/>
      <c r="F229" s="509"/>
      <c r="G229" s="509"/>
      <c r="H229" s="509"/>
      <c r="I229" s="509"/>
      <c r="J229" s="509"/>
      <c r="K229" s="509"/>
      <c r="L229" s="509"/>
      <c r="M229" s="509"/>
      <c r="N229" s="509"/>
      <c r="O229" s="509"/>
      <c r="P229" s="509"/>
      <c r="Q229" s="509"/>
    </row>
    <row r="230" spans="3:17" x14ac:dyDescent="0.25">
      <c r="C230" s="530"/>
      <c r="D230" s="529"/>
      <c r="E230" s="509"/>
      <c r="F230" s="509"/>
      <c r="G230" s="96"/>
      <c r="H230" s="133"/>
      <c r="I230" s="133"/>
      <c r="J230" s="509"/>
      <c r="K230" s="509"/>
      <c r="L230" s="509"/>
      <c r="M230" s="509"/>
      <c r="N230" s="509"/>
      <c r="O230" s="509"/>
      <c r="P230" s="509"/>
      <c r="Q230" s="509"/>
    </row>
    <row r="231" spans="3:17" x14ac:dyDescent="0.25">
      <c r="C231" s="509"/>
      <c r="D231" s="509"/>
      <c r="E231" s="509"/>
      <c r="F231" s="509"/>
      <c r="G231" s="96"/>
      <c r="H231" s="133"/>
      <c r="I231" s="133"/>
      <c r="J231" s="509"/>
      <c r="K231" s="509"/>
      <c r="L231" s="509"/>
      <c r="M231" s="509"/>
      <c r="N231" s="509"/>
      <c r="O231" s="509"/>
      <c r="P231" s="509"/>
      <c r="Q231" s="509"/>
    </row>
    <row r="232" spans="3:17" ht="15.75" x14ac:dyDescent="0.25">
      <c r="C232" s="531"/>
      <c r="D232" s="512"/>
      <c r="E232" s="509"/>
      <c r="F232" s="133"/>
      <c r="G232" s="96"/>
      <c r="H232" s="133"/>
      <c r="I232" s="133"/>
      <c r="J232" s="509"/>
      <c r="K232" s="509"/>
      <c r="L232" s="509"/>
      <c r="M232" s="509"/>
      <c r="N232" s="509"/>
      <c r="O232" s="509"/>
      <c r="P232" s="509"/>
      <c r="Q232" s="509"/>
    </row>
    <row r="233" spans="3:17" ht="18.75" x14ac:dyDescent="0.25">
      <c r="C233" s="513"/>
      <c r="D233" s="510"/>
      <c r="E233" s="509"/>
      <c r="F233" s="133"/>
      <c r="G233" s="96"/>
      <c r="H233" s="133"/>
      <c r="I233" s="133"/>
      <c r="J233" s="509"/>
      <c r="K233" s="509"/>
      <c r="L233" s="509"/>
      <c r="M233" s="509"/>
      <c r="N233" s="509"/>
      <c r="O233" s="509"/>
      <c r="P233" s="509"/>
      <c r="Q233" s="509"/>
    </row>
    <row r="234" spans="3:17" x14ac:dyDescent="0.25">
      <c r="C234" s="509"/>
      <c r="D234" s="509"/>
      <c r="E234" s="509"/>
      <c r="F234" s="133"/>
      <c r="G234" s="96"/>
      <c r="H234" s="133"/>
      <c r="I234" s="133"/>
      <c r="J234" s="509"/>
      <c r="K234" s="509"/>
      <c r="L234" s="509"/>
      <c r="M234" s="509"/>
      <c r="N234" s="509"/>
      <c r="O234" s="509"/>
      <c r="P234" s="509"/>
      <c r="Q234" s="509"/>
    </row>
    <row r="235" spans="3:17" ht="21" x14ac:dyDescent="0.25">
      <c r="C235" s="509"/>
      <c r="D235" s="509"/>
      <c r="E235" s="509"/>
      <c r="F235" s="507"/>
      <c r="G235" s="508"/>
      <c r="H235" s="508"/>
      <c r="I235" s="508"/>
      <c r="J235" s="509"/>
      <c r="K235" s="509"/>
      <c r="L235" s="532"/>
      <c r="M235" s="533"/>
      <c r="N235" s="532"/>
      <c r="O235" s="532"/>
      <c r="P235" s="534"/>
      <c r="Q235" s="534"/>
    </row>
    <row r="236" spans="3:17" x14ac:dyDescent="0.25">
      <c r="C236" s="515"/>
      <c r="D236" s="515"/>
      <c r="E236" s="515"/>
      <c r="F236" s="517"/>
      <c r="G236" s="517"/>
      <c r="H236" s="515"/>
      <c r="I236" s="517"/>
      <c r="J236" s="517"/>
      <c r="K236" s="517"/>
      <c r="L236" s="515"/>
      <c r="M236" s="515"/>
      <c r="N236" s="515"/>
      <c r="O236" s="517"/>
      <c r="P236" s="535"/>
      <c r="Q236" s="535"/>
    </row>
    <row r="237" spans="3:17" x14ac:dyDescent="0.25">
      <c r="C237" s="522"/>
      <c r="D237" s="523"/>
      <c r="E237" s="519"/>
      <c r="F237" s="519"/>
      <c r="G237" s="520"/>
      <c r="H237" s="508"/>
      <c r="I237" s="519"/>
      <c r="J237" s="521"/>
      <c r="K237" s="508"/>
      <c r="L237" s="507"/>
      <c r="M237" s="518"/>
      <c r="N237" s="519"/>
      <c r="O237" s="519"/>
      <c r="P237" s="519"/>
      <c r="Q237" s="519"/>
    </row>
    <row r="238" spans="3:17" x14ac:dyDescent="0.25">
      <c r="C238" s="507"/>
      <c r="D238" s="518"/>
      <c r="E238" s="519"/>
      <c r="F238" s="519"/>
      <c r="G238" s="520"/>
      <c r="H238" s="508"/>
      <c r="I238" s="519"/>
      <c r="J238" s="508"/>
      <c r="K238" s="508"/>
      <c r="L238" s="507"/>
      <c r="M238" s="518"/>
      <c r="N238" s="519"/>
      <c r="O238" s="519"/>
      <c r="P238" s="519"/>
      <c r="Q238" s="519"/>
    </row>
    <row r="239" spans="3:17" x14ac:dyDescent="0.25">
      <c r="C239" s="507"/>
      <c r="D239" s="518"/>
      <c r="E239" s="519"/>
      <c r="F239" s="519"/>
      <c r="G239" s="520"/>
      <c r="H239" s="508"/>
      <c r="I239" s="519"/>
      <c r="J239" s="508"/>
      <c r="K239" s="508"/>
      <c r="L239" s="507"/>
      <c r="M239" s="518"/>
      <c r="N239" s="519"/>
      <c r="O239" s="519"/>
      <c r="P239" s="519"/>
      <c r="Q239" s="519"/>
    </row>
    <row r="240" spans="3:17" x14ac:dyDescent="0.25">
      <c r="C240" s="507"/>
      <c r="D240" s="518"/>
      <c r="E240" s="519"/>
      <c r="F240" s="519"/>
      <c r="G240" s="520"/>
      <c r="H240" s="508"/>
      <c r="I240" s="519"/>
      <c r="J240" s="508"/>
      <c r="K240" s="508"/>
      <c r="L240" s="507"/>
      <c r="M240" s="518"/>
      <c r="N240" s="519"/>
      <c r="O240" s="519"/>
      <c r="P240" s="519"/>
      <c r="Q240" s="519"/>
    </row>
    <row r="241" spans="3:17" x14ac:dyDescent="0.25">
      <c r="C241" s="507"/>
      <c r="D241" s="518"/>
      <c r="E241" s="519"/>
      <c r="F241" s="519"/>
      <c r="G241" s="520"/>
      <c r="H241" s="508"/>
      <c r="I241" s="519"/>
      <c r="J241" s="508"/>
      <c r="K241" s="508"/>
      <c r="L241" s="507"/>
      <c r="M241" s="518"/>
      <c r="N241" s="519"/>
      <c r="O241" s="519"/>
      <c r="P241" s="519"/>
      <c r="Q241" s="519"/>
    </row>
    <row r="242" spans="3:17" x14ac:dyDescent="0.25">
      <c r="C242" s="507"/>
      <c r="D242" s="518"/>
      <c r="E242" s="519"/>
      <c r="F242" s="519"/>
      <c r="G242" s="520"/>
      <c r="H242" s="508"/>
      <c r="I242" s="519"/>
      <c r="J242" s="508"/>
      <c r="K242" s="508"/>
      <c r="L242" s="507"/>
      <c r="M242" s="518"/>
      <c r="N242" s="519"/>
      <c r="O242" s="519"/>
      <c r="P242" s="519"/>
      <c r="Q242" s="519"/>
    </row>
    <row r="243" spans="3:17" x14ac:dyDescent="0.25">
      <c r="C243" s="507"/>
      <c r="D243" s="518"/>
      <c r="E243" s="519"/>
      <c r="F243" s="519"/>
      <c r="G243" s="520"/>
      <c r="H243" s="508"/>
      <c r="I243" s="519"/>
      <c r="J243" s="508"/>
      <c r="K243" s="508"/>
      <c r="L243" s="507"/>
      <c r="M243" s="518"/>
      <c r="N243" s="519"/>
      <c r="O243" s="519"/>
      <c r="P243" s="519"/>
      <c r="Q243" s="519"/>
    </row>
    <row r="244" spans="3:17" x14ac:dyDescent="0.25">
      <c r="C244" s="507"/>
      <c r="D244" s="518"/>
      <c r="E244" s="519"/>
      <c r="F244" s="519"/>
      <c r="G244" s="520"/>
      <c r="H244" s="508"/>
      <c r="I244" s="519"/>
      <c r="J244" s="508"/>
      <c r="K244" s="508"/>
      <c r="L244" s="507"/>
      <c r="M244" s="518"/>
      <c r="N244" s="519"/>
      <c r="O244" s="519"/>
      <c r="P244" s="519"/>
      <c r="Q244" s="519"/>
    </row>
    <row r="245" spans="3:17" x14ac:dyDescent="0.25">
      <c r="C245" s="507"/>
      <c r="D245" s="518"/>
      <c r="E245" s="519"/>
      <c r="F245" s="519"/>
      <c r="G245" s="520"/>
      <c r="H245" s="508"/>
      <c r="I245" s="519"/>
      <c r="J245" s="508"/>
      <c r="K245" s="508"/>
      <c r="L245" s="507"/>
      <c r="M245" s="518"/>
      <c r="N245" s="519"/>
      <c r="O245" s="519"/>
      <c r="P245" s="519"/>
      <c r="Q245" s="519"/>
    </row>
    <row r="246" spans="3:17" x14ac:dyDescent="0.25">
      <c r="C246" s="507"/>
      <c r="D246" s="518"/>
      <c r="E246" s="519"/>
      <c r="F246" s="519"/>
      <c r="G246" s="520"/>
      <c r="H246" s="508"/>
      <c r="I246" s="519"/>
      <c r="J246" s="508"/>
      <c r="K246" s="508"/>
      <c r="L246" s="507"/>
      <c r="M246" s="518"/>
      <c r="N246" s="519"/>
      <c r="O246" s="519"/>
      <c r="P246" s="519"/>
      <c r="Q246" s="519"/>
    </row>
    <row r="247" spans="3:17" x14ac:dyDescent="0.25">
      <c r="C247" s="507"/>
      <c r="D247" s="518"/>
      <c r="E247" s="519"/>
      <c r="F247" s="519"/>
      <c r="G247" s="520"/>
      <c r="H247" s="508"/>
      <c r="I247" s="519"/>
      <c r="J247" s="508"/>
      <c r="K247" s="508"/>
      <c r="L247" s="507"/>
      <c r="M247" s="518"/>
      <c r="N247" s="519"/>
      <c r="O247" s="519"/>
      <c r="P247" s="519"/>
      <c r="Q247" s="519"/>
    </row>
    <row r="248" spans="3:17" x14ac:dyDescent="0.25">
      <c r="C248" s="507"/>
      <c r="D248" s="518"/>
      <c r="E248" s="519"/>
      <c r="F248" s="519"/>
      <c r="G248" s="520"/>
      <c r="H248" s="508"/>
      <c r="I248" s="519"/>
      <c r="J248" s="508"/>
      <c r="K248" s="508"/>
      <c r="L248" s="507"/>
      <c r="M248" s="518"/>
      <c r="N248" s="519"/>
      <c r="O248" s="519"/>
      <c r="P248" s="519"/>
      <c r="Q248" s="519"/>
    </row>
    <row r="249" spans="3:17" x14ac:dyDescent="0.25">
      <c r="C249" s="507"/>
      <c r="D249" s="518"/>
      <c r="E249" s="519"/>
      <c r="F249" s="519"/>
      <c r="G249" s="520"/>
      <c r="H249" s="508"/>
      <c r="I249" s="519"/>
      <c r="J249" s="508"/>
      <c r="K249" s="508"/>
      <c r="L249" s="507"/>
      <c r="M249" s="518"/>
      <c r="N249" s="519"/>
      <c r="O249" s="519"/>
      <c r="P249" s="519"/>
      <c r="Q249" s="519"/>
    </row>
    <row r="250" spans="3:17" x14ac:dyDescent="0.25">
      <c r="C250" s="507"/>
      <c r="D250" s="518"/>
      <c r="E250" s="519"/>
      <c r="F250" s="519"/>
      <c r="G250" s="520"/>
      <c r="H250" s="508"/>
      <c r="I250" s="519"/>
      <c r="J250" s="508"/>
      <c r="K250" s="508"/>
      <c r="L250" s="507"/>
      <c r="M250" s="518"/>
      <c r="N250" s="519"/>
      <c r="O250" s="519"/>
      <c r="P250" s="519"/>
      <c r="Q250" s="519"/>
    </row>
    <row r="251" spans="3:17" x14ac:dyDescent="0.25">
      <c r="C251" s="507"/>
      <c r="D251" s="518"/>
      <c r="E251" s="519"/>
      <c r="F251" s="519"/>
      <c r="G251" s="520"/>
      <c r="H251" s="508"/>
      <c r="I251" s="519"/>
      <c r="J251" s="508"/>
      <c r="K251" s="508"/>
      <c r="L251" s="507"/>
      <c r="M251" s="518"/>
      <c r="N251" s="519"/>
      <c r="O251" s="519"/>
      <c r="P251" s="519"/>
      <c r="Q251" s="519"/>
    </row>
    <row r="252" spans="3:17" x14ac:dyDescent="0.25">
      <c r="C252" s="507"/>
      <c r="D252" s="518"/>
      <c r="E252" s="519"/>
      <c r="F252" s="519"/>
      <c r="G252" s="520"/>
      <c r="H252" s="508"/>
      <c r="I252" s="519"/>
      <c r="J252" s="508"/>
      <c r="K252" s="508"/>
      <c r="L252" s="507"/>
      <c r="M252" s="518"/>
      <c r="N252" s="519"/>
      <c r="O252" s="519"/>
      <c r="P252" s="519"/>
      <c r="Q252" s="519"/>
    </row>
    <row r="253" spans="3:17" x14ac:dyDescent="0.25">
      <c r="C253" s="507"/>
      <c r="D253" s="518"/>
      <c r="E253" s="519"/>
      <c r="F253" s="519"/>
      <c r="G253" s="520"/>
      <c r="H253" s="508"/>
      <c r="I253" s="519"/>
      <c r="J253" s="508"/>
      <c r="K253" s="508"/>
      <c r="L253" s="507"/>
      <c r="M253" s="518"/>
      <c r="N253" s="519"/>
      <c r="O253" s="519"/>
      <c r="P253" s="519"/>
      <c r="Q253" s="519"/>
    </row>
    <row r="254" spans="3:17" x14ac:dyDescent="0.25">
      <c r="C254" s="507"/>
      <c r="D254" s="518"/>
      <c r="E254" s="519"/>
      <c r="F254" s="519"/>
      <c r="G254" s="520"/>
      <c r="H254" s="508"/>
      <c r="I254" s="519"/>
      <c r="J254" s="508"/>
      <c r="K254" s="508"/>
      <c r="L254" s="507"/>
      <c r="M254" s="518"/>
      <c r="N254" s="519"/>
      <c r="O254" s="519"/>
      <c r="P254" s="519"/>
      <c r="Q254" s="519"/>
    </row>
    <row r="255" spans="3:17" x14ac:dyDescent="0.25">
      <c r="C255" s="507"/>
      <c r="D255" s="518"/>
      <c r="E255" s="519"/>
      <c r="F255" s="519"/>
      <c r="G255" s="520"/>
      <c r="H255" s="508"/>
      <c r="I255" s="519"/>
      <c r="J255" s="508"/>
      <c r="K255" s="508"/>
      <c r="L255" s="507"/>
      <c r="M255" s="518"/>
      <c r="N255" s="519"/>
      <c r="O255" s="519"/>
      <c r="P255" s="519"/>
      <c r="Q255" s="519"/>
    </row>
    <row r="256" spans="3:17" x14ac:dyDescent="0.25">
      <c r="C256" s="507"/>
      <c r="D256" s="518"/>
      <c r="E256" s="519"/>
      <c r="F256" s="519"/>
      <c r="G256" s="520"/>
      <c r="H256" s="508"/>
      <c r="I256" s="519"/>
      <c r="J256" s="508"/>
      <c r="K256" s="508"/>
      <c r="L256" s="507"/>
      <c r="M256" s="518"/>
      <c r="N256" s="519"/>
      <c r="O256" s="519"/>
      <c r="P256" s="519"/>
      <c r="Q256" s="519"/>
    </row>
    <row r="257" spans="3:17" x14ac:dyDescent="0.25">
      <c r="C257" s="507"/>
      <c r="D257" s="518"/>
      <c r="E257" s="519"/>
      <c r="F257" s="519"/>
      <c r="G257" s="520"/>
      <c r="H257" s="508"/>
      <c r="I257" s="519"/>
      <c r="J257" s="508"/>
      <c r="K257" s="508"/>
      <c r="L257" s="507"/>
      <c r="M257" s="518"/>
      <c r="N257" s="519"/>
      <c r="O257" s="519"/>
      <c r="P257" s="519"/>
      <c r="Q257" s="519"/>
    </row>
    <row r="258" spans="3:17" x14ac:dyDescent="0.25">
      <c r="C258" s="507"/>
      <c r="D258" s="518"/>
      <c r="E258" s="519"/>
      <c r="F258" s="519"/>
      <c r="G258" s="520"/>
      <c r="H258" s="508"/>
      <c r="I258" s="519"/>
      <c r="J258" s="508"/>
      <c r="K258" s="508"/>
      <c r="L258" s="507"/>
      <c r="M258" s="518"/>
      <c r="N258" s="519"/>
      <c r="O258" s="519"/>
      <c r="P258" s="519"/>
      <c r="Q258" s="519"/>
    </row>
    <row r="259" spans="3:17" x14ac:dyDescent="0.25">
      <c r="C259" s="507"/>
      <c r="D259" s="518"/>
      <c r="E259" s="519"/>
      <c r="F259" s="519"/>
      <c r="G259" s="520"/>
      <c r="H259" s="508"/>
      <c r="I259" s="519"/>
      <c r="J259" s="508"/>
      <c r="K259" s="508"/>
      <c r="L259" s="507"/>
      <c r="M259" s="518"/>
      <c r="N259" s="519"/>
      <c r="O259" s="519"/>
      <c r="P259" s="519"/>
      <c r="Q259" s="519"/>
    </row>
    <row r="260" spans="3:17" x14ac:dyDescent="0.25">
      <c r="C260" s="507"/>
      <c r="D260" s="518"/>
      <c r="E260" s="519"/>
      <c r="F260" s="519"/>
      <c r="G260" s="520"/>
      <c r="H260" s="508"/>
      <c r="I260" s="519"/>
      <c r="J260" s="508"/>
      <c r="K260" s="508"/>
      <c r="L260" s="507"/>
      <c r="M260" s="518"/>
      <c r="N260" s="519"/>
      <c r="O260" s="519"/>
      <c r="P260" s="519"/>
      <c r="Q260" s="519"/>
    </row>
    <row r="261" spans="3:17" x14ac:dyDescent="0.25">
      <c r="C261" s="507"/>
      <c r="D261" s="518"/>
      <c r="E261" s="519"/>
      <c r="F261" s="519"/>
      <c r="G261" s="520"/>
      <c r="H261" s="508"/>
      <c r="I261" s="519"/>
      <c r="J261" s="508"/>
      <c r="K261" s="508"/>
      <c r="L261" s="507"/>
      <c r="M261" s="518"/>
      <c r="N261" s="519"/>
      <c r="O261" s="519"/>
      <c r="P261" s="519"/>
      <c r="Q261" s="519"/>
    </row>
    <row r="262" spans="3:17" x14ac:dyDescent="0.25">
      <c r="C262" s="507"/>
      <c r="D262" s="518"/>
      <c r="E262" s="519"/>
      <c r="F262" s="519"/>
      <c r="G262" s="520"/>
      <c r="H262" s="508"/>
      <c r="I262" s="519"/>
      <c r="J262" s="508"/>
      <c r="K262" s="508"/>
      <c r="L262" s="507"/>
      <c r="M262" s="518"/>
      <c r="N262" s="519"/>
      <c r="O262" s="519"/>
      <c r="P262" s="519"/>
      <c r="Q262" s="519"/>
    </row>
    <row r="263" spans="3:17" x14ac:dyDescent="0.25">
      <c r="C263" s="507"/>
      <c r="D263" s="518"/>
      <c r="E263" s="519"/>
      <c r="F263" s="519"/>
      <c r="G263" s="520"/>
      <c r="H263" s="508"/>
      <c r="I263" s="519"/>
      <c r="J263" s="508"/>
      <c r="K263" s="508"/>
      <c r="L263" s="507"/>
      <c r="M263" s="518"/>
      <c r="N263" s="519"/>
      <c r="O263" s="519"/>
      <c r="P263" s="519"/>
      <c r="Q263" s="519"/>
    </row>
    <row r="264" spans="3:17" x14ac:dyDescent="0.25">
      <c r="C264" s="507"/>
      <c r="D264" s="518"/>
      <c r="E264" s="519"/>
      <c r="F264" s="519"/>
      <c r="G264" s="520"/>
      <c r="H264" s="508"/>
      <c r="I264" s="519"/>
      <c r="J264" s="508"/>
      <c r="K264" s="508"/>
      <c r="L264" s="507"/>
      <c r="M264" s="518"/>
      <c r="N264" s="519"/>
      <c r="O264" s="519"/>
      <c r="P264" s="519"/>
      <c r="Q264" s="519"/>
    </row>
    <row r="265" spans="3:17" x14ac:dyDescent="0.25">
      <c r="C265" s="507"/>
      <c r="D265" s="518"/>
      <c r="E265" s="519"/>
      <c r="F265" s="519"/>
      <c r="G265" s="520"/>
      <c r="H265" s="508"/>
      <c r="I265" s="519"/>
      <c r="J265" s="508"/>
      <c r="K265" s="508"/>
      <c r="L265" s="507"/>
      <c r="M265" s="518"/>
      <c r="N265" s="519"/>
      <c r="O265" s="519"/>
      <c r="P265" s="519"/>
      <c r="Q265" s="519"/>
    </row>
    <row r="266" spans="3:17" x14ac:dyDescent="0.25">
      <c r="C266" s="507"/>
      <c r="D266" s="518"/>
      <c r="E266" s="519"/>
      <c r="F266" s="519"/>
      <c r="G266" s="520"/>
      <c r="H266" s="508"/>
      <c r="I266" s="519"/>
      <c r="J266" s="508"/>
      <c r="K266" s="508"/>
      <c r="L266" s="507"/>
      <c r="M266" s="518"/>
      <c r="N266" s="519"/>
      <c r="O266" s="519"/>
      <c r="P266" s="519"/>
      <c r="Q266" s="519"/>
    </row>
    <row r="267" spans="3:17" x14ac:dyDescent="0.25">
      <c r="C267" s="507"/>
      <c r="D267" s="518"/>
      <c r="E267" s="519"/>
      <c r="F267" s="519"/>
      <c r="G267" s="520"/>
      <c r="H267" s="508"/>
      <c r="I267" s="519"/>
      <c r="J267" s="508"/>
      <c r="K267" s="508"/>
      <c r="L267" s="507"/>
      <c r="M267" s="518"/>
      <c r="N267" s="519"/>
      <c r="O267" s="519"/>
      <c r="P267" s="519"/>
      <c r="Q267" s="519"/>
    </row>
    <row r="268" spans="3:17" x14ac:dyDescent="0.25">
      <c r="C268" s="507"/>
      <c r="D268" s="518"/>
      <c r="E268" s="519"/>
      <c r="F268" s="519"/>
      <c r="G268" s="520"/>
      <c r="H268" s="508"/>
      <c r="I268" s="519"/>
      <c r="J268" s="508"/>
      <c r="K268" s="508"/>
      <c r="L268" s="507"/>
      <c r="M268" s="518"/>
      <c r="N268" s="519"/>
      <c r="O268" s="519"/>
      <c r="P268" s="519"/>
      <c r="Q268" s="519"/>
    </row>
    <row r="269" spans="3:17" x14ac:dyDescent="0.25">
      <c r="C269" s="507"/>
      <c r="D269" s="518"/>
      <c r="E269" s="519"/>
      <c r="F269" s="519"/>
      <c r="G269" s="520"/>
      <c r="H269" s="508"/>
      <c r="I269" s="519"/>
      <c r="J269" s="508"/>
      <c r="K269" s="508"/>
      <c r="L269" s="507"/>
      <c r="M269" s="518"/>
      <c r="N269" s="519"/>
      <c r="O269" s="519"/>
      <c r="P269" s="519"/>
      <c r="Q269" s="519"/>
    </row>
    <row r="270" spans="3:17" x14ac:dyDescent="0.25">
      <c r="C270" s="507"/>
      <c r="D270" s="518"/>
      <c r="E270" s="519"/>
      <c r="F270" s="519"/>
      <c r="G270" s="520"/>
      <c r="H270" s="508"/>
      <c r="I270" s="519"/>
      <c r="J270" s="508"/>
      <c r="K270" s="508"/>
      <c r="L270" s="507"/>
      <c r="M270" s="518"/>
      <c r="N270" s="519"/>
      <c r="O270" s="519"/>
      <c r="P270" s="519"/>
      <c r="Q270" s="519"/>
    </row>
    <row r="271" spans="3:17" x14ac:dyDescent="0.25">
      <c r="C271" s="507"/>
      <c r="D271" s="518"/>
      <c r="E271" s="519"/>
      <c r="F271" s="519"/>
      <c r="G271" s="520"/>
      <c r="H271" s="508"/>
      <c r="I271" s="519"/>
      <c r="J271" s="508"/>
      <c r="K271" s="508"/>
      <c r="L271" s="507"/>
      <c r="M271" s="518"/>
      <c r="N271" s="519"/>
      <c r="O271" s="519"/>
      <c r="P271" s="519"/>
      <c r="Q271" s="519"/>
    </row>
    <row r="272" spans="3:17" x14ac:dyDescent="0.25">
      <c r="C272" s="509"/>
      <c r="D272" s="509"/>
      <c r="E272" s="509"/>
      <c r="F272" s="509"/>
      <c r="G272" s="524"/>
      <c r="H272" s="509"/>
      <c r="I272" s="509"/>
      <c r="J272" s="509"/>
      <c r="K272" s="509"/>
      <c r="L272" s="509"/>
      <c r="M272" s="509"/>
      <c r="N272" s="509"/>
      <c r="O272" s="509"/>
      <c r="P272" s="509"/>
      <c r="Q272" s="509"/>
    </row>
    <row r="273" spans="3:17" x14ac:dyDescent="0.25">
      <c r="C273" s="509"/>
      <c r="D273" s="509"/>
      <c r="E273" s="509"/>
      <c r="F273" s="509"/>
      <c r="G273" s="524"/>
      <c r="H273" s="509"/>
      <c r="I273" s="509"/>
      <c r="J273" s="509"/>
      <c r="K273" s="509"/>
      <c r="L273" s="509"/>
      <c r="M273" s="509"/>
      <c r="N273" s="509"/>
      <c r="O273" s="509"/>
      <c r="P273" s="509"/>
      <c r="Q273" s="509"/>
    </row>
    <row r="274" spans="3:17" x14ac:dyDescent="0.25">
      <c r="C274" s="509"/>
      <c r="D274" s="509"/>
      <c r="E274" s="509"/>
      <c r="F274" s="509"/>
      <c r="G274" s="524"/>
      <c r="H274" s="509"/>
      <c r="I274" s="509"/>
      <c r="J274" s="509"/>
      <c r="K274" s="509"/>
      <c r="L274" s="509"/>
      <c r="M274" s="509"/>
      <c r="N274" s="509"/>
      <c r="O274" s="509"/>
      <c r="P274" s="509"/>
      <c r="Q274" s="509"/>
    </row>
    <row r="275" spans="3:17" x14ac:dyDescent="0.25">
      <c r="C275" s="509"/>
      <c r="D275" s="509"/>
      <c r="E275" s="509"/>
      <c r="F275" s="509"/>
      <c r="G275" s="524"/>
      <c r="H275" s="509"/>
      <c r="I275" s="509"/>
      <c r="J275" s="509"/>
      <c r="K275" s="509"/>
      <c r="L275" s="509"/>
      <c r="M275" s="509"/>
      <c r="N275" s="509"/>
      <c r="O275" s="509"/>
      <c r="P275" s="509"/>
      <c r="Q275" s="509"/>
    </row>
    <row r="276" spans="3:17" x14ac:dyDescent="0.25">
      <c r="C276" s="509"/>
      <c r="D276" s="509"/>
      <c r="E276" s="509"/>
      <c r="F276" s="509"/>
      <c r="G276" s="524"/>
      <c r="H276" s="509"/>
      <c r="I276" s="509"/>
      <c r="J276" s="509"/>
      <c r="K276" s="509"/>
      <c r="L276" s="509"/>
      <c r="M276" s="509"/>
      <c r="N276" s="509"/>
      <c r="O276" s="509"/>
      <c r="P276" s="509"/>
      <c r="Q276" s="509"/>
    </row>
    <row r="277" spans="3:17" x14ac:dyDescent="0.25">
      <c r="C277" s="509"/>
      <c r="D277" s="509"/>
      <c r="E277" s="509"/>
      <c r="F277" s="509"/>
      <c r="G277" s="524"/>
      <c r="H277" s="509"/>
      <c r="I277" s="509"/>
      <c r="J277" s="509"/>
      <c r="K277" s="509"/>
      <c r="L277" s="509"/>
      <c r="M277" s="509"/>
      <c r="N277" s="509"/>
      <c r="O277" s="509"/>
      <c r="P277" s="509"/>
      <c r="Q277" s="509"/>
    </row>
    <row r="278" spans="3:17" x14ac:dyDescent="0.25">
      <c r="C278" s="509"/>
      <c r="D278" s="509"/>
      <c r="E278" s="509"/>
      <c r="F278" s="509"/>
      <c r="G278" s="524"/>
      <c r="H278" s="509"/>
      <c r="I278" s="509"/>
      <c r="J278" s="509"/>
      <c r="K278" s="509"/>
      <c r="L278" s="509"/>
      <c r="M278" s="509"/>
      <c r="N278" s="509"/>
      <c r="O278" s="509"/>
      <c r="P278" s="509"/>
      <c r="Q278" s="509"/>
    </row>
    <row r="279" spans="3:17" x14ac:dyDescent="0.25">
      <c r="C279" s="509"/>
      <c r="D279" s="509"/>
      <c r="E279" s="509"/>
      <c r="F279" s="509"/>
      <c r="G279" s="524"/>
      <c r="H279" s="509"/>
      <c r="I279" s="509"/>
      <c r="J279" s="509"/>
      <c r="K279" s="509"/>
      <c r="L279" s="509"/>
      <c r="M279" s="509"/>
      <c r="N279" s="509"/>
      <c r="O279" s="509"/>
      <c r="P279" s="509"/>
      <c r="Q279" s="509"/>
    </row>
    <row r="280" spans="3:17" x14ac:dyDescent="0.25">
      <c r="C280" s="509"/>
      <c r="D280" s="509"/>
      <c r="E280" s="509"/>
      <c r="F280" s="509"/>
      <c r="G280" s="524"/>
      <c r="H280" s="509"/>
      <c r="I280" s="509"/>
      <c r="J280" s="509"/>
      <c r="K280" s="509"/>
      <c r="L280" s="509"/>
      <c r="M280" s="509"/>
      <c r="N280" s="509"/>
      <c r="O280" s="509"/>
      <c r="P280" s="509"/>
      <c r="Q280" s="509"/>
    </row>
    <row r="281" spans="3:17" x14ac:dyDescent="0.25">
      <c r="C281" s="509"/>
      <c r="D281" s="509"/>
      <c r="E281" s="509"/>
      <c r="F281" s="509"/>
      <c r="G281" s="524"/>
      <c r="H281" s="509"/>
      <c r="I281" s="509"/>
      <c r="J281" s="509"/>
      <c r="K281" s="509"/>
      <c r="L281" s="509"/>
      <c r="M281" s="509"/>
      <c r="N281" s="509"/>
      <c r="O281" s="509"/>
      <c r="P281" s="509"/>
      <c r="Q281" s="509"/>
    </row>
    <row r="282" spans="3:17" x14ac:dyDescent="0.25">
      <c r="C282" s="509"/>
      <c r="D282" s="509"/>
      <c r="E282" s="509"/>
      <c r="F282" s="509"/>
      <c r="G282" s="524"/>
      <c r="H282" s="509"/>
      <c r="I282" s="509"/>
      <c r="J282" s="509"/>
      <c r="K282" s="509"/>
      <c r="L282" s="509"/>
      <c r="M282" s="509"/>
      <c r="N282" s="509"/>
      <c r="O282" s="509"/>
      <c r="P282" s="509"/>
      <c r="Q282" s="509"/>
    </row>
    <row r="283" spans="3:17" x14ac:dyDescent="0.25">
      <c r="C283" s="509"/>
      <c r="D283" s="509"/>
      <c r="E283" s="509"/>
      <c r="F283" s="509"/>
      <c r="G283" s="524"/>
      <c r="H283" s="509"/>
      <c r="I283" s="509"/>
      <c r="J283" s="509"/>
      <c r="K283" s="509"/>
      <c r="L283" s="509"/>
      <c r="M283" s="509"/>
      <c r="N283" s="509"/>
      <c r="O283" s="509"/>
      <c r="P283" s="509"/>
      <c r="Q283" s="509"/>
    </row>
    <row r="284" spans="3:17" x14ac:dyDescent="0.25">
      <c r="C284" s="509"/>
      <c r="D284" s="509"/>
      <c r="E284" s="509"/>
      <c r="F284" s="509"/>
      <c r="G284" s="524"/>
      <c r="H284" s="509"/>
      <c r="I284" s="509"/>
      <c r="J284" s="509"/>
      <c r="K284" s="509"/>
      <c r="L284" s="509"/>
      <c r="M284" s="509"/>
      <c r="N284" s="509"/>
      <c r="O284" s="509"/>
      <c r="P284" s="509"/>
      <c r="Q284" s="509"/>
    </row>
    <row r="285" spans="3:17" x14ac:dyDescent="0.25">
      <c r="C285" s="509"/>
      <c r="D285" s="509"/>
      <c r="E285" s="509"/>
      <c r="F285" s="509"/>
      <c r="G285" s="524"/>
      <c r="H285" s="509"/>
      <c r="I285" s="509"/>
      <c r="J285" s="509"/>
      <c r="K285" s="509"/>
      <c r="L285" s="509"/>
      <c r="M285" s="509"/>
      <c r="N285" s="509"/>
      <c r="O285" s="509"/>
      <c r="P285" s="509"/>
      <c r="Q285" s="509"/>
    </row>
    <row r="286" spans="3:17" x14ac:dyDescent="0.25">
      <c r="C286" s="509"/>
      <c r="D286" s="509"/>
      <c r="E286" s="509"/>
      <c r="F286" s="509"/>
      <c r="G286" s="524"/>
      <c r="H286" s="509"/>
      <c r="I286" s="509"/>
      <c r="J286" s="509"/>
      <c r="K286" s="509"/>
      <c r="L286" s="509"/>
      <c r="M286" s="509"/>
      <c r="N286" s="509"/>
      <c r="O286" s="509"/>
      <c r="P286" s="509"/>
      <c r="Q286" s="509"/>
    </row>
    <row r="287" spans="3:17" x14ac:dyDescent="0.25">
      <c r="C287" s="509"/>
      <c r="D287" s="509"/>
      <c r="E287" s="509"/>
      <c r="F287" s="509"/>
      <c r="G287" s="524"/>
      <c r="H287" s="509"/>
      <c r="I287" s="509"/>
      <c r="J287" s="509"/>
      <c r="K287" s="509"/>
      <c r="L287" s="509"/>
      <c r="M287" s="509"/>
      <c r="N287" s="509"/>
      <c r="O287" s="509"/>
      <c r="P287" s="509"/>
      <c r="Q287" s="509"/>
    </row>
    <row r="288" spans="3:17" x14ac:dyDescent="0.25">
      <c r="C288" s="509"/>
      <c r="D288" s="509"/>
      <c r="E288" s="509"/>
      <c r="F288" s="509"/>
      <c r="G288" s="524"/>
      <c r="H288" s="509"/>
      <c r="I288" s="509"/>
      <c r="J288" s="509"/>
      <c r="K288" s="509"/>
      <c r="L288" s="509"/>
      <c r="M288" s="509"/>
      <c r="N288" s="509"/>
      <c r="O288" s="509"/>
      <c r="P288" s="509"/>
      <c r="Q288" s="509"/>
    </row>
    <row r="289" spans="3:17" x14ac:dyDescent="0.25">
      <c r="C289" s="509"/>
      <c r="D289" s="509"/>
      <c r="E289" s="509"/>
      <c r="F289" s="509"/>
      <c r="G289" s="524"/>
      <c r="H289" s="509"/>
      <c r="I289" s="509"/>
      <c r="J289" s="509"/>
      <c r="K289" s="509"/>
      <c r="L289" s="509"/>
      <c r="M289" s="509"/>
      <c r="N289" s="509"/>
      <c r="O289" s="509"/>
      <c r="P289" s="509"/>
      <c r="Q289" s="509"/>
    </row>
    <row r="290" spans="3:17" x14ac:dyDescent="0.25">
      <c r="C290" s="509"/>
      <c r="D290" s="509"/>
      <c r="E290" s="509"/>
      <c r="F290" s="509"/>
      <c r="G290" s="524"/>
      <c r="H290" s="509"/>
      <c r="I290" s="509"/>
      <c r="J290" s="509"/>
      <c r="K290" s="509"/>
      <c r="L290" s="509"/>
      <c r="M290" s="509"/>
      <c r="N290" s="509"/>
      <c r="O290" s="509"/>
      <c r="P290" s="509"/>
      <c r="Q290" s="509"/>
    </row>
    <row r="291" spans="3:17" x14ac:dyDescent="0.25">
      <c r="C291" s="509"/>
      <c r="D291" s="509"/>
      <c r="E291" s="509"/>
      <c r="F291" s="509"/>
      <c r="G291" s="524"/>
      <c r="H291" s="509"/>
      <c r="I291" s="509"/>
      <c r="J291" s="509"/>
      <c r="K291" s="509"/>
      <c r="L291" s="509"/>
      <c r="M291" s="509"/>
      <c r="N291" s="509"/>
      <c r="O291" s="509"/>
      <c r="P291" s="509"/>
      <c r="Q291" s="509"/>
    </row>
    <row r="292" spans="3:17" x14ac:dyDescent="0.25">
      <c r="C292" s="509"/>
      <c r="D292" s="509"/>
      <c r="E292" s="509"/>
      <c r="F292" s="509"/>
      <c r="G292" s="524"/>
      <c r="H292" s="509"/>
      <c r="I292" s="509"/>
      <c r="J292" s="509"/>
      <c r="K292" s="509"/>
      <c r="L292" s="509"/>
      <c r="M292" s="509"/>
      <c r="N292" s="509"/>
      <c r="O292" s="509"/>
      <c r="P292" s="509"/>
      <c r="Q292" s="509"/>
    </row>
    <row r="293" spans="3:17" x14ac:dyDescent="0.25">
      <c r="C293" s="509"/>
      <c r="D293" s="509"/>
      <c r="E293" s="509"/>
      <c r="F293" s="509"/>
      <c r="G293" s="524"/>
      <c r="H293" s="509"/>
      <c r="I293" s="509"/>
      <c r="J293" s="509"/>
      <c r="K293" s="509"/>
      <c r="L293" s="509"/>
      <c r="M293" s="509"/>
      <c r="N293" s="509"/>
      <c r="O293" s="509"/>
      <c r="P293" s="509"/>
      <c r="Q293" s="509"/>
    </row>
    <row r="294" spans="3:17" x14ac:dyDescent="0.25">
      <c r="C294" s="509"/>
      <c r="D294" s="509"/>
      <c r="E294" s="509"/>
      <c r="F294" s="509"/>
      <c r="G294" s="524"/>
      <c r="H294" s="509"/>
      <c r="I294" s="509"/>
      <c r="J294" s="509"/>
      <c r="K294" s="509"/>
      <c r="L294" s="509"/>
      <c r="M294" s="509"/>
      <c r="N294" s="509"/>
      <c r="O294" s="509"/>
      <c r="P294" s="509"/>
      <c r="Q294" s="509"/>
    </row>
    <row r="295" spans="3:17" x14ac:dyDescent="0.25">
      <c r="C295" s="509"/>
      <c r="D295" s="509"/>
      <c r="E295" s="509"/>
      <c r="F295" s="509"/>
      <c r="G295" s="524"/>
      <c r="H295" s="509"/>
      <c r="I295" s="509"/>
      <c r="J295" s="509"/>
      <c r="K295" s="509"/>
      <c r="L295" s="509"/>
      <c r="M295" s="509"/>
      <c r="N295" s="509"/>
      <c r="O295" s="509"/>
      <c r="P295" s="509"/>
      <c r="Q295" s="509"/>
    </row>
    <row r="296" spans="3:17" x14ac:dyDescent="0.25">
      <c r="C296" s="509"/>
      <c r="D296" s="509"/>
      <c r="E296" s="509"/>
      <c r="F296" s="509"/>
      <c r="G296" s="524"/>
      <c r="H296" s="509"/>
      <c r="I296" s="509"/>
      <c r="J296" s="509"/>
      <c r="K296" s="509"/>
      <c r="L296" s="509"/>
      <c r="M296" s="509"/>
      <c r="N296" s="509"/>
      <c r="O296" s="509"/>
      <c r="P296" s="509"/>
      <c r="Q296" s="509"/>
    </row>
  </sheetData>
  <dataValidations count="5">
    <dataValidation type="list" allowBlank="1" showInputMessage="1" showErrorMessage="1" errorTitle="¡Ingreso Invalido!" error="Seleccione una opción de la lista." promptTitle="Categoria/Zona de Viáticos" prompt="Seleccione una opción de la lista" sqref="C17 C61 C105 C149 C193 C237">
      <formula1>$AH$2:$BU$2</formula1>
    </dataValidation>
    <dataValidation type="list" allowBlank="1" showInputMessage="1" showErrorMessage="1" errorTitle="¡Ingreso Inválido!" error="Seleccione una opción de la lista." promptTitle="Dimensión Estratégica" prompt="Seleccione una opción de la lista." sqref="J17:J51 J193:J227 J61:J95 J105:J139 J149:J183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79"/>
  <sheetViews>
    <sheetView topLeftCell="A3" zoomScale="90" zoomScaleNormal="90" workbookViewId="0">
      <pane xSplit="1" ySplit="3" topLeftCell="D9" activePane="bottomRight" state="frozen"/>
      <selection activeCell="A3" sqref="A3"/>
      <selection pane="topRight" activeCell="B3" sqref="B3"/>
      <selection pane="bottomLeft" activeCell="A6" sqref="A6"/>
      <selection pane="bottomRight" activeCell="P13" sqref="P13"/>
    </sheetView>
  </sheetViews>
  <sheetFormatPr baseColWidth="10" defaultColWidth="11.5703125" defaultRowHeight="15" x14ac:dyDescent="0.25"/>
  <cols>
    <col min="1" max="2" width="21.7109375" style="111" customWidth="1"/>
    <col min="3" max="4" width="27.42578125" style="111" customWidth="1"/>
    <col min="5" max="5" width="27.42578125" style="95" customWidth="1"/>
    <col min="6" max="6" width="27.42578125" style="111" customWidth="1"/>
    <col min="7" max="7" width="15.28515625" style="111" customWidth="1"/>
    <col min="8" max="8" width="13.7109375" style="111" bestFit="1" customWidth="1"/>
    <col min="9" max="9" width="15.28515625" style="111" customWidth="1"/>
    <col min="10" max="10" width="18.85546875" style="111" customWidth="1"/>
    <col min="11" max="11" width="12.7109375" style="111" bestFit="1" customWidth="1"/>
    <col min="12" max="12" width="13.7109375" style="111" bestFit="1" customWidth="1"/>
    <col min="13" max="14" width="12.7109375" style="111" bestFit="1" customWidth="1"/>
    <col min="15" max="15" width="15.28515625" style="111" customWidth="1"/>
    <col min="16" max="16" width="18.28515625" style="111" customWidth="1"/>
    <col min="17" max="18" width="11.5703125" style="111"/>
    <col min="19" max="22" width="14.140625" style="111" customWidth="1"/>
    <col min="23" max="23" width="17" style="111" customWidth="1"/>
    <col min="24" max="16384" width="11.5703125" style="111"/>
  </cols>
  <sheetData>
    <row r="1" spans="1:23" ht="18" customHeight="1" x14ac:dyDescent="0.25">
      <c r="B1" s="247"/>
      <c r="C1" s="247"/>
      <c r="D1" s="247"/>
      <c r="E1" s="316"/>
      <c r="G1" s="248" t="s">
        <v>120</v>
      </c>
      <c r="H1" s="247"/>
      <c r="I1" s="247"/>
      <c r="J1" s="247"/>
      <c r="K1" s="247"/>
      <c r="L1" s="247"/>
      <c r="M1" s="247"/>
      <c r="N1" s="247"/>
      <c r="O1" s="247"/>
      <c r="P1" s="247"/>
      <c r="Q1" s="247"/>
      <c r="R1" s="247"/>
      <c r="S1" s="247"/>
      <c r="T1" s="247"/>
      <c r="U1" s="247"/>
      <c r="V1" s="247"/>
      <c r="W1" s="247"/>
    </row>
    <row r="2" spans="1:23" ht="14.45" customHeight="1" x14ac:dyDescent="0.25">
      <c r="A2" s="249" t="s">
        <v>544</v>
      </c>
      <c r="B2" s="249"/>
      <c r="C2" s="249"/>
      <c r="D2" s="249"/>
      <c r="E2" s="255"/>
      <c r="F2" s="249"/>
      <c r="G2" s="249"/>
      <c r="H2" s="249"/>
      <c r="I2" s="249"/>
      <c r="J2" s="249"/>
      <c r="K2" s="249"/>
      <c r="L2" s="249"/>
      <c r="M2" s="249"/>
      <c r="N2" s="249"/>
      <c r="O2" s="249"/>
      <c r="P2" s="249"/>
      <c r="Q2" s="249"/>
      <c r="R2" s="249"/>
      <c r="S2" s="249"/>
      <c r="T2" s="249"/>
      <c r="U2" s="249"/>
      <c r="V2" s="249"/>
      <c r="W2" s="249"/>
    </row>
    <row r="3" spans="1:23" ht="14.45" customHeight="1" x14ac:dyDescent="0.25">
      <c r="A3" s="581" t="s">
        <v>100</v>
      </c>
      <c r="B3" s="581" t="s">
        <v>119</v>
      </c>
      <c r="C3" s="593" t="s">
        <v>88</v>
      </c>
      <c r="D3" s="593" t="s">
        <v>89</v>
      </c>
      <c r="E3" s="584" t="s">
        <v>450</v>
      </c>
      <c r="F3" s="593" t="s">
        <v>90</v>
      </c>
      <c r="G3" s="587" t="s">
        <v>104</v>
      </c>
      <c r="H3" s="596"/>
      <c r="I3" s="596"/>
      <c r="J3" s="596"/>
      <c r="K3" s="596"/>
      <c r="L3" s="596"/>
      <c r="M3" s="596"/>
      <c r="N3" s="588"/>
      <c r="O3" s="589" t="s">
        <v>105</v>
      </c>
      <c r="P3" s="590"/>
      <c r="Q3" s="577" t="s">
        <v>106</v>
      </c>
      <c r="R3" s="578"/>
      <c r="S3" s="581" t="s">
        <v>107</v>
      </c>
      <c r="T3" s="581" t="s">
        <v>108</v>
      </c>
      <c r="U3" s="581" t="s">
        <v>116</v>
      </c>
      <c r="V3" s="581" t="s">
        <v>115</v>
      </c>
      <c r="W3" s="574" t="s">
        <v>91</v>
      </c>
    </row>
    <row r="4" spans="1:23" ht="14.45" customHeight="1" x14ac:dyDescent="0.25">
      <c r="A4" s="582"/>
      <c r="B4" s="582"/>
      <c r="C4" s="594"/>
      <c r="D4" s="594"/>
      <c r="E4" s="585"/>
      <c r="F4" s="594"/>
      <c r="G4" s="587" t="s">
        <v>109</v>
      </c>
      <c r="H4" s="588"/>
      <c r="I4" s="587" t="s">
        <v>110</v>
      </c>
      <c r="J4" s="588"/>
      <c r="K4" s="587" t="s">
        <v>111</v>
      </c>
      <c r="L4" s="588"/>
      <c r="M4" s="587" t="s">
        <v>112</v>
      </c>
      <c r="N4" s="588"/>
      <c r="O4" s="591"/>
      <c r="P4" s="592"/>
      <c r="Q4" s="579"/>
      <c r="R4" s="580"/>
      <c r="S4" s="582"/>
      <c r="T4" s="582"/>
      <c r="U4" s="582"/>
      <c r="V4" s="582"/>
      <c r="W4" s="575"/>
    </row>
    <row r="5" spans="1:23" ht="25.5" x14ac:dyDescent="0.25">
      <c r="A5" s="583"/>
      <c r="B5" s="583"/>
      <c r="C5" s="595"/>
      <c r="D5" s="595"/>
      <c r="E5" s="586"/>
      <c r="F5" s="595"/>
      <c r="G5" s="321" t="s">
        <v>113</v>
      </c>
      <c r="H5" s="321" t="s">
        <v>12</v>
      </c>
      <c r="I5" s="321" t="s">
        <v>113</v>
      </c>
      <c r="J5" s="321" t="s">
        <v>12</v>
      </c>
      <c r="K5" s="321" t="s">
        <v>113</v>
      </c>
      <c r="L5" s="321" t="s">
        <v>12</v>
      </c>
      <c r="M5" s="321" t="s">
        <v>113</v>
      </c>
      <c r="N5" s="321" t="s">
        <v>12</v>
      </c>
      <c r="O5" s="321" t="s">
        <v>113</v>
      </c>
      <c r="P5" s="321" t="s">
        <v>12</v>
      </c>
      <c r="Q5" s="321" t="s">
        <v>114</v>
      </c>
      <c r="R5" s="321" t="s">
        <v>85</v>
      </c>
      <c r="S5" s="583"/>
      <c r="T5" s="583"/>
      <c r="U5" s="583"/>
      <c r="V5" s="583"/>
      <c r="W5" s="576"/>
    </row>
    <row r="6" spans="1:23" ht="148.5" customHeight="1" x14ac:dyDescent="0.25">
      <c r="A6" s="597" t="s">
        <v>545</v>
      </c>
      <c r="B6" s="326" t="s">
        <v>546</v>
      </c>
      <c r="C6" s="327" t="s">
        <v>547</v>
      </c>
      <c r="D6" s="327" t="s">
        <v>1610</v>
      </c>
      <c r="E6" s="73" t="s">
        <v>1605</v>
      </c>
      <c r="F6" s="73" t="s">
        <v>1576</v>
      </c>
      <c r="G6" s="238">
        <v>0.4</v>
      </c>
      <c r="H6" s="239">
        <f>+P6*G6</f>
        <v>1224</v>
      </c>
      <c r="I6" s="238">
        <v>0.6</v>
      </c>
      <c r="J6" s="239">
        <f>+I6*P6</f>
        <v>1836</v>
      </c>
      <c r="K6" s="238"/>
      <c r="L6" s="239"/>
      <c r="M6" s="238"/>
      <c r="N6" s="239"/>
      <c r="O6" s="73"/>
      <c r="P6" s="279">
        <f>'5. ACTIVIDADES ESPECIALES'!D10</f>
        <v>3060</v>
      </c>
      <c r="Q6" s="73">
        <v>51</v>
      </c>
      <c r="R6" s="73" t="s">
        <v>166</v>
      </c>
      <c r="S6" s="73" t="s">
        <v>1578</v>
      </c>
      <c r="T6" s="73" t="s">
        <v>1579</v>
      </c>
      <c r="U6" s="73" t="s">
        <v>1580</v>
      </c>
      <c r="V6" s="73" t="s">
        <v>163</v>
      </c>
      <c r="W6" s="73" t="s">
        <v>1581</v>
      </c>
    </row>
    <row r="7" spans="1:23" ht="186.75" hidden="1" customHeight="1" x14ac:dyDescent="0.25">
      <c r="A7" s="598"/>
      <c r="B7" s="597" t="s">
        <v>548</v>
      </c>
      <c r="C7" s="327" t="s">
        <v>549</v>
      </c>
      <c r="D7" s="327"/>
      <c r="E7" s="73"/>
      <c r="F7" s="70"/>
      <c r="G7" s="238"/>
      <c r="H7" s="239"/>
      <c r="I7" s="238"/>
      <c r="J7" s="239"/>
      <c r="K7" s="238"/>
      <c r="L7" s="239"/>
      <c r="M7" s="238"/>
      <c r="N7" s="239"/>
      <c r="O7" s="73"/>
      <c r="P7" s="279">
        <f>SUMIFS('8. Venta de Servicios'!D:D,'8. Venta de Servicios'!$B:$B,'Desarrollo Curricular'!$E$6:$E$15,'8. Venta de Servicios'!$C:$C,'8. Venta de Servicios'!$C$10)</f>
        <v>0</v>
      </c>
      <c r="Q7" s="73"/>
      <c r="R7" s="73"/>
      <c r="S7" s="243"/>
      <c r="T7" s="73"/>
      <c r="U7" s="73"/>
      <c r="V7" s="73"/>
      <c r="W7" s="73"/>
    </row>
    <row r="8" spans="1:23" ht="141.75" x14ac:dyDescent="0.25">
      <c r="A8" s="598"/>
      <c r="B8" s="598"/>
      <c r="C8" s="327" t="s">
        <v>550</v>
      </c>
      <c r="D8" s="327" t="s">
        <v>551</v>
      </c>
      <c r="E8" s="73" t="s">
        <v>1606</v>
      </c>
      <c r="F8" s="73" t="s">
        <v>552</v>
      </c>
      <c r="G8" s="238"/>
      <c r="H8" s="239"/>
      <c r="I8" s="238">
        <v>0.5</v>
      </c>
      <c r="J8" s="239"/>
      <c r="K8" s="238" t="s">
        <v>1587</v>
      </c>
      <c r="L8" s="239">
        <f>+P8</f>
        <v>5000</v>
      </c>
      <c r="M8" s="238"/>
      <c r="N8" s="239"/>
      <c r="O8" s="73"/>
      <c r="P8" s="279">
        <f>+'1. TALLERES SEMINARIOS'!D10</f>
        <v>5000</v>
      </c>
      <c r="Q8" s="251">
        <v>156</v>
      </c>
      <c r="R8" s="73" t="s">
        <v>1588</v>
      </c>
      <c r="S8" s="243" t="s">
        <v>1582</v>
      </c>
      <c r="T8" s="73" t="s">
        <v>1583</v>
      </c>
      <c r="U8" s="73" t="s">
        <v>1584</v>
      </c>
      <c r="V8" s="73" t="s">
        <v>1585</v>
      </c>
      <c r="W8" s="73" t="s">
        <v>1586</v>
      </c>
    </row>
    <row r="9" spans="1:23" ht="63" x14ac:dyDescent="0.25">
      <c r="A9" s="598"/>
      <c r="B9" s="598"/>
      <c r="C9" s="327" t="s">
        <v>553</v>
      </c>
      <c r="D9" s="327" t="s">
        <v>554</v>
      </c>
      <c r="E9" s="73" t="s">
        <v>1607</v>
      </c>
      <c r="F9" s="70" t="s">
        <v>165</v>
      </c>
      <c r="G9" s="240">
        <v>25</v>
      </c>
      <c r="H9" s="469">
        <f>$P$9/4</f>
        <v>6055.5</v>
      </c>
      <c r="I9" s="240">
        <v>25</v>
      </c>
      <c r="J9" s="469">
        <f>$P$9/4</f>
        <v>6055.5</v>
      </c>
      <c r="K9" s="240">
        <v>25</v>
      </c>
      <c r="L9" s="469">
        <f>$P$9/4</f>
        <v>6055.5</v>
      </c>
      <c r="M9" s="240">
        <v>25</v>
      </c>
      <c r="N9" s="469">
        <f>$P$9/4</f>
        <v>6055.5</v>
      </c>
      <c r="O9" s="240"/>
      <c r="P9" s="279">
        <f>'5. ACTIVIDADES ESPECIALES'!D54</f>
        <v>24222</v>
      </c>
      <c r="Q9" s="70">
        <v>156</v>
      </c>
      <c r="R9" s="70" t="s">
        <v>1588</v>
      </c>
      <c r="S9" s="328" t="s">
        <v>1589</v>
      </c>
      <c r="T9" s="328"/>
      <c r="U9" s="329"/>
      <c r="V9" s="330"/>
      <c r="W9" s="253"/>
    </row>
    <row r="10" spans="1:23" ht="126" x14ac:dyDescent="0.25">
      <c r="A10" s="598"/>
      <c r="B10" s="598"/>
      <c r="C10" s="327" t="s">
        <v>555</v>
      </c>
      <c r="D10" s="327" t="s">
        <v>556</v>
      </c>
      <c r="E10" s="73" t="s">
        <v>1608</v>
      </c>
      <c r="F10" s="70" t="s">
        <v>1591</v>
      </c>
      <c r="G10" s="240">
        <v>1</v>
      </c>
      <c r="H10" s="240"/>
      <c r="I10" s="250">
        <v>1</v>
      </c>
      <c r="J10" s="252"/>
      <c r="K10" s="240">
        <v>1</v>
      </c>
      <c r="L10" s="240"/>
      <c r="M10" s="240">
        <v>1</v>
      </c>
      <c r="N10" s="240"/>
      <c r="O10" s="240"/>
      <c r="P10" s="279">
        <f>SUMIFS('8. Venta de Servicios'!D:D,'8. Venta de Servicios'!$B:$B,'Desarrollo Curricular'!$E$6:$E$15,'8. Venta de Servicios'!$C:$C,'8. Venta de Servicios'!$C$10)</f>
        <v>0</v>
      </c>
      <c r="Q10" s="73">
        <v>500</v>
      </c>
      <c r="R10" s="73" t="s">
        <v>1592</v>
      </c>
      <c r="S10" s="70" t="s">
        <v>1593</v>
      </c>
      <c r="T10" s="70" t="s">
        <v>1594</v>
      </c>
      <c r="U10" s="70" t="s">
        <v>1595</v>
      </c>
      <c r="V10" s="70" t="s">
        <v>163</v>
      </c>
      <c r="W10" s="73" t="s">
        <v>1596</v>
      </c>
    </row>
    <row r="11" spans="1:23" ht="53.25" customHeight="1" x14ac:dyDescent="0.25">
      <c r="A11" s="598"/>
      <c r="B11" s="599"/>
      <c r="C11" s="327" t="s">
        <v>557</v>
      </c>
      <c r="D11" s="327" t="s">
        <v>1597</v>
      </c>
      <c r="E11" s="73" t="s">
        <v>1609</v>
      </c>
      <c r="F11" s="70" t="s">
        <v>1598</v>
      </c>
      <c r="G11" s="242">
        <v>0.25</v>
      </c>
      <c r="H11" s="240"/>
      <c r="I11" s="240">
        <v>25</v>
      </c>
      <c r="J11" s="240"/>
      <c r="K11" s="240">
        <v>25</v>
      </c>
      <c r="L11" s="240"/>
      <c r="M11" s="240">
        <v>25</v>
      </c>
      <c r="N11" s="240"/>
      <c r="O11" s="240"/>
      <c r="P11" s="279">
        <f>SUMIFS('8. Venta de Servicios'!D:D,'8. Venta de Servicios'!$B:$B,'Desarrollo Curricular'!$E$6:$E$15,'8. Venta de Servicios'!$C:$C,'8. Venta de Servicios'!$C$10)</f>
        <v>0</v>
      </c>
      <c r="Q11" s="70">
        <v>5</v>
      </c>
      <c r="R11" s="70" t="s">
        <v>1599</v>
      </c>
      <c r="S11" s="70" t="s">
        <v>1600</v>
      </c>
      <c r="T11" s="70" t="s">
        <v>1601</v>
      </c>
      <c r="U11" s="70" t="s">
        <v>1602</v>
      </c>
      <c r="V11" s="70" t="s">
        <v>1603</v>
      </c>
      <c r="W11" s="75" t="s">
        <v>1604</v>
      </c>
    </row>
    <row r="12" spans="1:23" ht="132" customHeight="1" x14ac:dyDescent="0.25">
      <c r="A12" s="598"/>
      <c r="B12" s="597"/>
      <c r="C12" s="331" t="s">
        <v>558</v>
      </c>
      <c r="D12" s="327" t="s">
        <v>118</v>
      </c>
      <c r="E12" s="73" t="s">
        <v>1611</v>
      </c>
      <c r="F12" s="70" t="s">
        <v>559</v>
      </c>
      <c r="G12" s="240"/>
      <c r="H12" s="241"/>
      <c r="I12" s="242">
        <v>0.6</v>
      </c>
      <c r="J12" s="240">
        <f>+$P$12*I12</f>
        <v>5232</v>
      </c>
      <c r="K12" s="242">
        <v>0.4</v>
      </c>
      <c r="L12" s="240">
        <f>+$P$12*K12</f>
        <v>3488</v>
      </c>
      <c r="M12" s="240"/>
      <c r="N12" s="240"/>
      <c r="O12" s="240"/>
      <c r="P12" s="279">
        <f>'5. ACTIVIDADES ESPECIALES'!D98</f>
        <v>8720</v>
      </c>
      <c r="Q12" s="73">
        <v>51</v>
      </c>
      <c r="R12" s="73" t="s">
        <v>166</v>
      </c>
      <c r="S12" s="70" t="s">
        <v>1614</v>
      </c>
      <c r="T12" s="70" t="s">
        <v>1615</v>
      </c>
      <c r="U12" s="70" t="s">
        <v>1616</v>
      </c>
      <c r="V12" s="70" t="s">
        <v>1617</v>
      </c>
      <c r="W12" s="73" t="s">
        <v>1604</v>
      </c>
    </row>
    <row r="13" spans="1:23" ht="75" x14ac:dyDescent="0.25">
      <c r="A13" s="598"/>
      <c r="B13" s="598"/>
      <c r="C13" s="331" t="s">
        <v>560</v>
      </c>
      <c r="D13" s="327" t="s">
        <v>561</v>
      </c>
      <c r="E13" s="73" t="s">
        <v>1618</v>
      </c>
      <c r="F13" s="70" t="s">
        <v>562</v>
      </c>
      <c r="G13" s="242">
        <v>0.25</v>
      </c>
      <c r="H13" s="469">
        <f>P13/4</f>
        <v>43987.5</v>
      </c>
      <c r="I13" s="242">
        <v>0.25</v>
      </c>
      <c r="J13" s="469">
        <f>P13/4</f>
        <v>43987.5</v>
      </c>
      <c r="K13" s="242">
        <v>0.25</v>
      </c>
      <c r="L13" s="469">
        <f>P13/4</f>
        <v>43987.5</v>
      </c>
      <c r="M13" s="242">
        <v>0.25</v>
      </c>
      <c r="N13" s="240">
        <f>P13/4</f>
        <v>43987.5</v>
      </c>
      <c r="O13" s="242"/>
      <c r="P13" s="279">
        <f>+'5. ACTIVIDADES ESPECIALES'!D671</f>
        <v>175950</v>
      </c>
      <c r="Q13" s="70">
        <v>467</v>
      </c>
      <c r="R13" s="70" t="s">
        <v>1991</v>
      </c>
      <c r="S13" s="70" t="s">
        <v>2025</v>
      </c>
      <c r="T13" s="70" t="s">
        <v>2026</v>
      </c>
      <c r="U13" s="70" t="s">
        <v>2027</v>
      </c>
      <c r="V13" s="70" t="s">
        <v>2028</v>
      </c>
      <c r="W13" s="73" t="s">
        <v>1604</v>
      </c>
    </row>
    <row r="14" spans="1:23" ht="75" hidden="1" x14ac:dyDescent="0.25">
      <c r="A14" s="598"/>
      <c r="B14" s="598"/>
      <c r="C14" s="331" t="s">
        <v>563</v>
      </c>
      <c r="D14" s="331"/>
      <c r="E14" s="73"/>
      <c r="F14" s="70"/>
      <c r="G14" s="240"/>
      <c r="H14" s="240"/>
      <c r="I14" s="240"/>
      <c r="J14" s="240"/>
      <c r="K14" s="240"/>
      <c r="L14" s="240"/>
      <c r="M14" s="240"/>
      <c r="N14" s="240"/>
      <c r="O14" s="240"/>
      <c r="P14" s="279">
        <f>SUMIFS('8. Venta de Servicios'!D:D,'8. Venta de Servicios'!$B:$B,'Desarrollo Curricular'!$E$6:$E$15,'8. Venta de Servicios'!$C:$C,'8. Venta de Servicios'!$C$10)</f>
        <v>0</v>
      </c>
      <c r="Q14" s="70"/>
      <c r="R14" s="70"/>
      <c r="S14" s="70"/>
      <c r="T14" s="70"/>
      <c r="U14" s="70"/>
      <c r="V14" s="70"/>
      <c r="W14" s="73"/>
    </row>
    <row r="15" spans="1:23" ht="150" hidden="1" x14ac:dyDescent="0.25">
      <c r="A15" s="598"/>
      <c r="B15" s="598"/>
      <c r="C15" s="332" t="s">
        <v>564</v>
      </c>
      <c r="D15" s="331"/>
      <c r="E15" s="73"/>
      <c r="F15" s="70"/>
      <c r="G15" s="240"/>
      <c r="H15" s="240"/>
      <c r="I15" s="240"/>
      <c r="J15" s="240"/>
      <c r="K15" s="240"/>
      <c r="L15" s="240"/>
      <c r="M15" s="240"/>
      <c r="N15" s="240"/>
      <c r="O15" s="240"/>
      <c r="P15" s="279">
        <f>SUMIFS('8. Venta de Servicios'!D:D,'8. Venta de Servicios'!$B:$B,'Desarrollo Curricular'!$E$6:$E$15,'8. Venta de Servicios'!$C:$C,'8. Venta de Servicios'!$C$10)</f>
        <v>0</v>
      </c>
      <c r="Q15" s="70"/>
      <c r="R15" s="70"/>
      <c r="S15" s="70"/>
      <c r="T15" s="70"/>
      <c r="U15" s="70"/>
      <c r="V15" s="70"/>
      <c r="W15" s="75"/>
    </row>
    <row r="16" spans="1:23" ht="15.6" customHeight="1" x14ac:dyDescent="0.25">
      <c r="A16" s="447"/>
      <c r="B16" s="448"/>
      <c r="C16" s="447" t="s">
        <v>121</v>
      </c>
      <c r="D16" s="448"/>
      <c r="E16" s="448"/>
      <c r="F16" s="449"/>
      <c r="G16" s="281">
        <f t="shared" ref="G16:N16" si="0">SUM(G6:G15)</f>
        <v>26.9</v>
      </c>
      <c r="H16" s="281">
        <f t="shared" si="0"/>
        <v>51267</v>
      </c>
      <c r="I16" s="281">
        <f t="shared" si="0"/>
        <v>52.95</v>
      </c>
      <c r="J16" s="281">
        <f t="shared" si="0"/>
        <v>57111</v>
      </c>
      <c r="K16" s="281">
        <f t="shared" si="0"/>
        <v>51.65</v>
      </c>
      <c r="L16" s="281">
        <f t="shared" si="0"/>
        <v>58531</v>
      </c>
      <c r="M16" s="281">
        <f t="shared" si="0"/>
        <v>51.25</v>
      </c>
      <c r="N16" s="281">
        <f t="shared" si="0"/>
        <v>50043</v>
      </c>
      <c r="O16" s="281">
        <f>G16+I16+K16+M16</f>
        <v>182.75</v>
      </c>
      <c r="P16" s="282">
        <f>H16+J16+L16+N16</f>
        <v>216952</v>
      </c>
      <c r="Q16" s="246"/>
      <c r="R16" s="246"/>
      <c r="S16" s="246"/>
      <c r="T16" s="246"/>
      <c r="U16" s="246"/>
      <c r="V16" s="246"/>
      <c r="W16" s="254"/>
    </row>
    <row r="17" spans="5:5" x14ac:dyDescent="0.25">
      <c r="E17" s="111"/>
    </row>
    <row r="18" spans="5:5" x14ac:dyDescent="0.25">
      <c r="E18" s="111"/>
    </row>
    <row r="19" spans="5:5" x14ac:dyDescent="0.25">
      <c r="E19" s="111"/>
    </row>
    <row r="20" spans="5:5" x14ac:dyDescent="0.25">
      <c r="E20" s="111"/>
    </row>
    <row r="21" spans="5:5" x14ac:dyDescent="0.25">
      <c r="E21" s="111"/>
    </row>
    <row r="22" spans="5:5" x14ac:dyDescent="0.25">
      <c r="E22" s="111"/>
    </row>
    <row r="23" spans="5:5" x14ac:dyDescent="0.25">
      <c r="E23" s="111"/>
    </row>
    <row r="24" spans="5:5" x14ac:dyDescent="0.25">
      <c r="E24" s="111"/>
    </row>
    <row r="25" spans="5:5" x14ac:dyDescent="0.25">
      <c r="E25" s="111"/>
    </row>
    <row r="26" spans="5:5" x14ac:dyDescent="0.25">
      <c r="E26" s="111"/>
    </row>
    <row r="27" spans="5:5" x14ac:dyDescent="0.25">
      <c r="E27" s="111"/>
    </row>
    <row r="28" spans="5:5" x14ac:dyDescent="0.25">
      <c r="E28" s="111"/>
    </row>
    <row r="29" spans="5:5" x14ac:dyDescent="0.25">
      <c r="E29" s="111"/>
    </row>
    <row r="30" spans="5:5" x14ac:dyDescent="0.25">
      <c r="E30" s="111"/>
    </row>
    <row r="31" spans="5:5" x14ac:dyDescent="0.25">
      <c r="E31" s="111"/>
    </row>
    <row r="32" spans="5:5" x14ac:dyDescent="0.25">
      <c r="E32" s="111"/>
    </row>
    <row r="33" spans="5:5" x14ac:dyDescent="0.25">
      <c r="E33" s="111"/>
    </row>
    <row r="34" spans="5:5" x14ac:dyDescent="0.25">
      <c r="E34" s="111"/>
    </row>
    <row r="35" spans="5:5" x14ac:dyDescent="0.25">
      <c r="E35" s="111"/>
    </row>
    <row r="36" spans="5:5" x14ac:dyDescent="0.25">
      <c r="E36" s="111"/>
    </row>
    <row r="37" spans="5:5" x14ac:dyDescent="0.25">
      <c r="E37" s="111"/>
    </row>
    <row r="38" spans="5:5" x14ac:dyDescent="0.25">
      <c r="E38" s="111"/>
    </row>
    <row r="39" spans="5:5" x14ac:dyDescent="0.25">
      <c r="E39" s="111"/>
    </row>
    <row r="40" spans="5:5" x14ac:dyDescent="0.25">
      <c r="E40" s="111"/>
    </row>
    <row r="41" spans="5:5" x14ac:dyDescent="0.25">
      <c r="E41" s="111"/>
    </row>
    <row r="42" spans="5:5" x14ac:dyDescent="0.25">
      <c r="E42" s="111"/>
    </row>
    <row r="43" spans="5:5" x14ac:dyDescent="0.25">
      <c r="E43" s="111"/>
    </row>
    <row r="44" spans="5:5" x14ac:dyDescent="0.25">
      <c r="E44" s="111"/>
    </row>
    <row r="45" spans="5:5" x14ac:dyDescent="0.25">
      <c r="E45" s="111"/>
    </row>
    <row r="46" spans="5:5" x14ac:dyDescent="0.25">
      <c r="E46" s="111"/>
    </row>
    <row r="47" spans="5:5" x14ac:dyDescent="0.25">
      <c r="E47" s="111"/>
    </row>
    <row r="48" spans="5:5" x14ac:dyDescent="0.25">
      <c r="E48" s="111"/>
    </row>
    <row r="49" spans="5:5" x14ac:dyDescent="0.25">
      <c r="E49" s="111"/>
    </row>
    <row r="50" spans="5:5" x14ac:dyDescent="0.25">
      <c r="E50" s="111"/>
    </row>
    <row r="51" spans="5:5" x14ac:dyDescent="0.25">
      <c r="E51" s="111"/>
    </row>
    <row r="52" spans="5:5" x14ac:dyDescent="0.25">
      <c r="E52" s="111"/>
    </row>
    <row r="53" spans="5:5" x14ac:dyDescent="0.25">
      <c r="E53" s="111"/>
    </row>
    <row r="54" spans="5:5" x14ac:dyDescent="0.25">
      <c r="E54" s="111"/>
    </row>
    <row r="55" spans="5:5" x14ac:dyDescent="0.25">
      <c r="E55" s="111"/>
    </row>
    <row r="56" spans="5:5" x14ac:dyDescent="0.25">
      <c r="E56" s="111"/>
    </row>
    <row r="57" spans="5:5" x14ac:dyDescent="0.25">
      <c r="E57" s="111"/>
    </row>
    <row r="58" spans="5:5" x14ac:dyDescent="0.25">
      <c r="E58" s="111"/>
    </row>
    <row r="59" spans="5:5" x14ac:dyDescent="0.25">
      <c r="E59" s="111"/>
    </row>
    <row r="60" spans="5:5" x14ac:dyDescent="0.25">
      <c r="E60" s="111"/>
    </row>
    <row r="61" spans="5:5" x14ac:dyDescent="0.25">
      <c r="E61" s="111"/>
    </row>
    <row r="62" spans="5:5" x14ac:dyDescent="0.25">
      <c r="E62" s="111"/>
    </row>
    <row r="63" spans="5:5" x14ac:dyDescent="0.25">
      <c r="E63" s="111"/>
    </row>
    <row r="64" spans="5:5" x14ac:dyDescent="0.25">
      <c r="E64" s="111"/>
    </row>
    <row r="65" spans="5:5" x14ac:dyDescent="0.25">
      <c r="E65" s="111"/>
    </row>
    <row r="66" spans="5:5" x14ac:dyDescent="0.25">
      <c r="E66" s="111"/>
    </row>
    <row r="67" spans="5:5" x14ac:dyDescent="0.25">
      <c r="E67" s="111"/>
    </row>
    <row r="68" spans="5:5" x14ac:dyDescent="0.25">
      <c r="E68" s="111"/>
    </row>
    <row r="69" spans="5:5" x14ac:dyDescent="0.25">
      <c r="E69" s="111"/>
    </row>
    <row r="70" spans="5:5" x14ac:dyDescent="0.25">
      <c r="E70" s="111"/>
    </row>
    <row r="71" spans="5:5" x14ac:dyDescent="0.25">
      <c r="E71" s="111"/>
    </row>
    <row r="72" spans="5:5" x14ac:dyDescent="0.25">
      <c r="E72" s="111"/>
    </row>
    <row r="73" spans="5:5" x14ac:dyDescent="0.25">
      <c r="E73" s="111"/>
    </row>
    <row r="74" spans="5:5" x14ac:dyDescent="0.25">
      <c r="E74" s="111"/>
    </row>
    <row r="75" spans="5:5" x14ac:dyDescent="0.25">
      <c r="E75" s="111"/>
    </row>
    <row r="76" spans="5:5" x14ac:dyDescent="0.25">
      <c r="E76" s="111"/>
    </row>
    <row r="77" spans="5:5" x14ac:dyDescent="0.25">
      <c r="E77" s="111"/>
    </row>
    <row r="78" spans="5:5" x14ac:dyDescent="0.25">
      <c r="E78" s="111"/>
    </row>
    <row r="79" spans="5:5" x14ac:dyDescent="0.25">
      <c r="E79" s="111"/>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2"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W133"/>
  <sheetViews>
    <sheetView showGridLines="0" topLeftCell="K1" workbookViewId="0">
      <pane ySplit="5" topLeftCell="A7" activePane="bottomLeft" state="frozen"/>
      <selection sqref="A1:V1"/>
      <selection pane="bottomLeft" activeCell="K13" sqref="A13:XFD15"/>
    </sheetView>
  </sheetViews>
  <sheetFormatPr baseColWidth="10" defaultColWidth="12.5703125" defaultRowHeight="12" x14ac:dyDescent="0.25"/>
  <cols>
    <col min="1" max="1" width="21.7109375" style="364" customWidth="1"/>
    <col min="2" max="2" width="21.7109375" style="343" customWidth="1"/>
    <col min="3" max="4" width="27.42578125" style="343" customWidth="1"/>
    <col min="5" max="5" width="27.42578125" style="365" customWidth="1"/>
    <col min="6" max="6" width="27.42578125" style="343" customWidth="1"/>
    <col min="7" max="7" width="15.28515625" style="343" customWidth="1"/>
    <col min="8" max="8" width="15.85546875" style="343" customWidth="1"/>
    <col min="9" max="9" width="15.28515625" style="343" customWidth="1"/>
    <col min="10" max="10" width="15.42578125" style="343" customWidth="1"/>
    <col min="11" max="11" width="15.28515625" style="343" customWidth="1"/>
    <col min="12" max="12" width="14.85546875" style="343" customWidth="1"/>
    <col min="13" max="13" width="15.28515625" style="343" customWidth="1"/>
    <col min="14" max="14" width="17.5703125" style="343" customWidth="1"/>
    <col min="15" max="15" width="15.28515625" style="343" customWidth="1"/>
    <col min="16" max="16" width="16.28515625" style="343" bestFit="1" customWidth="1"/>
    <col min="17" max="18" width="12.5703125" style="343"/>
    <col min="19" max="22" width="14.28515625" style="343" customWidth="1"/>
    <col min="23" max="23" width="15.7109375" style="343" customWidth="1"/>
    <col min="24" max="16384" width="12.5703125" style="343"/>
  </cols>
  <sheetData>
    <row r="1" spans="1:23" s="333" customFormat="1" ht="18.75" x14ac:dyDescent="0.25">
      <c r="B1" s="440"/>
      <c r="C1" s="440"/>
      <c r="D1" s="440"/>
      <c r="E1" s="440"/>
      <c r="F1" s="440"/>
      <c r="G1" s="440" t="s">
        <v>93</v>
      </c>
      <c r="H1" s="440"/>
      <c r="I1" s="440"/>
      <c r="J1" s="440"/>
      <c r="K1" s="440"/>
      <c r="L1" s="440"/>
      <c r="M1" s="440"/>
      <c r="N1" s="440"/>
      <c r="O1" s="440"/>
      <c r="P1" s="440"/>
      <c r="Q1" s="440"/>
      <c r="R1" s="440"/>
      <c r="S1" s="440"/>
      <c r="T1" s="440"/>
      <c r="U1" s="440"/>
      <c r="V1" s="440"/>
      <c r="W1" s="440"/>
    </row>
    <row r="2" spans="1:23" s="333" customFormat="1" ht="21" customHeight="1" x14ac:dyDescent="0.25">
      <c r="A2" s="334" t="s">
        <v>565</v>
      </c>
      <c r="B2" s="335"/>
      <c r="C2" s="335"/>
      <c r="D2" s="335"/>
      <c r="E2" s="336"/>
      <c r="F2" s="335"/>
      <c r="G2" s="335"/>
      <c r="H2" s="335"/>
      <c r="I2" s="335"/>
      <c r="J2" s="335"/>
      <c r="K2" s="335"/>
      <c r="L2" s="335"/>
      <c r="M2" s="335"/>
      <c r="N2" s="335"/>
      <c r="O2" s="335"/>
      <c r="P2" s="335"/>
      <c r="Q2" s="335"/>
      <c r="R2" s="335"/>
      <c r="S2" s="335"/>
      <c r="T2" s="335"/>
      <c r="U2" s="335"/>
      <c r="V2" s="335"/>
      <c r="W2" s="335"/>
    </row>
    <row r="3" spans="1:23" s="67" customFormat="1" ht="23.25" customHeight="1" x14ac:dyDescent="0.25">
      <c r="A3" s="581" t="s">
        <v>100</v>
      </c>
      <c r="B3" s="581" t="s">
        <v>119</v>
      </c>
      <c r="C3" s="593" t="s">
        <v>88</v>
      </c>
      <c r="D3" s="593" t="s">
        <v>89</v>
      </c>
      <c r="E3" s="584" t="s">
        <v>451</v>
      </c>
      <c r="F3" s="593" t="s">
        <v>90</v>
      </c>
      <c r="G3" s="587" t="s">
        <v>104</v>
      </c>
      <c r="H3" s="596"/>
      <c r="I3" s="596"/>
      <c r="J3" s="596"/>
      <c r="K3" s="596"/>
      <c r="L3" s="596"/>
      <c r="M3" s="596"/>
      <c r="N3" s="588"/>
      <c r="O3" s="589" t="s">
        <v>105</v>
      </c>
      <c r="P3" s="590"/>
      <c r="Q3" s="577" t="s">
        <v>106</v>
      </c>
      <c r="R3" s="578"/>
      <c r="S3" s="581" t="s">
        <v>107</v>
      </c>
      <c r="T3" s="581" t="s">
        <v>108</v>
      </c>
      <c r="U3" s="581" t="s">
        <v>116</v>
      </c>
      <c r="V3" s="581" t="s">
        <v>115</v>
      </c>
      <c r="W3" s="593" t="s">
        <v>91</v>
      </c>
    </row>
    <row r="4" spans="1:23" s="67" customFormat="1" ht="15" customHeight="1" x14ac:dyDescent="0.25">
      <c r="A4" s="582"/>
      <c r="B4" s="582"/>
      <c r="C4" s="594"/>
      <c r="D4" s="594"/>
      <c r="E4" s="585"/>
      <c r="F4" s="594"/>
      <c r="G4" s="587" t="s">
        <v>109</v>
      </c>
      <c r="H4" s="588"/>
      <c r="I4" s="587" t="s">
        <v>110</v>
      </c>
      <c r="J4" s="588"/>
      <c r="K4" s="587" t="s">
        <v>111</v>
      </c>
      <c r="L4" s="588"/>
      <c r="M4" s="587" t="s">
        <v>112</v>
      </c>
      <c r="N4" s="588"/>
      <c r="O4" s="591"/>
      <c r="P4" s="592"/>
      <c r="Q4" s="579"/>
      <c r="R4" s="580"/>
      <c r="S4" s="582"/>
      <c r="T4" s="582"/>
      <c r="U4" s="582"/>
      <c r="V4" s="582"/>
      <c r="W4" s="594"/>
    </row>
    <row r="5" spans="1:23" s="67" customFormat="1" ht="24" customHeight="1" x14ac:dyDescent="0.25">
      <c r="A5" s="583"/>
      <c r="B5" s="583"/>
      <c r="C5" s="595"/>
      <c r="D5" s="595"/>
      <c r="E5" s="586"/>
      <c r="F5" s="595"/>
      <c r="G5" s="321" t="s">
        <v>113</v>
      </c>
      <c r="H5" s="321" t="s">
        <v>12</v>
      </c>
      <c r="I5" s="321" t="s">
        <v>113</v>
      </c>
      <c r="J5" s="321" t="s">
        <v>12</v>
      </c>
      <c r="K5" s="321" t="s">
        <v>113</v>
      </c>
      <c r="L5" s="321" t="s">
        <v>12</v>
      </c>
      <c r="M5" s="321" t="s">
        <v>113</v>
      </c>
      <c r="N5" s="321" t="s">
        <v>12</v>
      </c>
      <c r="O5" s="321" t="s">
        <v>113</v>
      </c>
      <c r="P5" s="321" t="s">
        <v>12</v>
      </c>
      <c r="Q5" s="321" t="s">
        <v>114</v>
      </c>
      <c r="R5" s="321" t="s">
        <v>85</v>
      </c>
      <c r="S5" s="583"/>
      <c r="T5" s="583"/>
      <c r="U5" s="583"/>
      <c r="V5" s="583"/>
      <c r="W5" s="595"/>
    </row>
    <row r="6" spans="1:23" ht="108.75" customHeight="1" x14ac:dyDescent="0.25">
      <c r="A6" s="600" t="s">
        <v>566</v>
      </c>
      <c r="B6" s="337" t="s">
        <v>567</v>
      </c>
      <c r="C6" s="338" t="s">
        <v>568</v>
      </c>
      <c r="D6" s="339" t="s">
        <v>130</v>
      </c>
      <c r="E6" s="472" t="s">
        <v>1666</v>
      </c>
      <c r="F6" s="475" t="s">
        <v>1667</v>
      </c>
      <c r="G6" s="340"/>
      <c r="H6" s="340"/>
      <c r="I6" s="341">
        <v>1</v>
      </c>
      <c r="J6" s="342">
        <f>+'4. EQUIPO TECNOLÓGICOS'!D9+'3. EQUIPO DE OFICINA'!D10</f>
        <v>107700</v>
      </c>
      <c r="K6" s="340"/>
      <c r="L6" s="279"/>
      <c r="M6" s="341"/>
      <c r="N6" s="279"/>
      <c r="O6" s="340"/>
      <c r="P6" s="279">
        <f>+J6</f>
        <v>107700</v>
      </c>
      <c r="Q6" s="340">
        <v>131</v>
      </c>
      <c r="R6" s="340" t="s">
        <v>44</v>
      </c>
      <c r="S6" s="340" t="s">
        <v>1668</v>
      </c>
      <c r="T6" s="340" t="s">
        <v>1669</v>
      </c>
      <c r="U6" s="340" t="s">
        <v>1670</v>
      </c>
      <c r="V6" s="340" t="s">
        <v>1671</v>
      </c>
      <c r="W6" s="472" t="s">
        <v>1672</v>
      </c>
    </row>
    <row r="7" spans="1:23" ht="85.5" customHeight="1" x14ac:dyDescent="0.25">
      <c r="A7" s="600"/>
      <c r="B7" s="601" t="s">
        <v>569</v>
      </c>
      <c r="C7" s="338" t="s">
        <v>570</v>
      </c>
      <c r="D7" s="339" t="s">
        <v>571</v>
      </c>
      <c r="E7" s="472" t="s">
        <v>1673</v>
      </c>
      <c r="F7" s="475" t="s">
        <v>572</v>
      </c>
      <c r="G7" s="340"/>
      <c r="H7" s="340"/>
      <c r="I7" s="341">
        <v>0.25</v>
      </c>
      <c r="J7" s="342">
        <f>+$P$7*I7</f>
        <v>7500</v>
      </c>
      <c r="K7" s="341">
        <v>0.25</v>
      </c>
      <c r="L7" s="342">
        <f>+$P$7*K7</f>
        <v>7500</v>
      </c>
      <c r="M7" s="341">
        <v>0.5</v>
      </c>
      <c r="N7" s="342">
        <f>+$P$7*M7</f>
        <v>15000</v>
      </c>
      <c r="O7" s="340"/>
      <c r="P7" s="279">
        <f>+'1. TALLERES SEMINARIOS'!D48</f>
        <v>30000</v>
      </c>
      <c r="Q7" s="340">
        <v>482</v>
      </c>
      <c r="R7" s="340" t="s">
        <v>1716</v>
      </c>
      <c r="S7" s="340" t="s">
        <v>1675</v>
      </c>
      <c r="T7" s="340" t="s">
        <v>1676</v>
      </c>
      <c r="U7" s="340" t="s">
        <v>1677</v>
      </c>
      <c r="V7" s="340" t="s">
        <v>1678</v>
      </c>
      <c r="W7" s="472" t="s">
        <v>1679</v>
      </c>
    </row>
    <row r="8" spans="1:23" ht="211.5" customHeight="1" x14ac:dyDescent="0.25">
      <c r="A8" s="600"/>
      <c r="B8" s="601"/>
      <c r="C8" s="338" t="s">
        <v>573</v>
      </c>
      <c r="D8" s="339" t="s">
        <v>574</v>
      </c>
      <c r="E8" s="472" t="s">
        <v>1680</v>
      </c>
      <c r="F8" s="339" t="s">
        <v>1681</v>
      </c>
      <c r="G8" s="349">
        <v>0.5</v>
      </c>
      <c r="H8" s="344"/>
      <c r="I8" s="349">
        <v>0.5</v>
      </c>
      <c r="J8" s="344"/>
      <c r="K8" s="344"/>
      <c r="L8" s="280"/>
      <c r="M8" s="344"/>
      <c r="N8" s="280"/>
      <c r="O8" s="345"/>
      <c r="P8" s="283"/>
      <c r="Q8" s="345">
        <v>51</v>
      </c>
      <c r="R8" s="345" t="s">
        <v>1674</v>
      </c>
      <c r="S8" s="346" t="s">
        <v>1682</v>
      </c>
      <c r="T8" s="346"/>
      <c r="U8" s="346" t="s">
        <v>1683</v>
      </c>
      <c r="V8" s="346" t="s">
        <v>1678</v>
      </c>
      <c r="W8" s="472" t="s">
        <v>1684</v>
      </c>
    </row>
    <row r="9" spans="1:23" ht="178.5" customHeight="1" x14ac:dyDescent="0.25">
      <c r="A9" s="600"/>
      <c r="B9" s="601"/>
      <c r="C9" s="338" t="s">
        <v>575</v>
      </c>
      <c r="D9" s="339" t="s">
        <v>576</v>
      </c>
      <c r="E9" s="472" t="s">
        <v>1685</v>
      </c>
      <c r="F9" s="339" t="s">
        <v>1686</v>
      </c>
      <c r="G9" s="344"/>
      <c r="H9" s="347"/>
      <c r="I9" s="349">
        <v>0.5</v>
      </c>
      <c r="J9" s="347"/>
      <c r="K9" s="344"/>
      <c r="L9" s="280"/>
      <c r="M9" s="349">
        <v>0.5</v>
      </c>
      <c r="N9" s="280"/>
      <c r="O9" s="345"/>
      <c r="P9" s="283"/>
      <c r="Q9" s="345">
        <v>51</v>
      </c>
      <c r="R9" s="345" t="s">
        <v>1674</v>
      </c>
      <c r="S9" s="345" t="s">
        <v>1687</v>
      </c>
      <c r="T9" s="345" t="s">
        <v>1688</v>
      </c>
      <c r="U9" s="345" t="s">
        <v>1677</v>
      </c>
      <c r="V9" s="345" t="s">
        <v>1678</v>
      </c>
      <c r="W9" s="472" t="s">
        <v>1679</v>
      </c>
    </row>
    <row r="10" spans="1:23" ht="107.25" customHeight="1" x14ac:dyDescent="0.25">
      <c r="A10" s="600"/>
      <c r="B10" s="337" t="s">
        <v>577</v>
      </c>
      <c r="C10" s="338" t="s">
        <v>578</v>
      </c>
      <c r="D10" s="339" t="s">
        <v>1689</v>
      </c>
      <c r="E10" s="472" t="s">
        <v>1690</v>
      </c>
      <c r="F10" s="474" t="s">
        <v>2045</v>
      </c>
      <c r="G10" s="349"/>
      <c r="H10" s="344"/>
      <c r="I10" s="349"/>
      <c r="J10" s="344"/>
      <c r="K10" s="349">
        <v>1</v>
      </c>
      <c r="L10" s="280"/>
      <c r="M10" s="349"/>
      <c r="N10" s="280"/>
      <c r="O10" s="350"/>
      <c r="P10" s="283"/>
      <c r="Q10" s="340">
        <v>51</v>
      </c>
      <c r="R10" s="345" t="s">
        <v>1674</v>
      </c>
      <c r="S10" s="340" t="s">
        <v>1691</v>
      </c>
      <c r="T10" s="345" t="s">
        <v>1692</v>
      </c>
      <c r="U10" s="345" t="s">
        <v>1693</v>
      </c>
      <c r="V10" s="345" t="s">
        <v>1694</v>
      </c>
      <c r="W10" s="340" t="s">
        <v>1695</v>
      </c>
    </row>
    <row r="11" spans="1:23" ht="71.25" customHeight="1" x14ac:dyDescent="0.25">
      <c r="A11" s="600"/>
      <c r="B11" s="601" t="s">
        <v>579</v>
      </c>
      <c r="C11" s="602" t="s">
        <v>580</v>
      </c>
      <c r="D11" s="339" t="s">
        <v>1696</v>
      </c>
      <c r="E11" s="472" t="s">
        <v>1697</v>
      </c>
      <c r="F11" s="339" t="s">
        <v>2046</v>
      </c>
      <c r="G11" s="341"/>
      <c r="H11" s="352"/>
      <c r="I11" s="341"/>
      <c r="J11" s="352"/>
      <c r="K11" s="341"/>
      <c r="L11" s="279"/>
      <c r="M11" s="341">
        <v>1</v>
      </c>
      <c r="N11" s="279"/>
      <c r="O11" s="340"/>
      <c r="P11" s="279"/>
      <c r="Q11" s="353">
        <v>51</v>
      </c>
      <c r="R11" s="353" t="s">
        <v>1674</v>
      </c>
      <c r="S11" s="340" t="s">
        <v>1698</v>
      </c>
      <c r="T11" s="340" t="s">
        <v>1699</v>
      </c>
      <c r="U11" s="340" t="s">
        <v>1700</v>
      </c>
      <c r="V11" s="340" t="s">
        <v>1701</v>
      </c>
      <c r="W11" s="472" t="s">
        <v>1702</v>
      </c>
    </row>
    <row r="12" spans="1:23" ht="57.75" customHeight="1" x14ac:dyDescent="0.25">
      <c r="A12" s="600"/>
      <c r="B12" s="601"/>
      <c r="C12" s="602"/>
      <c r="D12" s="339" t="s">
        <v>581</v>
      </c>
      <c r="E12" s="472" t="s">
        <v>1697</v>
      </c>
      <c r="F12" s="354" t="s">
        <v>2047</v>
      </c>
      <c r="G12" s="349"/>
      <c r="H12" s="344"/>
      <c r="I12" s="349"/>
      <c r="J12" s="344"/>
      <c r="K12" s="349"/>
      <c r="L12" s="280"/>
      <c r="M12" s="349">
        <v>1</v>
      </c>
      <c r="N12" s="280"/>
      <c r="O12" s="350"/>
      <c r="P12" s="283"/>
      <c r="Q12" s="345">
        <v>51</v>
      </c>
      <c r="R12" s="345" t="s">
        <v>1674</v>
      </c>
      <c r="S12" s="345" t="s">
        <v>1703</v>
      </c>
      <c r="T12" s="345" t="s">
        <v>1704</v>
      </c>
      <c r="U12" s="345" t="s">
        <v>1705</v>
      </c>
      <c r="V12" s="345" t="s">
        <v>1706</v>
      </c>
      <c r="W12" s="472" t="s">
        <v>1707</v>
      </c>
    </row>
    <row r="13" spans="1:23" ht="96.75" hidden="1" customHeight="1" x14ac:dyDescent="0.25">
      <c r="A13" s="600"/>
      <c r="B13" s="601"/>
      <c r="C13" s="602"/>
      <c r="D13" s="339" t="s">
        <v>582</v>
      </c>
      <c r="E13" s="472" t="s">
        <v>1708</v>
      </c>
      <c r="F13" s="348" t="s">
        <v>2048</v>
      </c>
      <c r="G13" s="341"/>
      <c r="H13" s="355"/>
      <c r="I13" s="341"/>
      <c r="J13" s="355"/>
      <c r="K13" s="341"/>
      <c r="L13" s="279"/>
      <c r="M13" s="341"/>
      <c r="N13" s="279"/>
      <c r="O13" s="340"/>
      <c r="P13" s="279"/>
      <c r="Q13" s="340"/>
      <c r="R13" s="340"/>
      <c r="S13" s="353"/>
      <c r="T13" s="340"/>
      <c r="U13" s="340"/>
      <c r="V13" s="340"/>
      <c r="W13" s="472"/>
    </row>
    <row r="14" spans="1:23" ht="79.5" hidden="1" customHeight="1" x14ac:dyDescent="0.25">
      <c r="A14" s="600"/>
      <c r="B14" s="601"/>
      <c r="C14" s="602"/>
      <c r="D14" s="339"/>
      <c r="E14" s="472"/>
      <c r="F14" s="339"/>
      <c r="G14" s="344"/>
      <c r="H14" s="344"/>
      <c r="I14" s="356"/>
      <c r="J14" s="344"/>
      <c r="K14" s="344"/>
      <c r="L14" s="280"/>
      <c r="M14" s="344"/>
      <c r="N14" s="280"/>
      <c r="O14" s="340"/>
      <c r="P14" s="279"/>
      <c r="Q14" s="340"/>
      <c r="R14" s="340"/>
      <c r="S14" s="345"/>
      <c r="T14" s="348"/>
      <c r="U14" s="345"/>
      <c r="V14" s="345"/>
      <c r="W14" s="472"/>
    </row>
    <row r="15" spans="1:23" ht="75.75" hidden="1" customHeight="1" x14ac:dyDescent="0.25">
      <c r="A15" s="600"/>
      <c r="B15" s="601"/>
      <c r="C15" s="602"/>
      <c r="D15" s="339"/>
      <c r="E15" s="472"/>
      <c r="F15" s="339"/>
      <c r="G15" s="344"/>
      <c r="H15" s="344"/>
      <c r="I15" s="244"/>
      <c r="J15" s="344"/>
      <c r="K15" s="344"/>
      <c r="L15" s="280"/>
      <c r="M15" s="344"/>
      <c r="N15" s="280"/>
      <c r="O15" s="245"/>
      <c r="P15" s="279"/>
      <c r="Q15" s="340"/>
      <c r="R15" s="340"/>
      <c r="S15" s="348"/>
      <c r="T15" s="348"/>
      <c r="U15" s="345"/>
      <c r="V15" s="345"/>
      <c r="W15" s="472"/>
    </row>
    <row r="16" spans="1:23" ht="54" customHeight="1" x14ac:dyDescent="0.25">
      <c r="A16" s="600"/>
      <c r="B16" s="337" t="s">
        <v>583</v>
      </c>
      <c r="C16" s="338" t="s">
        <v>584</v>
      </c>
      <c r="D16" s="339" t="s">
        <v>1709</v>
      </c>
      <c r="E16" s="472" t="s">
        <v>1710</v>
      </c>
      <c r="F16" s="339" t="s">
        <v>585</v>
      </c>
      <c r="G16" s="344"/>
      <c r="H16" s="344"/>
      <c r="I16" s="244">
        <v>0.5</v>
      </c>
      <c r="J16" s="344"/>
      <c r="K16" s="349">
        <v>0.5</v>
      </c>
      <c r="L16" s="280"/>
      <c r="M16" s="344"/>
      <c r="N16" s="280"/>
      <c r="O16" s="245"/>
      <c r="P16" s="279"/>
      <c r="Q16" s="340">
        <v>51</v>
      </c>
      <c r="R16" s="340" t="s">
        <v>1674</v>
      </c>
      <c r="S16" s="348" t="s">
        <v>1711</v>
      </c>
      <c r="T16" s="348" t="s">
        <v>1712</v>
      </c>
      <c r="U16" s="345" t="s">
        <v>1713</v>
      </c>
      <c r="V16" s="345" t="s">
        <v>1714</v>
      </c>
      <c r="W16" s="472" t="s">
        <v>1715</v>
      </c>
    </row>
    <row r="17" spans="1:23" ht="67.5" customHeight="1" x14ac:dyDescent="0.25">
      <c r="A17" s="444"/>
      <c r="B17" s="445"/>
      <c r="C17" s="444" t="s">
        <v>101</v>
      </c>
      <c r="D17" s="445"/>
      <c r="E17" s="445"/>
      <c r="F17" s="446"/>
      <c r="G17" s="357">
        <f t="shared" ref="G17:N17" si="0">SUM(G6:G16)</f>
        <v>0.5</v>
      </c>
      <c r="H17" s="358">
        <f t="shared" si="0"/>
        <v>0</v>
      </c>
      <c r="I17" s="357">
        <f t="shared" si="0"/>
        <v>2.75</v>
      </c>
      <c r="J17" s="357">
        <f t="shared" si="0"/>
        <v>115200</v>
      </c>
      <c r="K17" s="357">
        <f t="shared" si="0"/>
        <v>1.75</v>
      </c>
      <c r="L17" s="358">
        <f t="shared" si="0"/>
        <v>7500</v>
      </c>
      <c r="M17" s="357">
        <f t="shared" si="0"/>
        <v>3</v>
      </c>
      <c r="N17" s="357">
        <f t="shared" si="0"/>
        <v>15000</v>
      </c>
      <c r="O17" s="357">
        <f>G17+I17+K17+M17</f>
        <v>8</v>
      </c>
      <c r="P17" s="359">
        <f>H17+J17+L17+N17</f>
        <v>137700</v>
      </c>
      <c r="Q17" s="360"/>
      <c r="R17" s="360"/>
      <c r="S17" s="360"/>
      <c r="T17" s="360"/>
      <c r="U17" s="360"/>
      <c r="V17" s="360"/>
      <c r="W17" s="360"/>
    </row>
    <row r="18" spans="1:23" ht="197.25" customHeight="1" x14ac:dyDescent="0.25">
      <c r="A18" s="361"/>
      <c r="B18" s="362"/>
      <c r="C18" s="362"/>
      <c r="D18" s="362"/>
      <c r="E18" s="363"/>
      <c r="F18" s="362"/>
      <c r="G18" s="362"/>
      <c r="H18" s="362"/>
      <c r="I18" s="362"/>
      <c r="J18" s="362"/>
      <c r="K18" s="362"/>
      <c r="L18" s="362"/>
      <c r="M18" s="362"/>
      <c r="N18" s="362"/>
      <c r="O18" s="362"/>
      <c r="P18" s="362"/>
      <c r="Q18" s="362"/>
      <c r="R18" s="362"/>
      <c r="S18" s="362"/>
      <c r="T18" s="362"/>
      <c r="U18" s="362"/>
      <c r="V18" s="362"/>
      <c r="W18" s="362"/>
    </row>
    <row r="19" spans="1:23" ht="105" customHeight="1" x14ac:dyDescent="0.25">
      <c r="A19" s="361"/>
      <c r="B19" s="362"/>
      <c r="C19" s="362"/>
      <c r="D19" s="362"/>
      <c r="E19" s="363"/>
      <c r="F19" s="362"/>
      <c r="G19" s="362"/>
      <c r="H19" s="362"/>
      <c r="I19" s="362"/>
      <c r="J19" s="362"/>
      <c r="K19" s="362"/>
      <c r="L19" s="362"/>
      <c r="M19" s="362"/>
      <c r="N19" s="362"/>
      <c r="O19" s="362"/>
      <c r="P19" s="362"/>
      <c r="Q19" s="362"/>
      <c r="R19" s="362"/>
      <c r="S19" s="362"/>
      <c r="T19" s="362"/>
      <c r="U19" s="362"/>
      <c r="V19" s="362"/>
      <c r="W19" s="362"/>
    </row>
    <row r="20" spans="1:23" ht="69" customHeight="1" x14ac:dyDescent="0.25">
      <c r="A20" s="361"/>
      <c r="B20" s="362"/>
      <c r="C20" s="362"/>
      <c r="D20" s="362"/>
      <c r="E20" s="363"/>
      <c r="F20" s="362"/>
      <c r="G20" s="362"/>
      <c r="H20" s="362"/>
      <c r="I20" s="362"/>
      <c r="J20" s="362"/>
      <c r="K20" s="362"/>
      <c r="L20" s="362"/>
      <c r="M20" s="362"/>
      <c r="N20" s="362"/>
      <c r="O20" s="362"/>
      <c r="P20" s="362"/>
      <c r="Q20" s="362"/>
      <c r="R20" s="362"/>
      <c r="S20" s="362"/>
      <c r="T20" s="362"/>
      <c r="U20" s="362"/>
      <c r="V20" s="362"/>
      <c r="W20" s="362"/>
    </row>
    <row r="21" spans="1:23" ht="57.75" customHeight="1" x14ac:dyDescent="0.25">
      <c r="A21" s="361"/>
      <c r="B21" s="362"/>
      <c r="C21" s="362"/>
      <c r="D21" s="362"/>
      <c r="E21" s="363"/>
      <c r="F21" s="362"/>
      <c r="G21" s="362"/>
      <c r="H21" s="362"/>
      <c r="I21" s="362"/>
      <c r="J21" s="362"/>
      <c r="K21" s="362"/>
      <c r="L21" s="362"/>
      <c r="M21" s="362"/>
      <c r="N21" s="362"/>
      <c r="O21" s="362"/>
      <c r="P21" s="362"/>
      <c r="Q21" s="362"/>
      <c r="R21" s="362"/>
      <c r="S21" s="362"/>
      <c r="T21" s="362"/>
      <c r="U21" s="362"/>
      <c r="V21" s="362"/>
      <c r="W21" s="362"/>
    </row>
    <row r="22" spans="1:23" ht="94.5" customHeight="1" x14ac:dyDescent="0.25">
      <c r="A22" s="361"/>
      <c r="B22" s="362"/>
      <c r="C22" s="362"/>
      <c r="D22" s="362"/>
      <c r="E22" s="363"/>
      <c r="F22" s="362"/>
      <c r="G22" s="362"/>
      <c r="H22" s="362"/>
      <c r="I22" s="362"/>
      <c r="J22" s="362"/>
      <c r="K22" s="362"/>
      <c r="L22" s="362"/>
      <c r="M22" s="362"/>
      <c r="N22" s="362"/>
      <c r="O22" s="362"/>
      <c r="P22" s="362"/>
      <c r="Q22" s="362"/>
      <c r="R22" s="362"/>
      <c r="S22" s="362"/>
      <c r="T22" s="362"/>
      <c r="U22" s="362"/>
      <c r="V22" s="362"/>
      <c r="W22" s="362"/>
    </row>
    <row r="23" spans="1:23" ht="72.75" customHeight="1" x14ac:dyDescent="0.25">
      <c r="A23" s="361"/>
      <c r="B23" s="362"/>
      <c r="C23" s="362"/>
      <c r="D23" s="362"/>
      <c r="E23" s="363"/>
      <c r="F23" s="362"/>
      <c r="G23" s="362"/>
      <c r="H23" s="362"/>
      <c r="I23" s="362"/>
      <c r="J23" s="362"/>
      <c r="K23" s="362"/>
      <c r="L23" s="362"/>
      <c r="M23" s="362"/>
      <c r="N23" s="362"/>
      <c r="O23" s="362"/>
      <c r="P23" s="362"/>
      <c r="Q23" s="362"/>
      <c r="R23" s="362"/>
      <c r="S23" s="362"/>
      <c r="T23" s="362"/>
      <c r="U23" s="362"/>
      <c r="V23" s="362"/>
      <c r="W23" s="362"/>
    </row>
    <row r="24" spans="1:23" ht="94.5" customHeight="1" x14ac:dyDescent="0.25">
      <c r="A24" s="361"/>
      <c r="B24" s="362"/>
      <c r="C24" s="362"/>
      <c r="D24" s="362"/>
      <c r="E24" s="363"/>
      <c r="F24" s="362"/>
      <c r="G24" s="362"/>
      <c r="H24" s="362"/>
      <c r="I24" s="362"/>
      <c r="J24" s="362"/>
      <c r="K24" s="362"/>
      <c r="L24" s="362"/>
      <c r="M24" s="362"/>
      <c r="N24" s="362"/>
      <c r="O24" s="362"/>
      <c r="P24" s="362"/>
      <c r="Q24" s="362"/>
      <c r="R24" s="362"/>
      <c r="S24" s="362"/>
      <c r="T24" s="362"/>
      <c r="U24" s="362"/>
      <c r="V24" s="362"/>
      <c r="W24" s="362"/>
    </row>
    <row r="25" spans="1:23" ht="94.5" customHeight="1" x14ac:dyDescent="0.25">
      <c r="A25" s="361"/>
      <c r="B25" s="362"/>
      <c r="C25" s="362"/>
      <c r="D25" s="362"/>
      <c r="E25" s="363"/>
      <c r="F25" s="362"/>
      <c r="G25" s="362"/>
      <c r="H25" s="362"/>
      <c r="I25" s="362"/>
      <c r="J25" s="362"/>
      <c r="K25" s="362"/>
      <c r="L25" s="362"/>
      <c r="M25" s="362"/>
      <c r="N25" s="362"/>
      <c r="O25" s="362"/>
      <c r="P25" s="362"/>
      <c r="Q25" s="362"/>
      <c r="R25" s="362"/>
      <c r="S25" s="362"/>
      <c r="T25" s="362"/>
      <c r="U25" s="362"/>
      <c r="V25" s="362"/>
      <c r="W25" s="362"/>
    </row>
    <row r="26" spans="1:23" ht="94.5" customHeight="1" x14ac:dyDescent="0.25">
      <c r="A26" s="361"/>
      <c r="B26" s="362"/>
      <c r="C26" s="362"/>
      <c r="D26" s="362"/>
      <c r="E26" s="363"/>
      <c r="F26" s="362"/>
      <c r="G26" s="362"/>
      <c r="H26" s="362"/>
      <c r="I26" s="362"/>
      <c r="J26" s="362"/>
      <c r="K26" s="362"/>
      <c r="L26" s="362"/>
      <c r="M26" s="362"/>
      <c r="N26" s="362"/>
      <c r="O26" s="362"/>
      <c r="P26" s="362"/>
      <c r="Q26" s="362"/>
      <c r="R26" s="362"/>
      <c r="S26" s="362"/>
      <c r="T26" s="362"/>
      <c r="U26" s="362"/>
      <c r="V26" s="362"/>
      <c r="W26" s="362"/>
    </row>
    <row r="27" spans="1:23" ht="94.5" customHeight="1" x14ac:dyDescent="0.25">
      <c r="A27" s="361"/>
      <c r="B27" s="362"/>
      <c r="C27" s="362"/>
      <c r="D27" s="362"/>
      <c r="E27" s="363"/>
      <c r="F27" s="362"/>
      <c r="G27" s="362"/>
      <c r="H27" s="362"/>
      <c r="I27" s="362"/>
      <c r="J27" s="362"/>
      <c r="K27" s="362"/>
      <c r="L27" s="362"/>
      <c r="M27" s="362"/>
      <c r="N27" s="362"/>
      <c r="O27" s="362"/>
      <c r="P27" s="362"/>
      <c r="Q27" s="362"/>
      <c r="R27" s="362"/>
      <c r="S27" s="362"/>
      <c r="T27" s="362"/>
      <c r="U27" s="362"/>
      <c r="V27" s="362"/>
      <c r="W27" s="362"/>
    </row>
    <row r="28" spans="1:23" ht="72.75" customHeight="1" x14ac:dyDescent="0.25">
      <c r="A28" s="361"/>
      <c r="B28" s="362"/>
      <c r="C28" s="362"/>
      <c r="D28" s="362"/>
      <c r="E28" s="363"/>
      <c r="F28" s="362"/>
      <c r="G28" s="362"/>
      <c r="H28" s="362"/>
      <c r="I28" s="362"/>
      <c r="J28" s="362"/>
      <c r="K28" s="362"/>
      <c r="L28" s="362"/>
      <c r="M28" s="362"/>
      <c r="N28" s="362"/>
      <c r="O28" s="362"/>
      <c r="P28" s="362"/>
      <c r="Q28" s="362"/>
      <c r="R28" s="362"/>
      <c r="S28" s="362"/>
      <c r="T28" s="362"/>
      <c r="U28" s="362"/>
      <c r="V28" s="362"/>
      <c r="W28" s="362"/>
    </row>
    <row r="29" spans="1:23" ht="72.75" customHeight="1" x14ac:dyDescent="0.25">
      <c r="A29" s="361"/>
      <c r="B29" s="362"/>
      <c r="C29" s="362"/>
      <c r="D29" s="362"/>
      <c r="E29" s="363"/>
      <c r="F29" s="362"/>
      <c r="G29" s="362"/>
      <c r="H29" s="362"/>
      <c r="I29" s="362"/>
      <c r="J29" s="362"/>
      <c r="K29" s="362"/>
      <c r="L29" s="362"/>
      <c r="M29" s="362"/>
      <c r="N29" s="362"/>
      <c r="O29" s="362"/>
      <c r="P29" s="362"/>
      <c r="Q29" s="362"/>
      <c r="R29" s="362"/>
      <c r="S29" s="362"/>
      <c r="T29" s="362"/>
      <c r="U29" s="362"/>
      <c r="V29" s="362"/>
      <c r="W29" s="362"/>
    </row>
    <row r="30" spans="1:23" ht="72.75" customHeight="1" x14ac:dyDescent="0.25">
      <c r="A30" s="361"/>
      <c r="B30" s="362"/>
      <c r="C30" s="362"/>
      <c r="D30" s="362"/>
      <c r="E30" s="363"/>
      <c r="F30" s="362"/>
      <c r="G30" s="362"/>
      <c r="H30" s="362"/>
      <c r="I30" s="362"/>
      <c r="J30" s="362"/>
      <c r="K30" s="362"/>
      <c r="L30" s="362"/>
      <c r="M30" s="362"/>
      <c r="N30" s="362"/>
      <c r="O30" s="362"/>
      <c r="P30" s="362"/>
      <c r="Q30" s="362"/>
      <c r="R30" s="362"/>
      <c r="S30" s="362"/>
      <c r="T30" s="362"/>
      <c r="U30" s="362"/>
      <c r="V30" s="362"/>
      <c r="W30" s="362"/>
    </row>
    <row r="31" spans="1:23" ht="72.75" customHeight="1" x14ac:dyDescent="0.25">
      <c r="A31" s="361"/>
      <c r="B31" s="362"/>
      <c r="C31" s="362"/>
      <c r="D31" s="362"/>
      <c r="E31" s="363"/>
      <c r="F31" s="362"/>
      <c r="G31" s="362"/>
      <c r="H31" s="362"/>
      <c r="I31" s="362"/>
      <c r="J31" s="362"/>
      <c r="K31" s="362"/>
      <c r="L31" s="362"/>
      <c r="M31" s="362"/>
      <c r="N31" s="362"/>
      <c r="O31" s="362"/>
      <c r="P31" s="362"/>
      <c r="Q31" s="362"/>
      <c r="R31" s="362"/>
      <c r="S31" s="362"/>
      <c r="T31" s="362"/>
      <c r="U31" s="362"/>
      <c r="V31" s="362"/>
      <c r="W31" s="362"/>
    </row>
    <row r="32" spans="1:23" ht="52.5" customHeight="1" x14ac:dyDescent="0.25">
      <c r="A32" s="361"/>
      <c r="B32" s="362"/>
      <c r="C32" s="362"/>
      <c r="D32" s="362"/>
      <c r="E32" s="363"/>
      <c r="F32" s="362"/>
      <c r="G32" s="362"/>
      <c r="H32" s="362"/>
      <c r="I32" s="362"/>
      <c r="J32" s="362"/>
      <c r="K32" s="362"/>
      <c r="L32" s="362"/>
      <c r="M32" s="362"/>
      <c r="N32" s="362"/>
      <c r="O32" s="362"/>
      <c r="P32" s="362"/>
      <c r="Q32" s="362"/>
      <c r="R32" s="362"/>
      <c r="S32" s="362"/>
      <c r="T32" s="362"/>
      <c r="U32" s="362"/>
      <c r="V32" s="362"/>
      <c r="W32" s="362"/>
    </row>
    <row r="33" spans="1:23" ht="72.75" customHeight="1" x14ac:dyDescent="0.25">
      <c r="A33" s="361"/>
      <c r="B33" s="362"/>
      <c r="C33" s="362"/>
      <c r="D33" s="362"/>
      <c r="E33" s="363"/>
      <c r="F33" s="362"/>
      <c r="G33" s="362"/>
      <c r="H33" s="362"/>
      <c r="I33" s="362"/>
      <c r="J33" s="362"/>
      <c r="K33" s="362"/>
      <c r="L33" s="362"/>
      <c r="M33" s="362"/>
      <c r="N33" s="362"/>
      <c r="O33" s="362"/>
      <c r="P33" s="362"/>
      <c r="Q33" s="362"/>
      <c r="R33" s="362"/>
      <c r="S33" s="362"/>
      <c r="T33" s="362"/>
      <c r="U33" s="362"/>
      <c r="V33" s="362"/>
      <c r="W33" s="362"/>
    </row>
    <row r="34" spans="1:23" ht="67.5" customHeight="1" x14ac:dyDescent="0.25">
      <c r="A34" s="361"/>
      <c r="B34" s="362"/>
      <c r="C34" s="362"/>
      <c r="D34" s="362"/>
      <c r="E34" s="363"/>
      <c r="F34" s="362"/>
      <c r="G34" s="362"/>
      <c r="H34" s="362"/>
      <c r="I34" s="362"/>
      <c r="J34" s="362"/>
      <c r="K34" s="362"/>
      <c r="L34" s="362"/>
      <c r="M34" s="362"/>
      <c r="N34" s="362"/>
      <c r="O34" s="362"/>
      <c r="P34" s="362"/>
      <c r="Q34" s="362"/>
      <c r="R34" s="362"/>
      <c r="S34" s="362"/>
      <c r="T34" s="362"/>
      <c r="U34" s="362"/>
      <c r="V34" s="362"/>
      <c r="W34" s="362"/>
    </row>
    <row r="35" spans="1:23" ht="39.75" customHeight="1" x14ac:dyDescent="0.25">
      <c r="A35" s="361"/>
      <c r="B35" s="362"/>
      <c r="C35" s="362"/>
      <c r="D35" s="362"/>
      <c r="E35" s="363"/>
      <c r="F35" s="362"/>
      <c r="G35" s="362"/>
      <c r="H35" s="362"/>
      <c r="I35" s="362"/>
      <c r="J35" s="362"/>
      <c r="K35" s="362"/>
      <c r="L35" s="362"/>
      <c r="M35" s="362"/>
      <c r="N35" s="362"/>
      <c r="O35" s="362"/>
      <c r="P35" s="362"/>
      <c r="Q35" s="362"/>
      <c r="R35" s="362"/>
      <c r="S35" s="362"/>
      <c r="T35" s="362"/>
      <c r="U35" s="362"/>
      <c r="V35" s="362"/>
      <c r="W35" s="362"/>
    </row>
    <row r="36" spans="1:23" ht="72.75" customHeight="1" x14ac:dyDescent="0.25">
      <c r="A36" s="361"/>
      <c r="B36" s="362"/>
      <c r="C36" s="362"/>
      <c r="D36" s="362"/>
      <c r="E36" s="363"/>
      <c r="F36" s="362"/>
      <c r="G36" s="362"/>
      <c r="H36" s="362"/>
      <c r="I36" s="362"/>
      <c r="J36" s="362"/>
      <c r="K36" s="362"/>
      <c r="L36" s="362"/>
      <c r="M36" s="362"/>
      <c r="N36" s="362"/>
      <c r="O36" s="362"/>
      <c r="P36" s="362"/>
      <c r="Q36" s="362"/>
      <c r="R36" s="362"/>
      <c r="S36" s="362"/>
      <c r="T36" s="362"/>
      <c r="U36" s="362"/>
      <c r="V36" s="362"/>
      <c r="W36" s="362"/>
    </row>
    <row r="37" spans="1:23" ht="72.75" customHeight="1" x14ac:dyDescent="0.25">
      <c r="A37" s="361"/>
      <c r="B37" s="362"/>
      <c r="C37" s="362"/>
      <c r="D37" s="362"/>
      <c r="E37" s="363"/>
      <c r="F37" s="362"/>
      <c r="G37" s="362"/>
      <c r="H37" s="362"/>
      <c r="I37" s="362"/>
      <c r="J37" s="362"/>
      <c r="K37" s="362"/>
      <c r="L37" s="362"/>
      <c r="M37" s="362"/>
      <c r="N37" s="362"/>
      <c r="O37" s="362"/>
      <c r="P37" s="362"/>
      <c r="Q37" s="362"/>
      <c r="R37" s="362"/>
      <c r="S37" s="362"/>
      <c r="T37" s="362"/>
      <c r="U37" s="362"/>
      <c r="V37" s="362"/>
      <c r="W37" s="362"/>
    </row>
    <row r="38" spans="1:23" ht="73.5" customHeight="1" x14ac:dyDescent="0.25">
      <c r="A38" s="361"/>
      <c r="B38" s="362"/>
      <c r="C38" s="362"/>
      <c r="D38" s="362"/>
      <c r="E38" s="363"/>
      <c r="F38" s="362"/>
      <c r="G38" s="362"/>
      <c r="H38" s="362"/>
      <c r="I38" s="362"/>
      <c r="J38" s="362"/>
      <c r="K38" s="362"/>
      <c r="L38" s="362"/>
      <c r="M38" s="362"/>
      <c r="N38" s="362"/>
      <c r="O38" s="362"/>
      <c r="P38" s="362"/>
      <c r="Q38" s="362"/>
      <c r="R38" s="362"/>
      <c r="S38" s="362"/>
      <c r="T38" s="362"/>
      <c r="U38" s="362"/>
      <c r="V38" s="362"/>
      <c r="W38" s="362"/>
    </row>
    <row r="39" spans="1:23" ht="87.75" customHeight="1" x14ac:dyDescent="0.25">
      <c r="A39" s="361"/>
      <c r="B39" s="362"/>
      <c r="C39" s="362"/>
      <c r="D39" s="362"/>
      <c r="E39" s="363"/>
      <c r="F39" s="362"/>
      <c r="G39" s="362"/>
      <c r="H39" s="362"/>
      <c r="I39" s="362"/>
      <c r="J39" s="362"/>
      <c r="K39" s="362"/>
      <c r="L39" s="362"/>
      <c r="M39" s="362"/>
      <c r="N39" s="362"/>
      <c r="O39" s="362"/>
      <c r="P39" s="362"/>
      <c r="Q39" s="362"/>
      <c r="R39" s="362"/>
      <c r="S39" s="362"/>
      <c r="T39" s="362"/>
      <c r="U39" s="362"/>
      <c r="V39" s="362"/>
      <c r="W39" s="362"/>
    </row>
    <row r="40" spans="1:23" ht="87.75" customHeight="1" x14ac:dyDescent="0.25">
      <c r="A40" s="361"/>
      <c r="B40" s="362"/>
      <c r="C40" s="362"/>
      <c r="D40" s="362"/>
      <c r="E40" s="363"/>
      <c r="F40" s="362"/>
      <c r="G40" s="362"/>
      <c r="H40" s="362"/>
      <c r="I40" s="362"/>
      <c r="J40" s="362"/>
      <c r="K40" s="362"/>
      <c r="L40" s="362"/>
      <c r="M40" s="362"/>
      <c r="N40" s="362"/>
      <c r="O40" s="362"/>
      <c r="P40" s="362"/>
      <c r="Q40" s="362"/>
      <c r="R40" s="362"/>
      <c r="S40" s="362"/>
      <c r="T40" s="362"/>
      <c r="U40" s="362"/>
      <c r="V40" s="362"/>
      <c r="W40" s="362"/>
    </row>
    <row r="41" spans="1:23" ht="66" customHeight="1" x14ac:dyDescent="0.25">
      <c r="A41" s="361"/>
      <c r="B41" s="362"/>
      <c r="C41" s="362"/>
      <c r="D41" s="362"/>
      <c r="E41" s="363"/>
      <c r="F41" s="362"/>
      <c r="G41" s="362"/>
      <c r="H41" s="362"/>
      <c r="I41" s="362"/>
      <c r="J41" s="362"/>
      <c r="K41" s="362"/>
      <c r="L41" s="362"/>
      <c r="M41" s="362"/>
      <c r="N41" s="362"/>
      <c r="O41" s="362"/>
      <c r="P41" s="362"/>
      <c r="Q41" s="362"/>
      <c r="R41" s="362"/>
      <c r="S41" s="362"/>
      <c r="T41" s="362"/>
      <c r="U41" s="362"/>
      <c r="V41" s="362"/>
      <c r="W41" s="362"/>
    </row>
    <row r="42" spans="1:23" ht="87.75" customHeight="1" x14ac:dyDescent="0.25">
      <c r="A42" s="361"/>
      <c r="B42" s="362"/>
      <c r="C42" s="362"/>
      <c r="D42" s="362"/>
      <c r="E42" s="363"/>
      <c r="F42" s="362"/>
      <c r="G42" s="362"/>
      <c r="H42" s="362"/>
      <c r="I42" s="362"/>
      <c r="J42" s="362"/>
      <c r="K42" s="362"/>
      <c r="L42" s="362"/>
      <c r="M42" s="362"/>
      <c r="N42" s="362"/>
      <c r="O42" s="362"/>
      <c r="P42" s="362"/>
      <c r="Q42" s="362"/>
      <c r="R42" s="362"/>
      <c r="S42" s="362"/>
      <c r="T42" s="362"/>
      <c r="U42" s="362"/>
      <c r="V42" s="362"/>
      <c r="W42" s="362"/>
    </row>
    <row r="43" spans="1:23" ht="87.75" customHeight="1" x14ac:dyDescent="0.25">
      <c r="A43" s="361"/>
      <c r="B43" s="362"/>
      <c r="C43" s="362"/>
      <c r="D43" s="362"/>
      <c r="E43" s="363"/>
      <c r="F43" s="362"/>
      <c r="G43" s="362"/>
      <c r="H43" s="362"/>
      <c r="I43" s="362"/>
      <c r="J43" s="362"/>
      <c r="K43" s="362"/>
      <c r="L43" s="362"/>
      <c r="M43" s="362"/>
      <c r="N43" s="362"/>
      <c r="O43" s="362"/>
      <c r="P43" s="362"/>
      <c r="Q43" s="362"/>
      <c r="R43" s="362"/>
      <c r="S43" s="362"/>
      <c r="T43" s="362"/>
      <c r="U43" s="362"/>
      <c r="V43" s="362"/>
      <c r="W43" s="362"/>
    </row>
    <row r="44" spans="1:23" ht="72" customHeight="1" x14ac:dyDescent="0.25">
      <c r="A44" s="361"/>
      <c r="B44" s="362"/>
      <c r="C44" s="362"/>
      <c r="D44" s="362"/>
      <c r="E44" s="363"/>
      <c r="F44" s="362"/>
      <c r="G44" s="362"/>
      <c r="H44" s="362"/>
      <c r="I44" s="362"/>
      <c r="J44" s="362"/>
      <c r="K44" s="362"/>
      <c r="L44" s="362"/>
      <c r="M44" s="362"/>
      <c r="N44" s="362"/>
      <c r="O44" s="362"/>
      <c r="P44" s="362"/>
      <c r="Q44" s="362"/>
      <c r="R44" s="362"/>
      <c r="S44" s="362"/>
      <c r="T44" s="362"/>
      <c r="U44" s="362"/>
      <c r="V44" s="362"/>
      <c r="W44" s="362"/>
    </row>
    <row r="45" spans="1:23" ht="66" customHeight="1" x14ac:dyDescent="0.25">
      <c r="A45" s="361"/>
      <c r="B45" s="362"/>
      <c r="C45" s="362"/>
      <c r="D45" s="362"/>
      <c r="E45" s="363"/>
      <c r="F45" s="362"/>
      <c r="G45" s="362"/>
      <c r="H45" s="362"/>
      <c r="I45" s="362"/>
      <c r="J45" s="362"/>
      <c r="K45" s="362"/>
      <c r="L45" s="362"/>
      <c r="M45" s="362"/>
      <c r="N45" s="362"/>
      <c r="O45" s="362"/>
      <c r="P45" s="362"/>
      <c r="Q45" s="362"/>
      <c r="R45" s="362"/>
      <c r="S45" s="362"/>
      <c r="T45" s="362"/>
      <c r="U45" s="362"/>
      <c r="V45" s="362"/>
      <c r="W45" s="362"/>
    </row>
    <row r="46" spans="1:23" ht="87.75" customHeight="1" x14ac:dyDescent="0.25">
      <c r="A46" s="361"/>
      <c r="B46" s="362"/>
      <c r="C46" s="362"/>
      <c r="D46" s="362"/>
      <c r="E46" s="363"/>
      <c r="F46" s="362"/>
      <c r="G46" s="362"/>
      <c r="H46" s="362"/>
      <c r="I46" s="362"/>
      <c r="J46" s="362"/>
      <c r="K46" s="362"/>
      <c r="L46" s="362"/>
      <c r="M46" s="362"/>
      <c r="N46" s="362"/>
      <c r="O46" s="362"/>
      <c r="P46" s="362"/>
      <c r="Q46" s="362"/>
      <c r="R46" s="362"/>
      <c r="S46" s="362"/>
      <c r="T46" s="362"/>
      <c r="U46" s="362"/>
      <c r="V46" s="362"/>
      <c r="W46" s="362"/>
    </row>
    <row r="47" spans="1:23" ht="87.75" customHeight="1" x14ac:dyDescent="0.25">
      <c r="A47" s="361"/>
      <c r="B47" s="362"/>
      <c r="C47" s="362"/>
      <c r="D47" s="362"/>
      <c r="E47" s="363"/>
      <c r="F47" s="362"/>
      <c r="G47" s="362"/>
      <c r="H47" s="362"/>
      <c r="I47" s="362"/>
      <c r="J47" s="362"/>
      <c r="K47" s="362"/>
      <c r="L47" s="362"/>
      <c r="M47" s="362"/>
      <c r="N47" s="362"/>
      <c r="O47" s="362"/>
      <c r="P47" s="362"/>
      <c r="Q47" s="362"/>
      <c r="R47" s="362"/>
      <c r="S47" s="362"/>
      <c r="T47" s="362"/>
      <c r="U47" s="362"/>
      <c r="V47" s="362"/>
      <c r="W47" s="362"/>
    </row>
    <row r="48" spans="1:23" ht="72.75" customHeight="1" x14ac:dyDescent="0.25">
      <c r="A48" s="361"/>
      <c r="B48" s="362"/>
      <c r="C48" s="362"/>
      <c r="D48" s="362"/>
      <c r="E48" s="363"/>
      <c r="F48" s="362"/>
      <c r="G48" s="362"/>
      <c r="H48" s="362"/>
      <c r="I48" s="362"/>
      <c r="J48" s="362"/>
      <c r="K48" s="362"/>
      <c r="L48" s="362"/>
      <c r="M48" s="362"/>
      <c r="N48" s="362"/>
      <c r="O48" s="362"/>
      <c r="P48" s="362"/>
      <c r="Q48" s="362"/>
      <c r="R48" s="362"/>
      <c r="S48" s="362"/>
      <c r="T48" s="362"/>
      <c r="U48" s="362"/>
      <c r="V48" s="362"/>
      <c r="W48" s="362"/>
    </row>
    <row r="49" spans="1:23" ht="15.75" x14ac:dyDescent="0.25">
      <c r="A49" s="361"/>
      <c r="B49" s="362"/>
      <c r="C49" s="362"/>
      <c r="D49" s="362"/>
      <c r="E49" s="363"/>
      <c r="F49" s="362"/>
      <c r="G49" s="362"/>
      <c r="H49" s="362"/>
      <c r="I49" s="362"/>
      <c r="J49" s="362"/>
      <c r="K49" s="362"/>
      <c r="L49" s="362"/>
      <c r="M49" s="362"/>
      <c r="N49" s="362"/>
      <c r="O49" s="362"/>
      <c r="P49" s="362"/>
      <c r="Q49" s="362"/>
      <c r="R49" s="362"/>
      <c r="S49" s="362"/>
      <c r="T49" s="362"/>
      <c r="U49" s="362"/>
      <c r="V49" s="362"/>
      <c r="W49" s="362"/>
    </row>
    <row r="65" spans="1:5" ht="117.75" customHeight="1" x14ac:dyDescent="0.25">
      <c r="A65" s="343"/>
      <c r="E65" s="343"/>
    </row>
    <row r="66" spans="1:5" ht="117.75" customHeight="1" x14ac:dyDescent="0.25">
      <c r="A66" s="343"/>
      <c r="E66" s="343"/>
    </row>
    <row r="67" spans="1:5" ht="117.75" customHeight="1" x14ac:dyDescent="0.25">
      <c r="A67" s="343"/>
      <c r="E67" s="343"/>
    </row>
    <row r="68" spans="1:5" ht="117.75" customHeight="1" x14ac:dyDescent="0.25">
      <c r="A68" s="343"/>
      <c r="E68" s="343"/>
    </row>
    <row r="69" spans="1:5" ht="82.5" customHeight="1" x14ac:dyDescent="0.25">
      <c r="A69" s="343"/>
      <c r="E69" s="343"/>
    </row>
    <row r="70" spans="1:5" ht="117.75" customHeight="1" x14ac:dyDescent="0.25">
      <c r="A70" s="343"/>
      <c r="E70" s="343"/>
    </row>
    <row r="71" spans="1:5" ht="84" customHeight="1" x14ac:dyDescent="0.25">
      <c r="A71" s="343"/>
      <c r="E71" s="343"/>
    </row>
    <row r="72" spans="1:5" ht="84" customHeight="1" x14ac:dyDescent="0.25">
      <c r="A72" s="343"/>
      <c r="E72" s="343"/>
    </row>
    <row r="73" spans="1:5" ht="57.75" customHeight="1" x14ac:dyDescent="0.25">
      <c r="A73" s="343"/>
      <c r="E73" s="343"/>
    </row>
    <row r="74" spans="1:5" ht="58.5" customHeight="1" x14ac:dyDescent="0.25">
      <c r="A74" s="343"/>
      <c r="E74" s="343"/>
    </row>
    <row r="75" spans="1:5" ht="44.25" customHeight="1" x14ac:dyDescent="0.25">
      <c r="A75" s="343"/>
      <c r="E75" s="343"/>
    </row>
    <row r="76" spans="1:5" ht="84" customHeight="1" x14ac:dyDescent="0.25">
      <c r="A76" s="343"/>
      <c r="E76" s="343"/>
    </row>
    <row r="77" spans="1:5" ht="51" customHeight="1" x14ac:dyDescent="0.25">
      <c r="A77" s="343"/>
      <c r="E77" s="343"/>
    </row>
    <row r="78" spans="1:5" ht="56.25" customHeight="1" x14ac:dyDescent="0.25">
      <c r="A78" s="343"/>
      <c r="E78" s="343"/>
    </row>
    <row r="79" spans="1:5" ht="84" customHeight="1" x14ac:dyDescent="0.25">
      <c r="A79" s="343"/>
      <c r="E79" s="343"/>
    </row>
    <row r="80" spans="1:5" ht="84" customHeight="1" x14ac:dyDescent="0.25">
      <c r="A80" s="343"/>
      <c r="E80" s="343"/>
    </row>
    <row r="81" spans="1:5" ht="56.25" customHeight="1" x14ac:dyDescent="0.25">
      <c r="A81" s="343"/>
      <c r="E81" s="343"/>
    </row>
    <row r="82" spans="1:5" ht="58.5" customHeight="1" x14ac:dyDescent="0.25">
      <c r="A82" s="343"/>
      <c r="E82" s="343"/>
    </row>
    <row r="83" spans="1:5" ht="55.5" customHeight="1" x14ac:dyDescent="0.25">
      <c r="A83" s="343"/>
      <c r="E83" s="343"/>
    </row>
    <row r="84" spans="1:5" ht="84" customHeight="1" x14ac:dyDescent="0.25">
      <c r="A84" s="343"/>
      <c r="E84" s="343"/>
    </row>
    <row r="85" spans="1:5" ht="136.5" customHeight="1" x14ac:dyDescent="0.25">
      <c r="A85" s="343"/>
      <c r="E85" s="343"/>
    </row>
    <row r="86" spans="1:5" ht="136.5" customHeight="1" x14ac:dyDescent="0.25">
      <c r="A86" s="343"/>
      <c r="E86" s="343"/>
    </row>
    <row r="87" spans="1:5" ht="136.5" customHeight="1" x14ac:dyDescent="0.25">
      <c r="A87" s="343"/>
      <c r="E87" s="343"/>
    </row>
    <row r="88" spans="1:5" ht="136.5" customHeight="1" x14ac:dyDescent="0.25">
      <c r="A88" s="343"/>
      <c r="E88" s="343"/>
    </row>
    <row r="89" spans="1:5" ht="136.5" customHeight="1" x14ac:dyDescent="0.25">
      <c r="A89" s="343"/>
      <c r="E89" s="343"/>
    </row>
    <row r="90" spans="1:5" ht="116.25" customHeight="1" x14ac:dyDescent="0.25">
      <c r="A90" s="343"/>
      <c r="E90" s="343"/>
    </row>
    <row r="91" spans="1:5" ht="88.5" customHeight="1" x14ac:dyDescent="0.25">
      <c r="A91" s="343"/>
      <c r="E91" s="343"/>
    </row>
    <row r="92" spans="1:5" ht="116.25" customHeight="1" x14ac:dyDescent="0.25">
      <c r="A92" s="343"/>
      <c r="E92" s="343"/>
    </row>
    <row r="93" spans="1:5" ht="116.25" customHeight="1" x14ac:dyDescent="0.25">
      <c r="A93" s="343"/>
      <c r="E93" s="343"/>
    </row>
    <row r="94" spans="1:5" ht="116.25" customHeight="1" x14ac:dyDescent="0.25">
      <c r="A94" s="343"/>
      <c r="E94" s="343"/>
    </row>
    <row r="95" spans="1:5" ht="116.25" customHeight="1" x14ac:dyDescent="0.25">
      <c r="A95" s="343"/>
      <c r="E95" s="343"/>
    </row>
    <row r="96" spans="1:5" ht="116.25" customHeight="1" x14ac:dyDescent="0.25">
      <c r="A96" s="343"/>
      <c r="E96" s="343"/>
    </row>
    <row r="97" spans="1:5" ht="116.25" customHeight="1" x14ac:dyDescent="0.25">
      <c r="A97" s="343"/>
      <c r="E97" s="343"/>
    </row>
    <row r="98" spans="1:5" ht="116.25" customHeight="1" x14ac:dyDescent="0.25">
      <c r="A98" s="343"/>
      <c r="E98" s="343"/>
    </row>
    <row r="99" spans="1:5" ht="116.25" customHeight="1" x14ac:dyDescent="0.25">
      <c r="A99" s="343"/>
      <c r="E99" s="343"/>
    </row>
    <row r="100" spans="1:5" ht="116.25" customHeight="1" x14ac:dyDescent="0.25">
      <c r="A100" s="343"/>
      <c r="E100" s="343"/>
    </row>
    <row r="101" spans="1:5" ht="37.5" customHeight="1" x14ac:dyDescent="0.25">
      <c r="A101" s="343"/>
      <c r="E101" s="343"/>
    </row>
    <row r="102" spans="1:5" x14ac:dyDescent="0.25">
      <c r="A102" s="343"/>
      <c r="E102" s="343"/>
    </row>
    <row r="103" spans="1:5" x14ac:dyDescent="0.25">
      <c r="A103" s="343"/>
      <c r="E103" s="343"/>
    </row>
    <row r="104" spans="1:5" x14ac:dyDescent="0.25">
      <c r="A104" s="343"/>
      <c r="E104" s="343"/>
    </row>
    <row r="105" spans="1:5" x14ac:dyDescent="0.25">
      <c r="A105" s="343"/>
      <c r="E105" s="343"/>
    </row>
    <row r="106" spans="1:5" x14ac:dyDescent="0.25">
      <c r="A106" s="343"/>
      <c r="E106" s="343"/>
    </row>
    <row r="107" spans="1:5" x14ac:dyDescent="0.25">
      <c r="A107" s="343"/>
      <c r="E107" s="343"/>
    </row>
    <row r="108" spans="1:5" x14ac:dyDescent="0.25">
      <c r="A108" s="343"/>
      <c r="E108" s="343"/>
    </row>
    <row r="109" spans="1:5" x14ac:dyDescent="0.25">
      <c r="A109" s="343"/>
      <c r="E109" s="343"/>
    </row>
    <row r="110" spans="1:5" x14ac:dyDescent="0.25">
      <c r="A110" s="343"/>
      <c r="E110" s="343"/>
    </row>
    <row r="111" spans="1:5" x14ac:dyDescent="0.25">
      <c r="A111" s="343"/>
      <c r="E111" s="343"/>
    </row>
    <row r="112" spans="1:5" x14ac:dyDescent="0.25">
      <c r="A112" s="343"/>
      <c r="E112" s="343"/>
    </row>
    <row r="113" spans="1:5" x14ac:dyDescent="0.25">
      <c r="A113" s="343"/>
      <c r="E113" s="343"/>
    </row>
    <row r="114" spans="1:5" x14ac:dyDescent="0.25">
      <c r="A114" s="343"/>
      <c r="E114" s="343"/>
    </row>
    <row r="115" spans="1:5" x14ac:dyDescent="0.25">
      <c r="A115" s="343"/>
      <c r="E115" s="343"/>
    </row>
    <row r="116" spans="1:5" x14ac:dyDescent="0.25">
      <c r="A116" s="343"/>
      <c r="E116" s="343"/>
    </row>
    <row r="117" spans="1:5" x14ac:dyDescent="0.25">
      <c r="A117" s="343"/>
      <c r="E117" s="343"/>
    </row>
    <row r="118" spans="1:5" x14ac:dyDescent="0.25">
      <c r="A118" s="343"/>
      <c r="E118" s="343"/>
    </row>
    <row r="119" spans="1:5" x14ac:dyDescent="0.25">
      <c r="A119" s="343"/>
      <c r="E119" s="343"/>
    </row>
    <row r="120" spans="1:5" x14ac:dyDescent="0.25">
      <c r="A120" s="343"/>
      <c r="E120" s="343"/>
    </row>
    <row r="121" spans="1:5" x14ac:dyDescent="0.25">
      <c r="A121" s="343"/>
      <c r="E121" s="343"/>
    </row>
    <row r="122" spans="1:5" x14ac:dyDescent="0.25">
      <c r="A122" s="343"/>
      <c r="E122" s="343"/>
    </row>
    <row r="123" spans="1:5" x14ac:dyDescent="0.25">
      <c r="A123" s="343"/>
      <c r="E123" s="343"/>
    </row>
    <row r="124" spans="1:5" x14ac:dyDescent="0.25">
      <c r="A124" s="343"/>
      <c r="E124" s="343"/>
    </row>
    <row r="125" spans="1:5" x14ac:dyDescent="0.25">
      <c r="A125" s="343"/>
      <c r="E125" s="343"/>
    </row>
    <row r="126" spans="1:5" x14ac:dyDescent="0.25">
      <c r="A126" s="343"/>
      <c r="E126" s="343"/>
    </row>
    <row r="127" spans="1:5" x14ac:dyDescent="0.25">
      <c r="A127" s="343"/>
      <c r="E127" s="343"/>
    </row>
    <row r="128" spans="1:5" x14ac:dyDescent="0.25">
      <c r="A128" s="343"/>
      <c r="E128" s="343"/>
    </row>
    <row r="129" spans="1:5" x14ac:dyDescent="0.25">
      <c r="A129" s="343"/>
      <c r="E129" s="343"/>
    </row>
    <row r="130" spans="1:5" x14ac:dyDescent="0.25">
      <c r="A130" s="343"/>
      <c r="E130" s="343"/>
    </row>
    <row r="131" spans="1:5" x14ac:dyDescent="0.25">
      <c r="A131" s="343"/>
      <c r="E131" s="343"/>
    </row>
    <row r="132" spans="1:5" x14ac:dyDescent="0.25">
      <c r="A132" s="343"/>
      <c r="E132" s="343"/>
    </row>
    <row r="133" spans="1:5" x14ac:dyDescent="0.25">
      <c r="A133" s="343"/>
      <c r="E133" s="343"/>
    </row>
  </sheetData>
  <mergeCells count="22">
    <mergeCell ref="A6:A16"/>
    <mergeCell ref="B7:B9"/>
    <mergeCell ref="B11:B15"/>
    <mergeCell ref="C11:C15"/>
    <mergeCell ref="C3:C5"/>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C133"/>
  <sheetViews>
    <sheetView showGridLines="0" zoomScale="80" zoomScaleNormal="80" workbookViewId="0">
      <pane xSplit="1" ySplit="5" topLeftCell="K12" activePane="bottomRight" state="frozen"/>
      <selection sqref="A1:V1"/>
      <selection pane="topRight" sqref="A1:V1"/>
      <selection pane="bottomLeft" sqref="A1:V1"/>
      <selection pane="bottomRight" activeCell="H11" sqref="H11"/>
    </sheetView>
  </sheetViews>
  <sheetFormatPr baseColWidth="10" defaultColWidth="11.42578125" defaultRowHeight="12.75" x14ac:dyDescent="0.25"/>
  <cols>
    <col min="1" max="2" width="21.7109375" style="366" customWidth="1"/>
    <col min="3" max="4" width="27.42578125" style="366" customWidth="1"/>
    <col min="5" max="5" width="27.42578125" style="365" customWidth="1"/>
    <col min="6" max="6" width="27.42578125" style="366" customWidth="1"/>
    <col min="7" max="7" width="15.28515625" style="366" customWidth="1"/>
    <col min="8" max="8" width="16" style="366" customWidth="1"/>
    <col min="9" max="9" width="15.28515625" style="366" customWidth="1"/>
    <col min="10" max="10" width="18.5703125" style="366" customWidth="1"/>
    <col min="11" max="11" width="15.28515625" style="366" customWidth="1"/>
    <col min="12" max="12" width="15.85546875" style="366" customWidth="1"/>
    <col min="13" max="13" width="15.28515625" style="366" customWidth="1"/>
    <col min="14" max="14" width="15" style="366" customWidth="1"/>
    <col min="15" max="15" width="15.28515625" style="366" customWidth="1"/>
    <col min="16" max="16" width="17" style="366" bestFit="1" customWidth="1"/>
    <col min="17" max="18" width="11.42578125" style="366"/>
    <col min="19" max="20" width="14.28515625" style="366" customWidth="1"/>
    <col min="21" max="22" width="14.28515625" style="364" customWidth="1"/>
    <col min="23" max="23" width="17" style="366" customWidth="1"/>
    <col min="24" max="16384" width="11.42578125" style="366"/>
  </cols>
  <sheetData>
    <row r="1" spans="1:29" ht="18.75" customHeight="1" x14ac:dyDescent="0.25">
      <c r="E1" s="440"/>
      <c r="G1" s="428" t="s">
        <v>94</v>
      </c>
      <c r="I1" s="428"/>
      <c r="J1" s="428"/>
      <c r="K1" s="428"/>
      <c r="L1" s="428"/>
      <c r="M1" s="428"/>
      <c r="N1" s="428"/>
      <c r="O1" s="428"/>
      <c r="P1" s="428"/>
      <c r="Q1" s="428"/>
      <c r="R1" s="428"/>
      <c r="S1" s="428"/>
      <c r="T1" s="428"/>
      <c r="U1" s="428"/>
      <c r="V1" s="428"/>
      <c r="W1" s="428"/>
      <c r="X1" s="428"/>
      <c r="Y1" s="428"/>
      <c r="Z1" s="428"/>
      <c r="AA1" s="428"/>
      <c r="AB1" s="428"/>
      <c r="AC1" s="428"/>
    </row>
    <row r="2" spans="1:29" ht="22.5" customHeight="1" x14ac:dyDescent="0.25">
      <c r="A2" s="392" t="s">
        <v>586</v>
      </c>
      <c r="B2" s="392"/>
      <c r="C2" s="392"/>
      <c r="D2" s="392"/>
      <c r="E2" s="336"/>
      <c r="F2" s="392"/>
      <c r="G2" s="392"/>
      <c r="H2" s="392"/>
      <c r="I2" s="392"/>
      <c r="J2" s="392"/>
      <c r="K2" s="392"/>
      <c r="L2" s="392"/>
      <c r="M2" s="392"/>
      <c r="N2" s="392"/>
      <c r="O2" s="392"/>
      <c r="P2" s="392"/>
      <c r="Q2" s="392"/>
      <c r="R2" s="392"/>
      <c r="S2" s="392"/>
      <c r="T2" s="392"/>
      <c r="U2" s="392"/>
      <c r="V2" s="392"/>
      <c r="W2" s="392"/>
    </row>
    <row r="3" spans="1:29" s="66" customFormat="1" ht="23.25" customHeight="1" x14ac:dyDescent="0.25">
      <c r="A3" s="603" t="s">
        <v>100</v>
      </c>
      <c r="B3" s="613" t="s">
        <v>119</v>
      </c>
      <c r="C3" s="612" t="s">
        <v>88</v>
      </c>
      <c r="D3" s="612" t="s">
        <v>89</v>
      </c>
      <c r="E3" s="584" t="s">
        <v>451</v>
      </c>
      <c r="F3" s="612" t="s">
        <v>90</v>
      </c>
      <c r="G3" s="603" t="s">
        <v>104</v>
      </c>
      <c r="H3" s="603"/>
      <c r="I3" s="603"/>
      <c r="J3" s="603"/>
      <c r="K3" s="603"/>
      <c r="L3" s="603"/>
      <c r="M3" s="603"/>
      <c r="N3" s="603"/>
      <c r="O3" s="612" t="s">
        <v>105</v>
      </c>
      <c r="P3" s="612"/>
      <c r="Q3" s="603" t="s">
        <v>106</v>
      </c>
      <c r="R3" s="603"/>
      <c r="S3" s="603" t="s">
        <v>107</v>
      </c>
      <c r="T3" s="603" t="s">
        <v>108</v>
      </c>
      <c r="U3" s="613" t="s">
        <v>116</v>
      </c>
      <c r="V3" s="613" t="s">
        <v>115</v>
      </c>
      <c r="W3" s="609" t="s">
        <v>91</v>
      </c>
    </row>
    <row r="4" spans="1:29" s="66" customFormat="1" ht="15" customHeight="1" x14ac:dyDescent="0.25">
      <c r="A4" s="603"/>
      <c r="B4" s="614"/>
      <c r="C4" s="612"/>
      <c r="D4" s="612"/>
      <c r="E4" s="585"/>
      <c r="F4" s="612"/>
      <c r="G4" s="603" t="s">
        <v>109</v>
      </c>
      <c r="H4" s="603"/>
      <c r="I4" s="603" t="s">
        <v>110</v>
      </c>
      <c r="J4" s="603"/>
      <c r="K4" s="603" t="s">
        <v>111</v>
      </c>
      <c r="L4" s="603"/>
      <c r="M4" s="603" t="s">
        <v>112</v>
      </c>
      <c r="N4" s="603"/>
      <c r="O4" s="612"/>
      <c r="P4" s="612"/>
      <c r="Q4" s="603"/>
      <c r="R4" s="603"/>
      <c r="S4" s="603"/>
      <c r="T4" s="603"/>
      <c r="U4" s="614"/>
      <c r="V4" s="614"/>
      <c r="W4" s="610"/>
    </row>
    <row r="5" spans="1:29" s="66" customFormat="1" ht="24" customHeight="1" x14ac:dyDescent="0.25">
      <c r="A5" s="603"/>
      <c r="B5" s="615"/>
      <c r="C5" s="612"/>
      <c r="D5" s="612"/>
      <c r="E5" s="586"/>
      <c r="F5" s="612"/>
      <c r="G5" s="285" t="s">
        <v>113</v>
      </c>
      <c r="H5" s="285" t="s">
        <v>12</v>
      </c>
      <c r="I5" s="285" t="s">
        <v>113</v>
      </c>
      <c r="J5" s="285" t="s">
        <v>12</v>
      </c>
      <c r="K5" s="285" t="s">
        <v>113</v>
      </c>
      <c r="L5" s="285" t="s">
        <v>12</v>
      </c>
      <c r="M5" s="285" t="s">
        <v>113</v>
      </c>
      <c r="N5" s="285" t="s">
        <v>12</v>
      </c>
      <c r="O5" s="285" t="s">
        <v>113</v>
      </c>
      <c r="P5" s="285" t="s">
        <v>12</v>
      </c>
      <c r="Q5" s="285" t="s">
        <v>114</v>
      </c>
      <c r="R5" s="285" t="s">
        <v>85</v>
      </c>
      <c r="S5" s="603"/>
      <c r="T5" s="603"/>
      <c r="U5" s="615"/>
      <c r="V5" s="615"/>
      <c r="W5" s="611"/>
    </row>
    <row r="6" spans="1:29" ht="15.75" customHeight="1" x14ac:dyDescent="0.25">
      <c r="A6" s="460"/>
      <c r="B6" s="461"/>
      <c r="C6" s="461"/>
      <c r="D6" s="461"/>
      <c r="E6" s="461"/>
      <c r="F6" s="461"/>
      <c r="G6" s="461"/>
      <c r="H6" s="461"/>
      <c r="I6" s="460" t="s">
        <v>117</v>
      </c>
      <c r="J6" s="461"/>
      <c r="K6" s="461"/>
      <c r="L6" s="461"/>
      <c r="M6" s="461"/>
      <c r="N6" s="461"/>
      <c r="O6" s="461"/>
      <c r="P6" s="461"/>
      <c r="Q6" s="461"/>
      <c r="R6" s="461"/>
      <c r="S6" s="461"/>
      <c r="T6" s="461"/>
      <c r="U6" s="461"/>
      <c r="V6" s="461"/>
      <c r="W6" s="462"/>
    </row>
    <row r="7" spans="1:29" ht="161.25" customHeight="1" x14ac:dyDescent="0.25">
      <c r="A7" s="604" t="s">
        <v>131</v>
      </c>
      <c r="B7" s="606" t="s">
        <v>587</v>
      </c>
      <c r="C7" s="367" t="s">
        <v>1623</v>
      </c>
      <c r="D7" s="368" t="s">
        <v>1621</v>
      </c>
      <c r="E7" s="351" t="s">
        <v>2030</v>
      </c>
      <c r="F7" s="367" t="s">
        <v>1622</v>
      </c>
      <c r="G7" s="369"/>
      <c r="H7" s="370"/>
      <c r="I7" s="383">
        <v>1</v>
      </c>
      <c r="J7" s="370"/>
      <c r="K7" s="370"/>
      <c r="L7" s="370"/>
      <c r="M7" s="370"/>
      <c r="N7" s="370"/>
      <c r="O7" s="370"/>
      <c r="P7" s="284"/>
      <c r="Q7" s="371">
        <v>300</v>
      </c>
      <c r="R7" s="371" t="s">
        <v>1624</v>
      </c>
      <c r="S7" s="372" t="s">
        <v>1626</v>
      </c>
      <c r="T7" s="372" t="s">
        <v>1625</v>
      </c>
      <c r="U7" s="373" t="s">
        <v>1627</v>
      </c>
      <c r="V7" s="373" t="s">
        <v>1585</v>
      </c>
      <c r="W7" s="368" t="s">
        <v>1628</v>
      </c>
    </row>
    <row r="8" spans="1:29" ht="111.75" customHeight="1" x14ac:dyDescent="0.25">
      <c r="A8" s="605"/>
      <c r="B8" s="607"/>
      <c r="C8" s="367" t="s">
        <v>588</v>
      </c>
      <c r="D8" s="368" t="s">
        <v>1630</v>
      </c>
      <c r="E8" s="351" t="s">
        <v>2031</v>
      </c>
      <c r="F8" s="367" t="s">
        <v>1629</v>
      </c>
      <c r="G8" s="369"/>
      <c r="H8" s="370"/>
      <c r="I8" s="383">
        <v>1</v>
      </c>
      <c r="J8" s="470">
        <f>'1. TALLERES SEMINARIOS'!D29</f>
        <v>35300</v>
      </c>
      <c r="K8" s="370"/>
      <c r="L8" s="370"/>
      <c r="M8" s="370"/>
      <c r="N8" s="370"/>
      <c r="O8" s="370"/>
      <c r="P8" s="284">
        <f>J8</f>
        <v>35300</v>
      </c>
      <c r="Q8" s="371">
        <v>142</v>
      </c>
      <c r="R8" s="371" t="s">
        <v>1631</v>
      </c>
      <c r="S8" s="372" t="s">
        <v>1632</v>
      </c>
      <c r="T8" s="372" t="s">
        <v>1633</v>
      </c>
      <c r="U8" s="373" t="s">
        <v>1634</v>
      </c>
      <c r="V8" s="373" t="s">
        <v>1585</v>
      </c>
      <c r="W8" s="368" t="s">
        <v>1635</v>
      </c>
    </row>
    <row r="9" spans="1:29" ht="113.25" customHeight="1" x14ac:dyDescent="0.25">
      <c r="A9" s="605"/>
      <c r="B9" s="604" t="s">
        <v>589</v>
      </c>
      <c r="C9" s="367" t="s">
        <v>132</v>
      </c>
      <c r="D9" s="368" t="s">
        <v>133</v>
      </c>
      <c r="E9" s="351" t="s">
        <v>2032</v>
      </c>
      <c r="F9" s="367" t="s">
        <v>590</v>
      </c>
      <c r="G9" s="374"/>
      <c r="H9" s="375"/>
      <c r="I9" s="376"/>
      <c r="J9" s="375"/>
      <c r="K9" s="376">
        <v>1</v>
      </c>
      <c r="L9" s="375"/>
      <c r="M9" s="376"/>
      <c r="N9" s="375"/>
      <c r="O9" s="377"/>
      <c r="P9" s="307"/>
      <c r="Q9" s="371">
        <v>142</v>
      </c>
      <c r="R9" s="371" t="s">
        <v>1631</v>
      </c>
      <c r="S9" s="378" t="s">
        <v>1636</v>
      </c>
      <c r="T9" s="379" t="s">
        <v>1637</v>
      </c>
      <c r="U9" s="373" t="s">
        <v>1634</v>
      </c>
      <c r="V9" s="373" t="s">
        <v>1585</v>
      </c>
      <c r="W9" s="368" t="s">
        <v>1635</v>
      </c>
    </row>
    <row r="10" spans="1:29" ht="89.25" customHeight="1" x14ac:dyDescent="0.25">
      <c r="A10" s="605"/>
      <c r="B10" s="608"/>
      <c r="C10" s="367" t="s">
        <v>591</v>
      </c>
      <c r="D10" s="368" t="s">
        <v>592</v>
      </c>
      <c r="E10" s="351" t="s">
        <v>2033</v>
      </c>
      <c r="F10" s="367" t="s">
        <v>1638</v>
      </c>
      <c r="G10" s="382">
        <v>0.5</v>
      </c>
      <c r="H10" s="380">
        <f>P10*G10</f>
        <v>200000</v>
      </c>
      <c r="I10" s="382">
        <v>0.5</v>
      </c>
      <c r="J10" s="666">
        <f>P10*I10</f>
        <v>200000</v>
      </c>
      <c r="K10" s="370"/>
      <c r="L10" s="370"/>
      <c r="M10" s="370"/>
      <c r="N10" s="370"/>
      <c r="O10" s="370"/>
      <c r="P10" s="284">
        <f>'5. ACTIVIDADES ESPECIALES'!D142</f>
        <v>400000</v>
      </c>
      <c r="Q10" s="371">
        <v>26</v>
      </c>
      <c r="R10" s="373" t="s">
        <v>1639</v>
      </c>
      <c r="S10" s="373" t="s">
        <v>1640</v>
      </c>
      <c r="T10" s="373" t="s">
        <v>1641</v>
      </c>
      <c r="U10" s="373" t="s">
        <v>1642</v>
      </c>
      <c r="V10" s="373" t="s">
        <v>1643</v>
      </c>
      <c r="W10" s="368" t="s">
        <v>1635</v>
      </c>
    </row>
    <row r="11" spans="1:29" ht="186.75" customHeight="1" x14ac:dyDescent="0.25">
      <c r="A11" s="605"/>
      <c r="B11" s="381" t="s">
        <v>593</v>
      </c>
      <c r="C11" s="367" t="s">
        <v>134</v>
      </c>
      <c r="D11" s="368" t="s">
        <v>594</v>
      </c>
      <c r="E11" s="351" t="s">
        <v>2034</v>
      </c>
      <c r="F11" s="367" t="s">
        <v>595</v>
      </c>
      <c r="G11" s="471">
        <v>1</v>
      </c>
      <c r="H11" s="370">
        <v>10000</v>
      </c>
      <c r="I11" s="471">
        <v>3</v>
      </c>
      <c r="J11" s="370">
        <v>8000</v>
      </c>
      <c r="K11" s="471">
        <v>3</v>
      </c>
      <c r="L11" s="370">
        <v>20000</v>
      </c>
      <c r="M11" s="471">
        <v>1</v>
      </c>
      <c r="N11" s="370">
        <v>500</v>
      </c>
      <c r="O11" s="370"/>
      <c r="P11" s="284">
        <f>'5. ACTIVIDADES ESPECIALES'!D186</f>
        <v>38500</v>
      </c>
      <c r="Q11" s="371">
        <v>43</v>
      </c>
      <c r="R11" s="371" t="s">
        <v>1644</v>
      </c>
      <c r="S11" s="372" t="s">
        <v>1645</v>
      </c>
      <c r="T11" s="372" t="s">
        <v>1646</v>
      </c>
      <c r="U11" s="373" t="s">
        <v>1647</v>
      </c>
      <c r="V11" s="373" t="s">
        <v>1649</v>
      </c>
      <c r="W11" s="368" t="s">
        <v>1648</v>
      </c>
    </row>
    <row r="12" spans="1:29" ht="81.75" customHeight="1" x14ac:dyDescent="0.25">
      <c r="A12" s="605"/>
      <c r="B12" s="604" t="s">
        <v>596</v>
      </c>
      <c r="C12" s="367" t="s">
        <v>597</v>
      </c>
      <c r="D12" s="368" t="s">
        <v>598</v>
      </c>
      <c r="E12" s="351" t="s">
        <v>2035</v>
      </c>
      <c r="F12" s="367" t="s">
        <v>1655</v>
      </c>
      <c r="G12" s="369"/>
      <c r="H12" s="473">
        <v>1</v>
      </c>
      <c r="I12" s="369"/>
      <c r="J12" s="98"/>
      <c r="K12" s="369"/>
      <c r="L12" s="98"/>
      <c r="M12" s="369"/>
      <c r="N12" s="98"/>
      <c r="O12" s="370"/>
      <c r="P12" s="284"/>
      <c r="Q12" s="371">
        <v>303</v>
      </c>
      <c r="R12" s="371" t="s">
        <v>1656</v>
      </c>
      <c r="S12" s="384" t="s">
        <v>1657</v>
      </c>
      <c r="T12" s="384" t="s">
        <v>1659</v>
      </c>
      <c r="U12" s="368" t="s">
        <v>1658</v>
      </c>
      <c r="V12" s="368" t="s">
        <v>1660</v>
      </c>
      <c r="W12" s="368" t="s">
        <v>1661</v>
      </c>
    </row>
    <row r="13" spans="1:29" ht="263.25" customHeight="1" x14ac:dyDescent="0.25">
      <c r="A13" s="605"/>
      <c r="B13" s="608"/>
      <c r="C13" s="367" t="s">
        <v>599</v>
      </c>
      <c r="D13" s="368" t="s">
        <v>600</v>
      </c>
      <c r="E13" s="351" t="s">
        <v>2036</v>
      </c>
      <c r="F13" s="367" t="s">
        <v>601</v>
      </c>
      <c r="G13" s="369">
        <v>1</v>
      </c>
      <c r="H13" s="370"/>
      <c r="I13" s="370">
        <v>1</v>
      </c>
      <c r="J13" s="370">
        <v>3110</v>
      </c>
      <c r="K13" s="370">
        <v>1</v>
      </c>
      <c r="L13" s="370"/>
      <c r="M13" s="370">
        <v>1</v>
      </c>
      <c r="N13" s="370"/>
      <c r="O13" s="370">
        <v>4</v>
      </c>
      <c r="P13" s="284">
        <f>'5. ACTIVIDADES ESPECIALES'!D230</f>
        <v>3110</v>
      </c>
      <c r="Q13" s="371">
        <v>131</v>
      </c>
      <c r="R13" s="372" t="s">
        <v>44</v>
      </c>
      <c r="S13" s="372" t="s">
        <v>1663</v>
      </c>
      <c r="T13" s="372" t="s">
        <v>1664</v>
      </c>
      <c r="U13" s="373" t="s">
        <v>1665</v>
      </c>
      <c r="V13" s="373" t="s">
        <v>1649</v>
      </c>
      <c r="W13" s="368" t="s">
        <v>1648</v>
      </c>
    </row>
    <row r="14" spans="1:29" s="364" customFormat="1" ht="30.75" customHeight="1" x14ac:dyDescent="0.25">
      <c r="A14" s="444"/>
      <c r="B14" s="445"/>
      <c r="C14" s="444" t="s">
        <v>102</v>
      </c>
      <c r="D14" s="445"/>
      <c r="E14" s="445"/>
      <c r="F14" s="446"/>
      <c r="G14" s="385">
        <f t="shared" ref="G14:N14" si="0">SUM(G7:G13)</f>
        <v>2.5</v>
      </c>
      <c r="H14" s="385">
        <f t="shared" si="0"/>
        <v>210001</v>
      </c>
      <c r="I14" s="385">
        <f t="shared" si="0"/>
        <v>6.5</v>
      </c>
      <c r="J14" s="385">
        <f t="shared" si="0"/>
        <v>246410</v>
      </c>
      <c r="K14" s="385">
        <f t="shared" si="0"/>
        <v>5</v>
      </c>
      <c r="L14" s="385">
        <f t="shared" si="0"/>
        <v>20000</v>
      </c>
      <c r="M14" s="385">
        <f t="shared" si="0"/>
        <v>2</v>
      </c>
      <c r="N14" s="385">
        <f t="shared" si="0"/>
        <v>500</v>
      </c>
      <c r="O14" s="386"/>
      <c r="P14" s="387">
        <f>H14+J14+L14+N14</f>
        <v>476911</v>
      </c>
      <c r="Q14" s="388"/>
      <c r="R14" s="388"/>
      <c r="S14" s="388"/>
      <c r="T14" s="388"/>
      <c r="U14" s="388"/>
      <c r="V14" s="388"/>
      <c r="W14" s="388"/>
    </row>
    <row r="15" spans="1:29" ht="15.75" x14ac:dyDescent="0.25">
      <c r="A15" s="364"/>
      <c r="B15" s="364"/>
      <c r="C15" s="364"/>
      <c r="D15" s="364"/>
      <c r="E15" s="363"/>
      <c r="F15" s="364"/>
      <c r="G15" s="364"/>
      <c r="U15" s="389"/>
      <c r="V15" s="389"/>
      <c r="W15" s="390"/>
    </row>
    <row r="16" spans="1:29" ht="15.75" x14ac:dyDescent="0.25">
      <c r="E16" s="363"/>
      <c r="U16" s="389"/>
      <c r="V16" s="389"/>
    </row>
    <row r="17" spans="5:22" ht="15.75" x14ac:dyDescent="0.25">
      <c r="E17" s="363"/>
      <c r="U17" s="389"/>
      <c r="V17" s="389"/>
    </row>
    <row r="18" spans="5:22" ht="15.75" x14ac:dyDescent="0.25">
      <c r="E18" s="363"/>
      <c r="U18" s="389"/>
      <c r="V18" s="389"/>
    </row>
    <row r="19" spans="5:22" ht="15.75" x14ac:dyDescent="0.25">
      <c r="E19" s="363"/>
      <c r="U19" s="389"/>
      <c r="V19" s="389"/>
    </row>
    <row r="20" spans="5:22" ht="15.75" x14ac:dyDescent="0.25">
      <c r="E20" s="363"/>
      <c r="U20" s="389"/>
      <c r="V20" s="389"/>
    </row>
    <row r="21" spans="5:22" ht="15.75" x14ac:dyDescent="0.25">
      <c r="E21" s="363"/>
      <c r="U21" s="389"/>
      <c r="V21" s="389"/>
    </row>
    <row r="22" spans="5:22" ht="15.75" x14ac:dyDescent="0.25">
      <c r="E22" s="363"/>
      <c r="U22" s="389"/>
      <c r="V22" s="389"/>
    </row>
    <row r="23" spans="5:22" ht="15.75" x14ac:dyDescent="0.25">
      <c r="E23" s="363"/>
      <c r="U23" s="389"/>
      <c r="V23" s="389"/>
    </row>
    <row r="24" spans="5:22" ht="15.75" x14ac:dyDescent="0.25">
      <c r="E24" s="363"/>
      <c r="U24" s="389"/>
      <c r="V24" s="389"/>
    </row>
    <row r="25" spans="5:22" ht="15.75" x14ac:dyDescent="0.25">
      <c r="E25" s="363"/>
      <c r="U25" s="389"/>
      <c r="V25" s="389"/>
    </row>
    <row r="26" spans="5:22" ht="15.75" x14ac:dyDescent="0.25">
      <c r="E26" s="363"/>
      <c r="U26" s="391"/>
      <c r="V26" s="391"/>
    </row>
    <row r="27" spans="5:22" ht="15.75" x14ac:dyDescent="0.25">
      <c r="E27" s="363"/>
      <c r="U27" s="389"/>
      <c r="V27" s="389"/>
    </row>
    <row r="28" spans="5:22" ht="15.75" x14ac:dyDescent="0.25">
      <c r="E28" s="363"/>
      <c r="U28" s="389"/>
      <c r="V28" s="389"/>
    </row>
    <row r="29" spans="5:22" ht="15.75" x14ac:dyDescent="0.25">
      <c r="E29" s="363"/>
      <c r="U29" s="389"/>
      <c r="V29" s="389"/>
    </row>
    <row r="30" spans="5:22" ht="15.75" x14ac:dyDescent="0.25">
      <c r="E30" s="363"/>
      <c r="U30" s="389"/>
      <c r="V30" s="389"/>
    </row>
    <row r="31" spans="5:22" ht="15.75" x14ac:dyDescent="0.25">
      <c r="E31" s="363"/>
      <c r="U31" s="389"/>
      <c r="V31" s="389"/>
    </row>
    <row r="32" spans="5:22" ht="15.75" x14ac:dyDescent="0.25">
      <c r="E32" s="363"/>
      <c r="U32" s="389"/>
      <c r="V32" s="389"/>
    </row>
    <row r="33" spans="5:22" ht="15.75" x14ac:dyDescent="0.25">
      <c r="E33" s="363"/>
      <c r="U33" s="389"/>
      <c r="V33" s="389"/>
    </row>
    <row r="34" spans="5:22" ht="15.75" x14ac:dyDescent="0.25">
      <c r="E34" s="363"/>
      <c r="U34" s="389"/>
      <c r="V34" s="389"/>
    </row>
    <row r="35" spans="5:22" ht="15.75" x14ac:dyDescent="0.25">
      <c r="E35" s="363"/>
      <c r="U35" s="389"/>
      <c r="V35" s="389"/>
    </row>
    <row r="36" spans="5:22" ht="15.75" x14ac:dyDescent="0.25">
      <c r="E36" s="363"/>
      <c r="U36" s="389"/>
      <c r="V36" s="389"/>
    </row>
    <row r="37" spans="5:22" ht="15.75" x14ac:dyDescent="0.25">
      <c r="E37" s="363"/>
      <c r="U37" s="389"/>
      <c r="V37" s="389"/>
    </row>
    <row r="38" spans="5:22" ht="15.75" x14ac:dyDescent="0.25">
      <c r="E38" s="363"/>
      <c r="U38" s="391"/>
      <c r="V38" s="391"/>
    </row>
    <row r="39" spans="5:22" ht="15.75" x14ac:dyDescent="0.25">
      <c r="E39" s="363"/>
      <c r="U39" s="389"/>
      <c r="V39" s="389"/>
    </row>
    <row r="40" spans="5:22" ht="15.75" x14ac:dyDescent="0.25">
      <c r="E40" s="363"/>
      <c r="U40" s="389"/>
      <c r="V40" s="389"/>
    </row>
    <row r="41" spans="5:22" ht="15.75" x14ac:dyDescent="0.25">
      <c r="E41" s="363"/>
      <c r="U41" s="389"/>
      <c r="V41" s="389"/>
    </row>
    <row r="42" spans="5:22" ht="15.75" x14ac:dyDescent="0.25">
      <c r="E42" s="363"/>
      <c r="U42" s="389"/>
      <c r="V42" s="389"/>
    </row>
    <row r="43" spans="5:22" ht="15.75" x14ac:dyDescent="0.25">
      <c r="E43" s="363"/>
      <c r="U43" s="389"/>
      <c r="V43" s="389"/>
    </row>
    <row r="44" spans="5:22" ht="15.75" x14ac:dyDescent="0.25">
      <c r="E44" s="363"/>
      <c r="U44" s="389"/>
      <c r="V44" s="389"/>
    </row>
    <row r="45" spans="5:22" ht="15.75" x14ac:dyDescent="0.25">
      <c r="E45" s="363"/>
      <c r="U45" s="389"/>
      <c r="V45" s="389"/>
    </row>
    <row r="46" spans="5:22" ht="15.75" x14ac:dyDescent="0.25">
      <c r="E46" s="363"/>
      <c r="U46" s="389"/>
      <c r="V46" s="389"/>
    </row>
    <row r="47" spans="5:22" ht="15.75" x14ac:dyDescent="0.25">
      <c r="E47" s="363"/>
      <c r="U47" s="391"/>
      <c r="V47" s="391"/>
    </row>
    <row r="48" spans="5:22" ht="15.75" x14ac:dyDescent="0.25">
      <c r="E48" s="363"/>
      <c r="U48" s="389"/>
      <c r="V48" s="389"/>
    </row>
    <row r="49" spans="5:22" ht="15.75" x14ac:dyDescent="0.25">
      <c r="E49" s="363"/>
      <c r="U49" s="389"/>
      <c r="V49" s="389"/>
    </row>
    <row r="50" spans="5:22" x14ac:dyDescent="0.25">
      <c r="U50" s="389"/>
      <c r="V50" s="389"/>
    </row>
    <row r="51" spans="5:22" x14ac:dyDescent="0.25">
      <c r="U51" s="389"/>
      <c r="V51" s="389"/>
    </row>
    <row r="52" spans="5:22" x14ac:dyDescent="0.25">
      <c r="U52" s="389"/>
      <c r="V52" s="389"/>
    </row>
    <row r="53" spans="5:22" x14ac:dyDescent="0.25">
      <c r="U53" s="389"/>
      <c r="V53" s="389"/>
    </row>
    <row r="54" spans="5:22" x14ac:dyDescent="0.25">
      <c r="U54" s="389"/>
      <c r="V54" s="389"/>
    </row>
    <row r="55" spans="5:22" ht="15.75" x14ac:dyDescent="0.25">
      <c r="U55" s="391"/>
      <c r="V55" s="391"/>
    </row>
    <row r="56" spans="5:22" x14ac:dyDescent="0.25">
      <c r="U56" s="389"/>
      <c r="V56" s="389"/>
    </row>
    <row r="57" spans="5:22" x14ac:dyDescent="0.25">
      <c r="U57" s="389"/>
      <c r="V57" s="389"/>
    </row>
    <row r="58" spans="5:22" x14ac:dyDescent="0.25">
      <c r="U58" s="389"/>
      <c r="V58" s="389"/>
    </row>
    <row r="59" spans="5:22" x14ac:dyDescent="0.25">
      <c r="U59" s="389"/>
      <c r="V59" s="389"/>
    </row>
    <row r="60" spans="5:22" x14ac:dyDescent="0.25">
      <c r="U60" s="389"/>
      <c r="V60" s="389"/>
    </row>
    <row r="61" spans="5:22" x14ac:dyDescent="0.25">
      <c r="U61" s="389"/>
      <c r="V61" s="389"/>
    </row>
    <row r="65" spans="5:22" x14ac:dyDescent="0.25">
      <c r="E65" s="343"/>
      <c r="U65" s="366"/>
      <c r="V65" s="366"/>
    </row>
    <row r="66" spans="5:22" x14ac:dyDescent="0.25">
      <c r="E66" s="343"/>
      <c r="U66" s="366"/>
      <c r="V66" s="366"/>
    </row>
    <row r="67" spans="5:22" x14ac:dyDescent="0.25">
      <c r="E67" s="343"/>
      <c r="U67" s="366"/>
      <c r="V67" s="366"/>
    </row>
    <row r="68" spans="5:22" x14ac:dyDescent="0.25">
      <c r="E68" s="343"/>
      <c r="U68" s="366"/>
      <c r="V68" s="366"/>
    </row>
    <row r="69" spans="5:22" x14ac:dyDescent="0.25">
      <c r="E69" s="343"/>
      <c r="U69" s="366"/>
      <c r="V69" s="366"/>
    </row>
    <row r="70" spans="5:22" x14ac:dyDescent="0.25">
      <c r="E70" s="343"/>
      <c r="U70" s="366"/>
      <c r="V70" s="366"/>
    </row>
    <row r="71" spans="5:22" x14ac:dyDescent="0.25">
      <c r="E71" s="343"/>
      <c r="U71" s="366"/>
      <c r="V71" s="366"/>
    </row>
    <row r="72" spans="5:22" x14ac:dyDescent="0.25">
      <c r="E72" s="343"/>
      <c r="U72" s="366"/>
      <c r="V72" s="366"/>
    </row>
    <row r="73" spans="5:22" x14ac:dyDescent="0.25">
      <c r="E73" s="343"/>
      <c r="U73" s="366"/>
      <c r="V73" s="366"/>
    </row>
    <row r="74" spans="5:22" x14ac:dyDescent="0.25">
      <c r="E74" s="343"/>
      <c r="U74" s="366"/>
      <c r="V74" s="366"/>
    </row>
    <row r="75" spans="5:22" x14ac:dyDescent="0.25">
      <c r="E75" s="343"/>
      <c r="U75" s="366"/>
      <c r="V75" s="366"/>
    </row>
    <row r="76" spans="5:22" x14ac:dyDescent="0.25">
      <c r="E76" s="343"/>
      <c r="U76" s="366"/>
      <c r="V76" s="366"/>
    </row>
    <row r="77" spans="5:22" x14ac:dyDescent="0.25">
      <c r="E77" s="343"/>
      <c r="U77" s="366"/>
      <c r="V77" s="366"/>
    </row>
    <row r="78" spans="5:22" x14ac:dyDescent="0.25">
      <c r="E78" s="343"/>
      <c r="U78" s="366"/>
      <c r="V78" s="366"/>
    </row>
    <row r="79" spans="5:22" x14ac:dyDescent="0.25">
      <c r="E79" s="343"/>
      <c r="U79" s="366"/>
      <c r="V79" s="366"/>
    </row>
    <row r="80" spans="5:22" x14ac:dyDescent="0.25">
      <c r="E80" s="343"/>
      <c r="U80" s="366"/>
      <c r="V80" s="366"/>
    </row>
    <row r="81" spans="5:22" x14ac:dyDescent="0.25">
      <c r="E81" s="343"/>
      <c r="U81" s="366"/>
      <c r="V81" s="366"/>
    </row>
    <row r="82" spans="5:22" x14ac:dyDescent="0.25">
      <c r="E82" s="343"/>
      <c r="U82" s="366"/>
      <c r="V82" s="366"/>
    </row>
    <row r="83" spans="5:22" x14ac:dyDescent="0.25">
      <c r="E83" s="343"/>
      <c r="U83" s="366"/>
      <c r="V83" s="366"/>
    </row>
    <row r="84" spans="5:22" x14ac:dyDescent="0.25">
      <c r="E84" s="343"/>
      <c r="U84" s="366"/>
      <c r="V84" s="366"/>
    </row>
    <row r="85" spans="5:22" x14ac:dyDescent="0.25">
      <c r="E85" s="343"/>
      <c r="U85" s="366"/>
      <c r="V85" s="366"/>
    </row>
    <row r="86" spans="5:22" x14ac:dyDescent="0.25">
      <c r="E86" s="343"/>
      <c r="U86" s="366"/>
      <c r="V86" s="366"/>
    </row>
    <row r="87" spans="5:22" x14ac:dyDescent="0.25">
      <c r="E87" s="343"/>
      <c r="U87" s="366"/>
      <c r="V87" s="366"/>
    </row>
    <row r="88" spans="5:22" x14ac:dyDescent="0.25">
      <c r="E88" s="343"/>
      <c r="U88" s="366"/>
      <c r="V88" s="366"/>
    </row>
    <row r="89" spans="5:22" x14ac:dyDescent="0.25">
      <c r="E89" s="343"/>
      <c r="U89" s="366"/>
      <c r="V89" s="366"/>
    </row>
    <row r="90" spans="5:22" x14ac:dyDescent="0.25">
      <c r="E90" s="343"/>
      <c r="U90" s="366"/>
      <c r="V90" s="366"/>
    </row>
    <row r="91" spans="5:22" x14ac:dyDescent="0.25">
      <c r="E91" s="343"/>
      <c r="U91" s="366"/>
      <c r="V91" s="366"/>
    </row>
    <row r="92" spans="5:22" x14ac:dyDescent="0.25">
      <c r="E92" s="343"/>
      <c r="U92" s="366"/>
      <c r="V92" s="366"/>
    </row>
    <row r="93" spans="5:22" x14ac:dyDescent="0.25">
      <c r="E93" s="343"/>
      <c r="U93" s="366"/>
      <c r="V93" s="366"/>
    </row>
    <row r="94" spans="5:22" x14ac:dyDescent="0.25">
      <c r="E94" s="343"/>
    </row>
    <row r="95" spans="5:22" x14ac:dyDescent="0.25">
      <c r="E95" s="343"/>
    </row>
    <row r="96" spans="5:22" x14ac:dyDescent="0.25">
      <c r="E96" s="343"/>
    </row>
    <row r="97" spans="5:5" x14ac:dyDescent="0.25">
      <c r="E97" s="343"/>
    </row>
    <row r="98" spans="5:5" x14ac:dyDescent="0.25">
      <c r="E98" s="343"/>
    </row>
    <row r="99" spans="5:5" x14ac:dyDescent="0.25">
      <c r="E99" s="343"/>
    </row>
    <row r="100" spans="5:5" x14ac:dyDescent="0.25">
      <c r="E100" s="343"/>
    </row>
    <row r="101" spans="5:5" x14ac:dyDescent="0.25">
      <c r="E101" s="343"/>
    </row>
    <row r="102" spans="5:5" x14ac:dyDescent="0.25">
      <c r="E102" s="343"/>
    </row>
    <row r="103" spans="5:5" x14ac:dyDescent="0.25">
      <c r="E103" s="343"/>
    </row>
    <row r="104" spans="5:5" x14ac:dyDescent="0.25">
      <c r="E104" s="343"/>
    </row>
    <row r="105" spans="5:5" x14ac:dyDescent="0.25">
      <c r="E105" s="343"/>
    </row>
    <row r="106" spans="5:5" x14ac:dyDescent="0.25">
      <c r="E106" s="343"/>
    </row>
    <row r="107" spans="5:5" x14ac:dyDescent="0.25">
      <c r="E107" s="343"/>
    </row>
    <row r="108" spans="5:5" x14ac:dyDescent="0.25">
      <c r="E108" s="343"/>
    </row>
    <row r="109" spans="5:5" x14ac:dyDescent="0.25">
      <c r="E109" s="343"/>
    </row>
    <row r="110" spans="5:5" x14ac:dyDescent="0.25">
      <c r="E110" s="343"/>
    </row>
    <row r="111" spans="5:5" x14ac:dyDescent="0.25">
      <c r="E111" s="343"/>
    </row>
    <row r="112" spans="5:5" x14ac:dyDescent="0.25">
      <c r="E112" s="343"/>
    </row>
    <row r="113" spans="5:5" x14ac:dyDescent="0.25">
      <c r="E113" s="343"/>
    </row>
    <row r="114" spans="5:5" x14ac:dyDescent="0.25">
      <c r="E114" s="343"/>
    </row>
    <row r="115" spans="5:5" x14ac:dyDescent="0.25">
      <c r="E115" s="343"/>
    </row>
    <row r="116" spans="5:5" x14ac:dyDescent="0.25">
      <c r="E116" s="343"/>
    </row>
    <row r="117" spans="5:5" x14ac:dyDescent="0.25">
      <c r="E117" s="343"/>
    </row>
    <row r="118" spans="5:5" x14ac:dyDescent="0.25">
      <c r="E118" s="343"/>
    </row>
    <row r="119" spans="5:5" x14ac:dyDescent="0.25">
      <c r="E119" s="343"/>
    </row>
    <row r="120" spans="5:5" x14ac:dyDescent="0.25">
      <c r="E120" s="343"/>
    </row>
    <row r="121" spans="5:5" x14ac:dyDescent="0.25">
      <c r="E121" s="343"/>
    </row>
    <row r="122" spans="5:5" x14ac:dyDescent="0.25">
      <c r="E122" s="343"/>
    </row>
    <row r="123" spans="5:5" x14ac:dyDescent="0.25">
      <c r="E123" s="343"/>
    </row>
    <row r="124" spans="5:5" x14ac:dyDescent="0.25">
      <c r="E124" s="343"/>
    </row>
    <row r="125" spans="5:5" x14ac:dyDescent="0.25">
      <c r="E125" s="343"/>
    </row>
    <row r="126" spans="5:5" x14ac:dyDescent="0.25">
      <c r="E126" s="343"/>
    </row>
    <row r="127" spans="5:5" x14ac:dyDescent="0.25">
      <c r="E127" s="343"/>
    </row>
    <row r="128" spans="5:5" x14ac:dyDescent="0.25">
      <c r="E128" s="343"/>
    </row>
    <row r="129" spans="5:5" x14ac:dyDescent="0.25">
      <c r="E129" s="343"/>
    </row>
    <row r="130" spans="5:5" x14ac:dyDescent="0.25">
      <c r="E130" s="343"/>
    </row>
    <row r="131" spans="5:5" x14ac:dyDescent="0.25">
      <c r="E131" s="343"/>
    </row>
    <row r="132" spans="5:5" x14ac:dyDescent="0.25">
      <c r="E132" s="343"/>
    </row>
    <row r="133" spans="5:5" x14ac:dyDescent="0.25">
      <c r="E133" s="343"/>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48"/>
  <sheetViews>
    <sheetView topLeftCell="J1" workbookViewId="0">
      <selection activeCell="P10" sqref="P10"/>
    </sheetView>
  </sheetViews>
  <sheetFormatPr baseColWidth="10" defaultRowHeight="15" x14ac:dyDescent="0.25"/>
  <cols>
    <col min="1" max="2" width="21.7109375" customWidth="1"/>
    <col min="3" max="6" width="27.42578125" customWidth="1"/>
    <col min="7" max="7" width="15.28515625" customWidth="1"/>
    <col min="8" max="8" width="12.4257812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8"/>
      <c r="C1" s="428"/>
      <c r="D1" s="428"/>
      <c r="E1" s="428"/>
      <c r="F1" s="428"/>
      <c r="G1" s="428" t="s">
        <v>602</v>
      </c>
      <c r="I1" s="428"/>
      <c r="J1" s="428"/>
      <c r="K1" s="428"/>
      <c r="L1" s="428"/>
      <c r="M1" s="428"/>
      <c r="N1" s="428"/>
      <c r="O1" s="428"/>
      <c r="P1" s="428"/>
      <c r="Q1" s="428"/>
      <c r="R1" s="428"/>
      <c r="S1" s="428"/>
      <c r="T1" s="428"/>
      <c r="U1" s="428"/>
      <c r="V1" s="428"/>
      <c r="W1" s="428"/>
    </row>
    <row r="2" spans="1:23" x14ac:dyDescent="0.25">
      <c r="A2" s="439" t="s">
        <v>173</v>
      </c>
      <c r="B2" s="393"/>
      <c r="C2" s="393"/>
      <c r="D2" s="393"/>
      <c r="E2" s="393"/>
      <c r="F2" s="393"/>
      <c r="G2" s="393"/>
      <c r="H2" s="393"/>
      <c r="I2" s="393"/>
      <c r="J2" s="393"/>
      <c r="K2" s="393"/>
      <c r="L2" s="393"/>
      <c r="M2" s="393"/>
      <c r="N2" s="393"/>
      <c r="O2" s="393"/>
      <c r="P2" s="393"/>
      <c r="Q2" s="393"/>
      <c r="R2" s="393"/>
      <c r="S2" s="393"/>
      <c r="T2" s="393"/>
      <c r="U2" s="393"/>
      <c r="V2" s="393"/>
      <c r="W2" s="393"/>
    </row>
    <row r="3" spans="1:23"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3"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3" ht="25.5" x14ac:dyDescent="0.25">
      <c r="A5" s="616"/>
      <c r="B5" s="583"/>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583"/>
      <c r="V5" s="583"/>
      <c r="W5" s="617"/>
    </row>
    <row r="6" spans="1:23" ht="126" customHeight="1" x14ac:dyDescent="0.25">
      <c r="A6" s="600" t="s">
        <v>123</v>
      </c>
      <c r="B6" s="604" t="s">
        <v>603</v>
      </c>
      <c r="C6" s="619" t="s">
        <v>604</v>
      </c>
      <c r="D6" s="619" t="s">
        <v>605</v>
      </c>
      <c r="E6" s="619" t="s">
        <v>1741</v>
      </c>
      <c r="F6" s="348" t="s">
        <v>1735</v>
      </c>
      <c r="G6" s="341"/>
      <c r="H6" s="279"/>
      <c r="I6" s="341">
        <v>0.25</v>
      </c>
      <c r="J6" s="279">
        <f>+I6*P6</f>
        <v>7750.875</v>
      </c>
      <c r="K6" s="341">
        <v>0.25</v>
      </c>
      <c r="L6" s="279">
        <f>+K6*P6</f>
        <v>7750.875</v>
      </c>
      <c r="M6" s="341">
        <v>0.5</v>
      </c>
      <c r="N6" s="279">
        <f>+M6*P6</f>
        <v>15501.75</v>
      </c>
      <c r="O6" s="340"/>
      <c r="P6" s="279">
        <f>+'1. TALLERES SEMINARIOS'!D67</f>
        <v>31003.5</v>
      </c>
      <c r="Q6" s="340">
        <v>142</v>
      </c>
      <c r="R6" s="340" t="s">
        <v>1736</v>
      </c>
      <c r="S6" s="340" t="s">
        <v>1737</v>
      </c>
      <c r="T6" s="340" t="s">
        <v>1738</v>
      </c>
      <c r="U6" s="340" t="s">
        <v>1739</v>
      </c>
      <c r="V6" s="340" t="s">
        <v>1585</v>
      </c>
      <c r="W6" s="340" t="s">
        <v>1740</v>
      </c>
    </row>
    <row r="7" spans="1:23" ht="15.75" x14ac:dyDescent="0.25">
      <c r="A7" s="600"/>
      <c r="B7" s="605"/>
      <c r="C7" s="620"/>
      <c r="D7" s="620"/>
      <c r="E7" s="620"/>
      <c r="F7" s="340"/>
      <c r="G7" s="341"/>
      <c r="H7" s="279"/>
      <c r="I7" s="341"/>
      <c r="J7" s="279"/>
      <c r="K7" s="341"/>
      <c r="L7" s="279"/>
      <c r="M7" s="341"/>
      <c r="N7" s="279"/>
      <c r="O7" s="340"/>
      <c r="P7" s="279"/>
      <c r="Q7" s="340"/>
      <c r="R7" s="340"/>
      <c r="S7" s="340"/>
      <c r="T7" s="340"/>
      <c r="U7" s="340"/>
      <c r="V7" s="340"/>
      <c r="W7" s="340"/>
    </row>
    <row r="8" spans="1:23" ht="94.5" x14ac:dyDescent="0.25">
      <c r="A8" s="600"/>
      <c r="B8" s="605" t="s">
        <v>606</v>
      </c>
      <c r="C8" s="373" t="s">
        <v>607</v>
      </c>
      <c r="D8" s="373" t="s">
        <v>1742</v>
      </c>
      <c r="E8" s="480" t="s">
        <v>1743</v>
      </c>
      <c r="F8" s="477" t="s">
        <v>608</v>
      </c>
      <c r="G8" s="478">
        <v>0.5</v>
      </c>
      <c r="H8" s="394"/>
      <c r="I8" s="353"/>
      <c r="J8" s="394"/>
      <c r="K8" s="478">
        <v>0.5</v>
      </c>
      <c r="L8" s="394"/>
      <c r="M8" s="353"/>
      <c r="N8" s="394"/>
      <c r="O8" s="353"/>
      <c r="P8" s="394"/>
      <c r="Q8" s="353">
        <v>142</v>
      </c>
      <c r="R8" s="353" t="s">
        <v>1744</v>
      </c>
      <c r="S8" s="353" t="s">
        <v>1746</v>
      </c>
      <c r="T8" s="353" t="s">
        <v>1745</v>
      </c>
      <c r="U8" s="353" t="s">
        <v>1730</v>
      </c>
      <c r="V8" s="353" t="s">
        <v>1747</v>
      </c>
      <c r="W8" s="353" t="s">
        <v>1748</v>
      </c>
    </row>
    <row r="9" spans="1:23" ht="78.75" x14ac:dyDescent="0.25">
      <c r="A9" s="600"/>
      <c r="B9" s="605"/>
      <c r="C9" s="373" t="s">
        <v>609</v>
      </c>
      <c r="D9" s="373" t="s">
        <v>1749</v>
      </c>
      <c r="E9" s="480" t="s">
        <v>1750</v>
      </c>
      <c r="F9" s="420" t="s">
        <v>1717</v>
      </c>
      <c r="G9" s="341">
        <v>0.5</v>
      </c>
      <c r="H9" s="279"/>
      <c r="I9" s="341"/>
      <c r="J9" s="279"/>
      <c r="K9" s="341">
        <v>0.5</v>
      </c>
      <c r="L9" s="279"/>
      <c r="M9" s="340"/>
      <c r="N9" s="279"/>
      <c r="O9" s="340"/>
      <c r="P9" s="279"/>
      <c r="Q9" s="340">
        <v>473</v>
      </c>
      <c r="R9" s="340" t="s">
        <v>1751</v>
      </c>
      <c r="S9" s="395" t="s">
        <v>1752</v>
      </c>
      <c r="T9" s="479" t="s">
        <v>1753</v>
      </c>
      <c r="U9" s="395" t="s">
        <v>1754</v>
      </c>
      <c r="V9" s="340" t="s">
        <v>1755</v>
      </c>
      <c r="W9" s="396" t="s">
        <v>1756</v>
      </c>
    </row>
    <row r="10" spans="1:23" ht="31.5" x14ac:dyDescent="0.25">
      <c r="A10" s="600"/>
      <c r="B10" s="605"/>
      <c r="C10" s="373"/>
      <c r="D10" s="373"/>
      <c r="E10" s="480" t="s">
        <v>2038</v>
      </c>
      <c r="F10" s="420" t="s">
        <v>2037</v>
      </c>
      <c r="G10" s="341">
        <v>0.5</v>
      </c>
      <c r="H10" s="279">
        <f>+G10*P10</f>
        <v>416250</v>
      </c>
      <c r="I10" s="341"/>
      <c r="J10" s="279"/>
      <c r="K10" s="341">
        <v>0.5</v>
      </c>
      <c r="L10" s="279">
        <f>+K10*P10</f>
        <v>416250</v>
      </c>
      <c r="M10" s="340"/>
      <c r="N10" s="279"/>
      <c r="O10" s="340"/>
      <c r="P10" s="279">
        <f>+'5. ACTIVIDADES ESPECIALES'!D720</f>
        <v>832500</v>
      </c>
      <c r="Q10" s="340">
        <v>314</v>
      </c>
      <c r="R10" s="340" t="s">
        <v>2039</v>
      </c>
      <c r="S10" s="395" t="s">
        <v>2040</v>
      </c>
      <c r="T10" s="479" t="s">
        <v>2041</v>
      </c>
      <c r="U10" s="395" t="s">
        <v>2042</v>
      </c>
      <c r="V10" s="340" t="s">
        <v>1585</v>
      </c>
      <c r="W10" s="396" t="s">
        <v>2043</v>
      </c>
    </row>
    <row r="11" spans="1:23" ht="94.5" x14ac:dyDescent="0.25">
      <c r="A11" s="600"/>
      <c r="B11" s="605"/>
      <c r="C11" s="373" t="s">
        <v>610</v>
      </c>
      <c r="D11" s="373" t="s">
        <v>1758</v>
      </c>
      <c r="E11" s="480" t="s">
        <v>1757</v>
      </c>
      <c r="F11" s="353" t="s">
        <v>1898</v>
      </c>
      <c r="G11" s="353"/>
      <c r="H11" s="394"/>
      <c r="I11" s="478">
        <v>0.5</v>
      </c>
      <c r="J11" s="394"/>
      <c r="K11" s="478">
        <v>0.5</v>
      </c>
      <c r="L11" s="394"/>
      <c r="M11" s="353"/>
      <c r="N11" s="394"/>
      <c r="O11" s="353"/>
      <c r="P11" s="394"/>
      <c r="Q11" s="353">
        <v>142</v>
      </c>
      <c r="R11" s="353" t="s">
        <v>1744</v>
      </c>
      <c r="S11" s="353" t="s">
        <v>1752</v>
      </c>
      <c r="T11" s="353" t="s">
        <v>1759</v>
      </c>
      <c r="U11" s="353" t="s">
        <v>1683</v>
      </c>
      <c r="V11" s="353" t="s">
        <v>1760</v>
      </c>
      <c r="W11" s="353" t="s">
        <v>1761</v>
      </c>
    </row>
    <row r="12" spans="1:23" ht="110.25" x14ac:dyDescent="0.25">
      <c r="A12" s="600"/>
      <c r="B12" s="605"/>
      <c r="C12" s="373" t="s">
        <v>611</v>
      </c>
      <c r="D12" s="373" t="s">
        <v>612</v>
      </c>
      <c r="E12" s="368" t="s">
        <v>1718</v>
      </c>
      <c r="F12" s="340" t="s">
        <v>613</v>
      </c>
      <c r="G12" s="341">
        <v>0.5</v>
      </c>
      <c r="H12" s="279"/>
      <c r="I12" s="341"/>
      <c r="J12" s="279"/>
      <c r="K12" s="341">
        <v>0.5</v>
      </c>
      <c r="L12" s="279"/>
      <c r="M12" s="340"/>
      <c r="N12" s="279"/>
      <c r="O12" s="340"/>
      <c r="P12" s="279"/>
      <c r="Q12" s="340">
        <v>38</v>
      </c>
      <c r="R12" s="340" t="s">
        <v>1762</v>
      </c>
      <c r="S12" s="340" t="s">
        <v>1763</v>
      </c>
      <c r="T12" s="340" t="s">
        <v>1764</v>
      </c>
      <c r="U12" s="340" t="s">
        <v>1765</v>
      </c>
      <c r="V12" s="340" t="s">
        <v>1678</v>
      </c>
      <c r="W12" s="340" t="s">
        <v>1766</v>
      </c>
    </row>
    <row r="13" spans="1:23" ht="15.75" x14ac:dyDescent="0.25">
      <c r="A13" s="444"/>
      <c r="B13" s="445"/>
      <c r="C13" s="444" t="s">
        <v>122</v>
      </c>
      <c r="D13" s="445"/>
      <c r="E13" s="445"/>
      <c r="F13" s="446"/>
      <c r="G13" s="385">
        <f t="shared" ref="G13:N13" si="0">SUM(G6:G12)</f>
        <v>2</v>
      </c>
      <c r="H13" s="397">
        <f t="shared" si="0"/>
        <v>416250</v>
      </c>
      <c r="I13" s="385">
        <f t="shared" si="0"/>
        <v>0.75</v>
      </c>
      <c r="J13" s="397">
        <f t="shared" si="0"/>
        <v>7750.875</v>
      </c>
      <c r="K13" s="385">
        <f t="shared" si="0"/>
        <v>2.75</v>
      </c>
      <c r="L13" s="397">
        <f t="shared" si="0"/>
        <v>424000.875</v>
      </c>
      <c r="M13" s="385">
        <f t="shared" si="0"/>
        <v>0.5</v>
      </c>
      <c r="N13" s="397">
        <f t="shared" si="0"/>
        <v>15501.75</v>
      </c>
      <c r="O13" s="385">
        <f t="shared" ref="O13:P13" si="1">G13+I13+K13+M13</f>
        <v>6</v>
      </c>
      <c r="P13" s="398">
        <f t="shared" si="1"/>
        <v>863503.5</v>
      </c>
      <c r="Q13" s="388"/>
      <c r="R13" s="388"/>
      <c r="S13" s="388"/>
      <c r="T13" s="388"/>
      <c r="U13" s="388"/>
      <c r="V13" s="388"/>
      <c r="W13" s="388"/>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ht="15.6" customHeight="1" x14ac:dyDescent="0.25">
      <c r="H48"/>
      <c r="J48"/>
      <c r="L48"/>
      <c r="N48"/>
      <c r="P48"/>
    </row>
  </sheetData>
  <mergeCells count="24">
    <mergeCell ref="A6:A12"/>
    <mergeCell ref="B6:B7"/>
    <mergeCell ref="C6:C7"/>
    <mergeCell ref="D6:D7"/>
    <mergeCell ref="B8:B12"/>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34"/>
  <sheetViews>
    <sheetView topLeftCell="G1" workbookViewId="0">
      <selection activeCell="G11" sqref="A11:XFD12"/>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2.140625" style="291" bestFit="1" customWidth="1"/>
    <col min="14" max="14" width="12.140625" style="291" bestFit="1" customWidth="1"/>
    <col min="15" max="15" width="15.28515625" customWidth="1"/>
    <col min="16" max="16" width="18.28515625" style="291" customWidth="1"/>
    <col min="19" max="22" width="14.140625" customWidth="1"/>
    <col min="23" max="23" width="17" customWidth="1"/>
  </cols>
  <sheetData>
    <row r="1" spans="1:29" ht="18.75" x14ac:dyDescent="0.25">
      <c r="G1" s="428" t="s">
        <v>614</v>
      </c>
      <c r="I1" s="428"/>
      <c r="J1" s="428"/>
      <c r="K1" s="428"/>
      <c r="L1" s="428"/>
      <c r="M1" s="428"/>
      <c r="N1" s="428"/>
      <c r="O1" s="428"/>
      <c r="P1" s="428"/>
      <c r="Q1" s="428"/>
      <c r="R1" s="428"/>
      <c r="S1" s="428"/>
      <c r="T1" s="428"/>
      <c r="U1" s="428"/>
      <c r="V1" s="428"/>
      <c r="W1" s="428"/>
      <c r="X1" s="428"/>
      <c r="Y1" s="428"/>
      <c r="Z1" s="428"/>
      <c r="AA1" s="428"/>
      <c r="AB1" s="428"/>
      <c r="AC1" s="428"/>
    </row>
    <row r="2" spans="1:29" x14ac:dyDescent="0.25">
      <c r="A2" s="439" t="s">
        <v>615</v>
      </c>
      <c r="B2" s="393"/>
      <c r="C2" s="393"/>
      <c r="D2" s="393"/>
      <c r="E2" s="393"/>
      <c r="F2" s="393"/>
      <c r="G2" s="393"/>
      <c r="H2" s="393"/>
      <c r="I2" s="393"/>
      <c r="J2" s="393"/>
      <c r="K2" s="393"/>
      <c r="L2" s="393"/>
      <c r="M2" s="393"/>
      <c r="N2" s="393"/>
      <c r="O2" s="393"/>
      <c r="P2" s="393"/>
      <c r="Q2" s="393"/>
      <c r="R2" s="393"/>
      <c r="S2" s="393"/>
      <c r="T2" s="393"/>
      <c r="U2" s="393"/>
      <c r="V2" s="393"/>
      <c r="W2" s="393"/>
    </row>
    <row r="3" spans="1:29"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9"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9" ht="25.5" x14ac:dyDescent="0.25">
      <c r="A5" s="616"/>
      <c r="B5" s="583"/>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583"/>
      <c r="V5" s="583"/>
      <c r="W5" s="617"/>
    </row>
    <row r="6" spans="1:29" ht="63" x14ac:dyDescent="0.25">
      <c r="A6" s="601" t="s">
        <v>174</v>
      </c>
      <c r="B6" s="606" t="s">
        <v>616</v>
      </c>
      <c r="C6" s="348" t="s">
        <v>617</v>
      </c>
      <c r="D6" s="348" t="s">
        <v>618</v>
      </c>
      <c r="E6" s="340" t="s">
        <v>1772</v>
      </c>
      <c r="F6" s="353" t="s">
        <v>1785</v>
      </c>
      <c r="G6" s="476">
        <v>0.25</v>
      </c>
      <c r="H6" s="288">
        <f>+G6*P6</f>
        <v>12250</v>
      </c>
      <c r="I6" s="476">
        <v>0.25</v>
      </c>
      <c r="J6" s="288">
        <f>+I6*P6</f>
        <v>12250</v>
      </c>
      <c r="K6" s="476">
        <v>0.5</v>
      </c>
      <c r="L6" s="288">
        <f>+K6*P6</f>
        <v>24500</v>
      </c>
      <c r="M6" s="399"/>
      <c r="N6" s="288"/>
      <c r="O6" s="399"/>
      <c r="P6" s="288">
        <f>+'4. EQUIPO TECNOLÓGICOS'!D32</f>
        <v>49000</v>
      </c>
      <c r="Q6" s="400">
        <v>498</v>
      </c>
      <c r="R6" s="400" t="s">
        <v>1768</v>
      </c>
      <c r="S6" s="400" t="s">
        <v>1687</v>
      </c>
      <c r="T6" s="400" t="s">
        <v>1720</v>
      </c>
      <c r="U6" s="400" t="s">
        <v>1721</v>
      </c>
      <c r="V6" s="400" t="s">
        <v>1722</v>
      </c>
      <c r="W6" s="76" t="s">
        <v>1767</v>
      </c>
    </row>
    <row r="7" spans="1:29" ht="94.5" x14ac:dyDescent="0.25">
      <c r="A7" s="601"/>
      <c r="B7" s="621"/>
      <c r="C7" s="348" t="s">
        <v>619</v>
      </c>
      <c r="D7" s="348" t="s">
        <v>1769</v>
      </c>
      <c r="E7" s="340" t="s">
        <v>1771</v>
      </c>
      <c r="F7" s="353" t="s">
        <v>1770</v>
      </c>
      <c r="G7" s="476">
        <v>0.25</v>
      </c>
      <c r="H7" s="288">
        <f>+G7*P7</f>
        <v>2681.25</v>
      </c>
      <c r="I7" s="476">
        <v>0.75</v>
      </c>
      <c r="J7" s="288">
        <f>+I7*P7</f>
        <v>8043.75</v>
      </c>
      <c r="K7" s="399"/>
      <c r="L7" s="288"/>
      <c r="M7" s="399"/>
      <c r="N7" s="288"/>
      <c r="O7" s="399"/>
      <c r="P7" s="288">
        <f>+'5. ACTIVIDADES ESPECIALES'!D274</f>
        <v>10725</v>
      </c>
      <c r="Q7" s="400">
        <v>51</v>
      </c>
      <c r="R7" s="400" t="s">
        <v>1773</v>
      </c>
      <c r="S7" s="400" t="s">
        <v>1727</v>
      </c>
      <c r="T7" s="400" t="s">
        <v>1726</v>
      </c>
      <c r="U7" s="400" t="s">
        <v>1723</v>
      </c>
      <c r="V7" s="400" t="s">
        <v>1724</v>
      </c>
      <c r="W7" s="77" t="s">
        <v>1725</v>
      </c>
    </row>
    <row r="8" spans="1:29" ht="204.75" x14ac:dyDescent="0.25">
      <c r="A8" s="601"/>
      <c r="B8" s="621"/>
      <c r="C8" s="481" t="s">
        <v>620</v>
      </c>
      <c r="D8" s="481" t="s">
        <v>1779</v>
      </c>
      <c r="E8" s="481" t="s">
        <v>1900</v>
      </c>
      <c r="F8" s="481" t="s">
        <v>1989</v>
      </c>
      <c r="G8" s="382">
        <v>0.25</v>
      </c>
      <c r="H8" s="289">
        <f>+G8*P8</f>
        <v>12250</v>
      </c>
      <c r="I8" s="382">
        <v>0.25</v>
      </c>
      <c r="J8" s="289">
        <f>+P8*I8</f>
        <v>12250</v>
      </c>
      <c r="K8" s="382">
        <v>0.25</v>
      </c>
      <c r="L8" s="289">
        <f>+K8*P8</f>
        <v>12250</v>
      </c>
      <c r="M8" s="382">
        <v>0.25</v>
      </c>
      <c r="N8" s="289">
        <f>+P8*M8</f>
        <v>12250</v>
      </c>
      <c r="O8" s="369"/>
      <c r="P8" s="289">
        <f>+'4. EQUIPO TECNOLÓGICOS'!D55</f>
        <v>49000</v>
      </c>
      <c r="Q8" s="373">
        <v>132</v>
      </c>
      <c r="R8" s="373" t="s">
        <v>1774</v>
      </c>
      <c r="S8" s="373" t="s">
        <v>1687</v>
      </c>
      <c r="T8" s="373" t="s">
        <v>1775</v>
      </c>
      <c r="U8" s="373" t="s">
        <v>1776</v>
      </c>
      <c r="V8" s="373" t="s">
        <v>1777</v>
      </c>
      <c r="W8" s="69" t="s">
        <v>1778</v>
      </c>
    </row>
    <row r="9" spans="1:29" ht="16.5" hidden="1" thickBot="1" x14ac:dyDescent="0.3">
      <c r="A9" s="601"/>
      <c r="B9" s="621"/>
      <c r="C9" s="481"/>
      <c r="D9" s="481"/>
      <c r="E9" s="481"/>
      <c r="F9" s="482"/>
      <c r="G9" s="382"/>
      <c r="H9" s="293"/>
      <c r="I9" s="382"/>
      <c r="J9" s="293"/>
      <c r="K9" s="382"/>
      <c r="L9" s="289"/>
      <c r="M9" s="369"/>
      <c r="N9" s="289"/>
      <c r="O9" s="382"/>
      <c r="P9" s="293"/>
      <c r="Q9" s="373"/>
      <c r="R9" s="373"/>
      <c r="S9" s="373"/>
      <c r="T9" s="373"/>
      <c r="U9" s="373"/>
      <c r="V9" s="373"/>
      <c r="W9" s="373"/>
    </row>
    <row r="10" spans="1:29" ht="94.5" x14ac:dyDescent="0.25">
      <c r="A10" s="601"/>
      <c r="B10" s="621"/>
      <c r="C10" s="340" t="s">
        <v>1786</v>
      </c>
      <c r="D10" s="340" t="s">
        <v>1787</v>
      </c>
      <c r="E10" s="340" t="s">
        <v>1901</v>
      </c>
      <c r="F10" s="340" t="s">
        <v>1790</v>
      </c>
      <c r="G10" s="369"/>
      <c r="H10" s="289"/>
      <c r="I10" s="382">
        <v>0.5</v>
      </c>
      <c r="J10" s="289"/>
      <c r="K10" s="382">
        <v>0.5</v>
      </c>
      <c r="L10" s="289"/>
      <c r="M10" s="369"/>
      <c r="N10" s="289"/>
      <c r="O10" s="369"/>
      <c r="P10" s="289"/>
      <c r="Q10" s="373">
        <v>579</v>
      </c>
      <c r="R10" s="373" t="s">
        <v>1780</v>
      </c>
      <c r="S10" s="373" t="s">
        <v>1687</v>
      </c>
      <c r="T10" s="373" t="s">
        <v>1781</v>
      </c>
      <c r="U10" s="373" t="s">
        <v>1782</v>
      </c>
      <c r="V10" s="373" t="s">
        <v>1783</v>
      </c>
      <c r="W10" s="340" t="s">
        <v>1784</v>
      </c>
    </row>
    <row r="11" spans="1:29" ht="15.75" hidden="1" x14ac:dyDescent="0.25">
      <c r="A11" s="601"/>
      <c r="B11" s="401"/>
      <c r="C11" s="340"/>
      <c r="D11" s="340"/>
      <c r="E11" s="340"/>
      <c r="F11" s="340"/>
      <c r="G11" s="369"/>
      <c r="H11" s="289"/>
      <c r="I11" s="369"/>
      <c r="J11" s="289"/>
      <c r="K11" s="369"/>
      <c r="L11" s="289"/>
      <c r="M11" s="369"/>
      <c r="N11" s="289"/>
      <c r="O11" s="369"/>
      <c r="P11" s="289"/>
      <c r="Q11" s="373"/>
      <c r="R11" s="373"/>
      <c r="S11" s="373"/>
      <c r="T11" s="373"/>
      <c r="U11" s="373"/>
      <c r="V11" s="373"/>
      <c r="W11" s="78"/>
    </row>
    <row r="12" spans="1:29" ht="15.75" hidden="1" x14ac:dyDescent="0.25">
      <c r="A12" s="601"/>
      <c r="B12" s="401"/>
      <c r="C12" s="340"/>
      <c r="D12" s="340"/>
      <c r="E12" s="340"/>
      <c r="F12" s="353"/>
      <c r="G12" s="369"/>
      <c r="H12" s="289"/>
      <c r="I12" s="369"/>
      <c r="J12" s="289"/>
      <c r="K12" s="369"/>
      <c r="L12" s="289"/>
      <c r="M12" s="369"/>
      <c r="N12" s="289"/>
      <c r="O12" s="369"/>
      <c r="P12" s="289"/>
      <c r="Q12" s="373"/>
      <c r="R12" s="373"/>
      <c r="S12" s="373"/>
      <c r="T12" s="373"/>
      <c r="U12" s="373"/>
      <c r="V12" s="373"/>
      <c r="W12" s="74"/>
    </row>
    <row r="13" spans="1:29" ht="126" x14ac:dyDescent="0.25">
      <c r="A13" s="601"/>
      <c r="B13" s="401"/>
      <c r="C13" s="340" t="s">
        <v>1789</v>
      </c>
      <c r="D13" s="340" t="s">
        <v>1788</v>
      </c>
      <c r="E13" s="340" t="s">
        <v>1791</v>
      </c>
      <c r="F13" s="340" t="s">
        <v>1792</v>
      </c>
      <c r="G13" s="382">
        <v>0.25</v>
      </c>
      <c r="H13" s="289"/>
      <c r="I13" s="369"/>
      <c r="J13" s="289"/>
      <c r="K13" s="382">
        <v>0.25</v>
      </c>
      <c r="L13" s="289"/>
      <c r="M13" s="382">
        <v>0.5</v>
      </c>
      <c r="N13" s="289"/>
      <c r="O13" s="99"/>
      <c r="P13" s="287"/>
      <c r="Q13" s="368">
        <v>498</v>
      </c>
      <c r="R13" s="368" t="s">
        <v>1793</v>
      </c>
      <c r="S13" s="373" t="s">
        <v>1794</v>
      </c>
      <c r="T13" s="373" t="s">
        <v>1795</v>
      </c>
      <c r="U13" s="373" t="s">
        <v>1796</v>
      </c>
      <c r="V13" s="373" t="s">
        <v>1797</v>
      </c>
      <c r="W13" s="78" t="s">
        <v>1798</v>
      </c>
    </row>
    <row r="14" spans="1:29" ht="78.75" x14ac:dyDescent="0.25">
      <c r="A14" s="601"/>
      <c r="B14" s="402"/>
      <c r="C14" s="340" t="s">
        <v>621</v>
      </c>
      <c r="D14" s="340" t="s">
        <v>622</v>
      </c>
      <c r="E14" s="340" t="s">
        <v>1719</v>
      </c>
      <c r="F14" s="340" t="s">
        <v>1728</v>
      </c>
      <c r="G14" s="382">
        <v>0.5</v>
      </c>
      <c r="H14" s="289"/>
      <c r="I14" s="382">
        <v>0.25</v>
      </c>
      <c r="J14" s="289"/>
      <c r="K14" s="382">
        <v>0.25</v>
      </c>
      <c r="L14" s="289"/>
      <c r="M14" s="382">
        <v>0.25</v>
      </c>
      <c r="N14" s="289"/>
      <c r="O14" s="99"/>
      <c r="P14" s="287"/>
      <c r="Q14" s="368">
        <v>146</v>
      </c>
      <c r="R14" s="368" t="s">
        <v>1744</v>
      </c>
      <c r="S14" s="373" t="s">
        <v>1729</v>
      </c>
      <c r="T14" s="373" t="s">
        <v>1731</v>
      </c>
      <c r="U14" s="373" t="s">
        <v>1730</v>
      </c>
      <c r="V14" s="373" t="s">
        <v>1732</v>
      </c>
      <c r="W14" s="78" t="s">
        <v>1733</v>
      </c>
    </row>
    <row r="15" spans="1:29" ht="15.75" x14ac:dyDescent="0.25">
      <c r="A15" s="444"/>
      <c r="B15" s="445"/>
      <c r="C15" s="445"/>
      <c r="D15" s="444" t="s">
        <v>125</v>
      </c>
      <c r="E15" s="445"/>
      <c r="F15" s="446"/>
      <c r="G15" s="403">
        <f t="shared" ref="G15:N15" si="0">SUM(G6:G14)</f>
        <v>1.5</v>
      </c>
      <c r="H15" s="404">
        <f t="shared" si="0"/>
        <v>27181.25</v>
      </c>
      <c r="I15" s="403">
        <f t="shared" si="0"/>
        <v>2</v>
      </c>
      <c r="J15" s="404">
        <f t="shared" si="0"/>
        <v>32543.75</v>
      </c>
      <c r="K15" s="403">
        <f t="shared" si="0"/>
        <v>1.75</v>
      </c>
      <c r="L15" s="404">
        <f t="shared" si="0"/>
        <v>36750</v>
      </c>
      <c r="M15" s="403">
        <f t="shared" si="0"/>
        <v>1</v>
      </c>
      <c r="N15" s="404">
        <f t="shared" si="0"/>
        <v>12250</v>
      </c>
      <c r="O15" s="403">
        <f>G15+I15+K15+M15</f>
        <v>6.25</v>
      </c>
      <c r="P15" s="405">
        <f>H15+J15+L15+N15</f>
        <v>108725</v>
      </c>
      <c r="Q15" s="388"/>
      <c r="R15" s="388"/>
      <c r="S15" s="388"/>
      <c r="T15" s="388"/>
      <c r="U15" s="388"/>
      <c r="V15" s="388"/>
      <c r="W15" s="38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F140"/>
  <sheetViews>
    <sheetView topLeftCell="G1" zoomScale="80" zoomScaleNormal="80" workbookViewId="0">
      <selection activeCell="P14" sqref="P14"/>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1" bestFit="1" customWidth="1"/>
    <col min="9" max="9" width="15.28515625" customWidth="1"/>
    <col min="10" max="10" width="15.85546875" style="291" customWidth="1"/>
    <col min="11" max="11" width="15.28515625" customWidth="1"/>
    <col min="12" max="12" width="15" style="291" customWidth="1"/>
    <col min="13" max="13" width="15.28515625" customWidth="1"/>
    <col min="14" max="14" width="14.85546875" style="291" bestFit="1" customWidth="1"/>
    <col min="15" max="15" width="15.28515625" customWidth="1"/>
    <col min="16" max="16" width="19.85546875" style="291" customWidth="1"/>
    <col min="18" max="18" width="11.42578125" customWidth="1"/>
    <col min="19" max="19" width="14.85546875" customWidth="1"/>
    <col min="20" max="22" width="14.28515625" customWidth="1"/>
    <col min="23" max="23" width="15.7109375" customWidth="1"/>
  </cols>
  <sheetData>
    <row r="1" spans="1:32" s="406" customFormat="1" ht="18.75" x14ac:dyDescent="0.3">
      <c r="G1" s="418" t="s">
        <v>142</v>
      </c>
      <c r="L1" s="418"/>
      <c r="M1" s="418"/>
      <c r="N1" s="418"/>
      <c r="O1" s="418"/>
      <c r="P1" s="418"/>
      <c r="Q1" s="418"/>
      <c r="R1" s="418"/>
      <c r="S1" s="418"/>
      <c r="T1" s="418"/>
      <c r="U1" s="418"/>
      <c r="V1" s="418"/>
      <c r="W1" s="418"/>
      <c r="X1" s="418"/>
      <c r="Y1" s="418"/>
      <c r="Z1" s="418"/>
      <c r="AA1" s="418"/>
      <c r="AB1" s="418"/>
      <c r="AC1" s="418"/>
      <c r="AD1" s="418"/>
      <c r="AE1" s="418"/>
      <c r="AF1" s="418"/>
    </row>
    <row r="2" spans="1:32" s="406" customFormat="1" x14ac:dyDescent="0.2">
      <c r="A2" s="416" t="s">
        <v>623</v>
      </c>
      <c r="B2" s="334"/>
      <c r="C2" s="416"/>
      <c r="D2" s="334"/>
      <c r="E2" s="334"/>
      <c r="F2" s="334"/>
      <c r="G2" s="334"/>
      <c r="H2" s="334"/>
      <c r="I2" s="334"/>
      <c r="J2" s="334"/>
      <c r="K2" s="334"/>
      <c r="L2" s="334"/>
      <c r="M2" s="334"/>
      <c r="N2" s="334"/>
      <c r="O2" s="334"/>
      <c r="P2" s="334"/>
      <c r="Q2" s="334"/>
      <c r="R2" s="334"/>
      <c r="S2" s="334"/>
      <c r="T2" s="334"/>
      <c r="U2" s="334"/>
      <c r="V2" s="334"/>
      <c r="W2" s="334"/>
    </row>
    <row r="3" spans="1:32" s="66" customFormat="1" ht="23.25" customHeight="1" x14ac:dyDescent="0.25">
      <c r="A3" s="616" t="s">
        <v>100</v>
      </c>
      <c r="B3" s="616"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616" t="s">
        <v>116</v>
      </c>
      <c r="V3" s="616" t="s">
        <v>115</v>
      </c>
      <c r="W3" s="618" t="s">
        <v>91</v>
      </c>
    </row>
    <row r="4" spans="1:32" s="66" customFormat="1" ht="15" customHeight="1" x14ac:dyDescent="0.25">
      <c r="A4" s="616"/>
      <c r="B4" s="616"/>
      <c r="C4" s="618"/>
      <c r="D4" s="618"/>
      <c r="E4" s="585"/>
      <c r="F4" s="618"/>
      <c r="G4" s="616" t="s">
        <v>109</v>
      </c>
      <c r="H4" s="616"/>
      <c r="I4" s="616" t="s">
        <v>110</v>
      </c>
      <c r="J4" s="616"/>
      <c r="K4" s="616" t="s">
        <v>111</v>
      </c>
      <c r="L4" s="616"/>
      <c r="M4" s="616" t="s">
        <v>112</v>
      </c>
      <c r="N4" s="616"/>
      <c r="O4" s="618"/>
      <c r="P4" s="618"/>
      <c r="Q4" s="616"/>
      <c r="R4" s="616"/>
      <c r="S4" s="616"/>
      <c r="T4" s="616"/>
      <c r="U4" s="616"/>
      <c r="V4" s="616"/>
      <c r="W4" s="618"/>
    </row>
    <row r="5" spans="1:32" s="67" customFormat="1" ht="24" customHeight="1" x14ac:dyDescent="0.25">
      <c r="A5" s="616"/>
      <c r="B5" s="616"/>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616"/>
      <c r="V5" s="616"/>
      <c r="W5" s="618"/>
    </row>
    <row r="6" spans="1:32" s="364" customFormat="1" ht="24" customHeight="1" x14ac:dyDescent="0.25">
      <c r="A6" s="451"/>
      <c r="B6" s="452"/>
      <c r="C6" s="452"/>
      <c r="D6" s="452"/>
      <c r="E6" s="452"/>
      <c r="F6" s="452"/>
      <c r="G6" s="452"/>
      <c r="H6" s="451" t="s">
        <v>142</v>
      </c>
      <c r="I6" s="452"/>
      <c r="J6" s="452"/>
      <c r="K6" s="452"/>
      <c r="L6" s="452"/>
      <c r="M6" s="452"/>
      <c r="N6" s="452"/>
      <c r="O6" s="452"/>
      <c r="P6" s="452"/>
      <c r="Q6" s="452"/>
      <c r="R6" s="452"/>
      <c r="S6" s="452"/>
      <c r="T6" s="452"/>
      <c r="U6" s="452"/>
      <c r="V6" s="452"/>
      <c r="W6" s="453"/>
    </row>
    <row r="7" spans="1:32" s="364" customFormat="1" ht="24" customHeight="1" x14ac:dyDescent="0.25">
      <c r="A7" s="407"/>
      <c r="B7" s="407"/>
      <c r="C7" s="407"/>
      <c r="D7" s="407"/>
      <c r="E7" s="407"/>
      <c r="F7" s="407"/>
      <c r="G7" s="407"/>
      <c r="H7" s="295"/>
      <c r="I7" s="407"/>
      <c r="J7" s="295"/>
      <c r="K7" s="407"/>
      <c r="L7" s="295"/>
      <c r="M7" s="407"/>
      <c r="N7" s="295"/>
      <c r="O7" s="407"/>
      <c r="P7" s="295"/>
      <c r="Q7" s="407"/>
      <c r="R7" s="407"/>
      <c r="S7" s="407"/>
      <c r="T7" s="407"/>
      <c r="U7" s="407"/>
      <c r="V7" s="407"/>
      <c r="W7" s="407"/>
    </row>
    <row r="8" spans="1:32" ht="181.5" customHeight="1" x14ac:dyDescent="0.25">
      <c r="A8" s="622" t="s">
        <v>624</v>
      </c>
      <c r="B8" s="604" t="s">
        <v>625</v>
      </c>
      <c r="C8" s="503" t="s">
        <v>626</v>
      </c>
      <c r="D8" s="503" t="s">
        <v>1807</v>
      </c>
      <c r="E8" s="409" t="s">
        <v>1806</v>
      </c>
      <c r="F8" s="483" t="str">
        <f>+'[1]Gestion Administrativa'!$F$8</f>
        <v>1) Monitoría y evaluación del desarrollo y funcionamiento de la plataforma tecnológica   1.1) contratacion de personal informatico encargado de la plataforma.</v>
      </c>
      <c r="G8" s="410"/>
      <c r="H8" s="311"/>
      <c r="I8" s="84"/>
      <c r="J8" s="311"/>
      <c r="K8" s="84"/>
      <c r="L8" s="311"/>
      <c r="M8" s="84"/>
      <c r="N8" s="311"/>
      <c r="O8" s="411"/>
      <c r="P8" s="299"/>
      <c r="Q8" s="102">
        <v>132</v>
      </c>
      <c r="R8" s="102" t="s">
        <v>1774</v>
      </c>
      <c r="S8" s="84" t="s">
        <v>1799</v>
      </c>
      <c r="T8" s="102" t="s">
        <v>1800</v>
      </c>
      <c r="U8" s="102" t="s">
        <v>1801</v>
      </c>
      <c r="V8" s="102" t="s">
        <v>1802</v>
      </c>
      <c r="W8" s="102" t="s">
        <v>1803</v>
      </c>
    </row>
    <row r="9" spans="1:32" ht="135.75" customHeight="1" x14ac:dyDescent="0.25">
      <c r="A9" s="623"/>
      <c r="B9" s="608"/>
      <c r="C9" s="504"/>
      <c r="D9" s="504"/>
      <c r="E9" s="409" t="s">
        <v>2014</v>
      </c>
      <c r="F9" s="483" t="s">
        <v>2013</v>
      </c>
      <c r="G9" s="410"/>
      <c r="H9" s="311"/>
      <c r="I9" s="84">
        <v>2</v>
      </c>
      <c r="J9" s="311">
        <f>+P9</f>
        <v>324000</v>
      </c>
      <c r="K9" s="84"/>
      <c r="L9" s="311"/>
      <c r="M9" s="84"/>
      <c r="N9" s="311"/>
      <c r="O9" s="411">
        <f>+I9</f>
        <v>2</v>
      </c>
      <c r="P9" s="299">
        <f>+'2. CONTRATACION DE PERSONAL'!D10</f>
        <v>324000</v>
      </c>
      <c r="Q9" s="102">
        <v>466</v>
      </c>
      <c r="R9" s="102" t="s">
        <v>2008</v>
      </c>
      <c r="S9" s="84" t="s">
        <v>2009</v>
      </c>
      <c r="T9" s="102" t="s">
        <v>2010</v>
      </c>
      <c r="U9" s="102" t="s">
        <v>2011</v>
      </c>
      <c r="V9" s="102" t="s">
        <v>1802</v>
      </c>
      <c r="W9" s="102" t="s">
        <v>2012</v>
      </c>
    </row>
    <row r="10" spans="1:32" ht="180.75" customHeight="1" x14ac:dyDescent="0.25">
      <c r="A10" s="623"/>
      <c r="B10" s="408" t="s">
        <v>627</v>
      </c>
      <c r="C10" s="409" t="s">
        <v>628</v>
      </c>
      <c r="D10" s="409" t="s">
        <v>140</v>
      </c>
      <c r="E10" s="409" t="s">
        <v>2017</v>
      </c>
      <c r="F10" s="409" t="s">
        <v>2016</v>
      </c>
      <c r="G10" s="412">
        <v>0.25</v>
      </c>
      <c r="H10" s="311">
        <f>+G10*P10</f>
        <v>1225000</v>
      </c>
      <c r="I10" s="412">
        <v>0.25</v>
      </c>
      <c r="J10" s="311">
        <f>+I10*P10</f>
        <v>1225000</v>
      </c>
      <c r="K10" s="412">
        <v>0.25</v>
      </c>
      <c r="L10" s="311">
        <f>+K10*P10</f>
        <v>1225000</v>
      </c>
      <c r="M10" s="412">
        <v>0.25</v>
      </c>
      <c r="N10" s="311">
        <f>+M10*P10</f>
        <v>1225000</v>
      </c>
      <c r="O10" s="437">
        <f>+M10+K10+I10+G10</f>
        <v>1</v>
      </c>
      <c r="P10" s="299">
        <f>+'7. Infraestructura'!D10</f>
        <v>4900000</v>
      </c>
      <c r="Q10" s="84">
        <v>579</v>
      </c>
      <c r="R10" s="84" t="s">
        <v>1804</v>
      </c>
      <c r="S10" s="84" t="s">
        <v>1805</v>
      </c>
      <c r="T10" s="84" t="s">
        <v>1827</v>
      </c>
      <c r="U10" s="84" t="s">
        <v>1828</v>
      </c>
      <c r="V10" s="84" t="s">
        <v>1783</v>
      </c>
      <c r="W10" s="102" t="s">
        <v>1829</v>
      </c>
    </row>
    <row r="11" spans="1:32" ht="144.75" customHeight="1" x14ac:dyDescent="0.25">
      <c r="A11" s="623"/>
      <c r="B11" s="408" t="s">
        <v>629</v>
      </c>
      <c r="C11" s="409" t="s">
        <v>630</v>
      </c>
      <c r="D11" s="409" t="s">
        <v>631</v>
      </c>
      <c r="E11" s="409" t="s">
        <v>2018</v>
      </c>
      <c r="F11" s="409" t="s">
        <v>632</v>
      </c>
      <c r="G11" s="84"/>
      <c r="H11" s="311"/>
      <c r="I11" s="412"/>
      <c r="J11" s="311"/>
      <c r="K11" s="412">
        <v>0.5</v>
      </c>
      <c r="L11" s="311">
        <f>+K11*P11</f>
        <v>150000</v>
      </c>
      <c r="M11" s="412">
        <v>0.5</v>
      </c>
      <c r="N11" s="311">
        <f>+M11*P11</f>
        <v>150000</v>
      </c>
      <c r="O11" s="413"/>
      <c r="P11" s="299">
        <f>+'4. EQUIPO TECNOLÓGICOS'!D78</f>
        <v>300000</v>
      </c>
      <c r="Q11" s="84">
        <v>392</v>
      </c>
      <c r="R11" s="84" t="s">
        <v>1808</v>
      </c>
      <c r="S11" s="84" t="s">
        <v>1805</v>
      </c>
      <c r="T11" s="84" t="s">
        <v>1809</v>
      </c>
      <c r="U11" s="84" t="s">
        <v>1810</v>
      </c>
      <c r="V11" s="84" t="s">
        <v>1811</v>
      </c>
      <c r="W11" s="102" t="s">
        <v>1812</v>
      </c>
    </row>
    <row r="12" spans="1:32" ht="213" customHeight="1" x14ac:dyDescent="0.25">
      <c r="A12" s="623"/>
      <c r="B12" s="408" t="s">
        <v>633</v>
      </c>
      <c r="C12" s="409" t="s">
        <v>1813</v>
      </c>
      <c r="D12" s="409" t="s">
        <v>1814</v>
      </c>
      <c r="E12" s="409" t="s">
        <v>2020</v>
      </c>
      <c r="F12" s="409" t="s">
        <v>2021</v>
      </c>
      <c r="G12" s="412"/>
      <c r="H12" s="311"/>
      <c r="I12" s="84"/>
      <c r="J12" s="311"/>
      <c r="K12" s="412">
        <v>0.5</v>
      </c>
      <c r="L12" s="311"/>
      <c r="M12" s="412">
        <v>0.5</v>
      </c>
      <c r="N12" s="311"/>
      <c r="O12" s="413"/>
      <c r="P12" s="299"/>
      <c r="Q12" s="84">
        <v>472</v>
      </c>
      <c r="R12" s="84" t="s">
        <v>1815</v>
      </c>
      <c r="S12" s="84" t="s">
        <v>1816</v>
      </c>
      <c r="T12" s="84" t="s">
        <v>1817</v>
      </c>
      <c r="U12" s="84" t="s">
        <v>1818</v>
      </c>
      <c r="V12" s="84" t="s">
        <v>1585</v>
      </c>
      <c r="W12" s="102" t="s">
        <v>1819</v>
      </c>
    </row>
    <row r="13" spans="1:32" ht="165.75" hidden="1" customHeight="1" x14ac:dyDescent="0.25">
      <c r="A13" s="623"/>
      <c r="B13" s="408" t="s">
        <v>634</v>
      </c>
      <c r="C13" s="409" t="s">
        <v>141</v>
      </c>
      <c r="D13" s="409" t="s">
        <v>635</v>
      </c>
      <c r="E13" s="409"/>
      <c r="F13" s="409" t="s">
        <v>2022</v>
      </c>
      <c r="G13" s="84"/>
      <c r="H13" s="311"/>
      <c r="I13" s="84"/>
      <c r="J13" s="311"/>
      <c r="K13" s="84"/>
      <c r="L13" s="311"/>
      <c r="M13" s="84"/>
      <c r="N13" s="311"/>
      <c r="O13" s="413"/>
      <c r="P13" s="299"/>
      <c r="Q13" s="84"/>
      <c r="R13" s="84"/>
      <c r="S13" s="84"/>
      <c r="T13" s="84"/>
      <c r="U13" s="84"/>
      <c r="V13" s="84"/>
      <c r="W13" s="102"/>
    </row>
    <row r="14" spans="1:32" ht="144.75" customHeight="1" x14ac:dyDescent="0.25">
      <c r="A14" s="623"/>
      <c r="B14" s="601" t="s">
        <v>636</v>
      </c>
      <c r="C14" s="409" t="s">
        <v>637</v>
      </c>
      <c r="D14" s="409" t="s">
        <v>124</v>
      </c>
      <c r="E14" s="409" t="s">
        <v>1904</v>
      </c>
      <c r="F14" s="409" t="s">
        <v>1905</v>
      </c>
      <c r="G14" s="412">
        <v>1</v>
      </c>
      <c r="H14" s="311">
        <f>+G14*P14</f>
        <v>29391.666666666668</v>
      </c>
      <c r="I14" s="84"/>
      <c r="J14" s="311"/>
      <c r="K14" s="84"/>
      <c r="L14" s="311"/>
      <c r="M14" s="84"/>
      <c r="N14" s="311"/>
      <c r="O14" s="413"/>
      <c r="P14" s="299">
        <f>+'1. TALLERES SEMINARIOS'!D86</f>
        <v>29391.666666666668</v>
      </c>
      <c r="Q14" s="84">
        <v>142</v>
      </c>
      <c r="R14" s="84" t="s">
        <v>1744</v>
      </c>
      <c r="S14" s="84" t="s">
        <v>1820</v>
      </c>
      <c r="T14" s="84" t="s">
        <v>1821</v>
      </c>
      <c r="U14" s="84" t="s">
        <v>1822</v>
      </c>
      <c r="V14" s="84" t="s">
        <v>1823</v>
      </c>
      <c r="W14" s="102" t="s">
        <v>1824</v>
      </c>
    </row>
    <row r="15" spans="1:32" ht="130.5" customHeight="1" x14ac:dyDescent="0.25">
      <c r="A15" s="624"/>
      <c r="B15" s="601"/>
      <c r="C15" s="409" t="s">
        <v>638</v>
      </c>
      <c r="D15" s="409" t="s">
        <v>1903</v>
      </c>
      <c r="E15" s="409" t="s">
        <v>1902</v>
      </c>
      <c r="F15" s="409" t="s">
        <v>2023</v>
      </c>
      <c r="G15" s="412">
        <v>0.25</v>
      </c>
      <c r="H15" s="311"/>
      <c r="I15" s="412">
        <v>0.25</v>
      </c>
      <c r="J15" s="311"/>
      <c r="K15" s="412">
        <v>0.25</v>
      </c>
      <c r="L15" s="311"/>
      <c r="M15" s="412">
        <v>0.25</v>
      </c>
      <c r="N15" s="311"/>
      <c r="O15" s="413"/>
      <c r="P15" s="299"/>
      <c r="Q15" s="84">
        <v>142</v>
      </c>
      <c r="R15" s="84" t="s">
        <v>1744</v>
      </c>
      <c r="S15" s="84" t="s">
        <v>1746</v>
      </c>
      <c r="T15" s="84" t="s">
        <v>1825</v>
      </c>
      <c r="U15" s="84" t="s">
        <v>1822</v>
      </c>
      <c r="V15" s="84" t="s">
        <v>1585</v>
      </c>
      <c r="W15" s="102" t="s">
        <v>1824</v>
      </c>
    </row>
    <row r="16" spans="1:32" s="364" customFormat="1" ht="15" customHeight="1" x14ac:dyDescent="0.25">
      <c r="A16" s="454"/>
      <c r="B16" s="455"/>
      <c r="C16" s="454" t="s">
        <v>143</v>
      </c>
      <c r="D16" s="455"/>
      <c r="E16" s="455"/>
      <c r="F16" s="456"/>
      <c r="G16" s="388">
        <f t="shared" ref="G16:N16" si="0">SUM(G8:G15)</f>
        <v>1.5</v>
      </c>
      <c r="H16" s="290">
        <f t="shared" si="0"/>
        <v>1254391.6666666667</v>
      </c>
      <c r="I16" s="388">
        <f t="shared" si="0"/>
        <v>2.5</v>
      </c>
      <c r="J16" s="290">
        <f t="shared" si="0"/>
        <v>1549000</v>
      </c>
      <c r="K16" s="388">
        <f t="shared" si="0"/>
        <v>1.5</v>
      </c>
      <c r="L16" s="290">
        <f t="shared" si="0"/>
        <v>1375000</v>
      </c>
      <c r="M16" s="388">
        <f t="shared" si="0"/>
        <v>1.5</v>
      </c>
      <c r="N16" s="290">
        <f t="shared" si="0"/>
        <v>1375000</v>
      </c>
      <c r="O16" s="388">
        <f>G16+I16+K16+M16</f>
        <v>7</v>
      </c>
      <c r="P16" s="292">
        <f>H16+J16+L16+N16</f>
        <v>5553391.666666667</v>
      </c>
      <c r="Q16" s="388"/>
      <c r="R16" s="388"/>
      <c r="S16" s="388"/>
      <c r="T16" s="388"/>
      <c r="U16" s="388"/>
      <c r="V16" s="388"/>
      <c r="W16" s="415"/>
    </row>
    <row r="17" spans="8:16" s="364" customFormat="1" ht="24" customHeight="1" x14ac:dyDescent="0.25">
      <c r="H17" s="298"/>
      <c r="J17" s="298"/>
      <c r="L17" s="298"/>
      <c r="N17" s="298"/>
      <c r="P17" s="298"/>
    </row>
    <row r="18" spans="8:16" ht="234.75" customHeight="1" x14ac:dyDescent="0.25"/>
    <row r="19" spans="8:16" ht="225" customHeight="1" x14ac:dyDescent="0.25"/>
    <row r="20" spans="8:16" ht="85.5" customHeight="1" x14ac:dyDescent="0.25"/>
    <row r="21" spans="8:16" ht="78" customHeight="1" x14ac:dyDescent="0.25"/>
    <row r="22" spans="8:16" ht="146.25" customHeight="1" x14ac:dyDescent="0.25"/>
    <row r="23" spans="8:16" ht="103.5" customHeight="1" x14ac:dyDescent="0.25"/>
    <row r="24" spans="8:16" ht="93.75" customHeight="1" x14ac:dyDescent="0.25"/>
    <row r="25" spans="8:16" ht="154.5" customHeight="1" x14ac:dyDescent="0.25"/>
    <row r="26" spans="8:16" ht="153.75" customHeight="1" x14ac:dyDescent="0.25"/>
    <row r="27" spans="8:16" ht="138" customHeight="1" x14ac:dyDescent="0.25"/>
    <row r="28" spans="8:16" ht="139.5" customHeight="1" x14ac:dyDescent="0.25"/>
    <row r="29" spans="8:16" ht="99" customHeight="1" x14ac:dyDescent="0.25"/>
    <row r="30" spans="8:16" s="364" customFormat="1" ht="15" customHeight="1" x14ac:dyDescent="0.25">
      <c r="H30" s="298"/>
      <c r="J30" s="298"/>
      <c r="L30" s="298"/>
      <c r="N30" s="298"/>
      <c r="P30" s="298"/>
    </row>
    <row r="31" spans="8:16" s="364" customFormat="1" ht="12" x14ac:dyDescent="0.25">
      <c r="H31" s="298"/>
      <c r="J31" s="298"/>
      <c r="L31" s="298"/>
      <c r="N31" s="298"/>
      <c r="P31" s="298"/>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79"/>
      <c r="E41" s="450"/>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21">
    <mergeCell ref="U3:U5"/>
    <mergeCell ref="V3:V5"/>
    <mergeCell ref="W3:W5"/>
    <mergeCell ref="O3:P4"/>
    <mergeCell ref="Q3:R4"/>
    <mergeCell ref="S3:S5"/>
    <mergeCell ref="T3:T5"/>
    <mergeCell ref="E3:E5"/>
    <mergeCell ref="I4:J4"/>
    <mergeCell ref="K4:L4"/>
    <mergeCell ref="M4:N4"/>
    <mergeCell ref="A8:A15"/>
    <mergeCell ref="B14:B15"/>
    <mergeCell ref="A3:A5"/>
    <mergeCell ref="B3:B5"/>
    <mergeCell ref="C3:C5"/>
    <mergeCell ref="D3:D5"/>
    <mergeCell ref="F3:F5"/>
    <mergeCell ref="G3:N3"/>
    <mergeCell ref="G4:H4"/>
    <mergeCell ref="B8: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19"/>
  <sheetViews>
    <sheetView topLeftCell="H1" workbookViewId="0">
      <selection activeCell="A32" sqref="A32"/>
    </sheetView>
  </sheetViews>
  <sheetFormatPr baseColWidth="10" defaultRowHeight="15" x14ac:dyDescent="0.25"/>
  <cols>
    <col min="1" max="2" width="21.7109375" customWidth="1"/>
    <col min="3" max="6" width="27.42578125" customWidth="1"/>
    <col min="7" max="7" width="15.28515625" customWidth="1"/>
    <col min="8" max="8" width="14.85546875" style="291" bestFit="1" customWidth="1"/>
    <col min="9" max="9" width="15.28515625" customWidth="1"/>
    <col min="10" max="10" width="18.85546875" style="291" customWidth="1"/>
    <col min="12" max="12" width="14.85546875" style="291" bestFit="1" customWidth="1"/>
    <col min="14" max="14" width="14.85546875" style="291" bestFit="1" customWidth="1"/>
    <col min="15" max="15" width="15.28515625" customWidth="1"/>
    <col min="16" max="16" width="18.28515625" style="291" customWidth="1"/>
    <col min="19" max="22" width="14.140625" customWidth="1"/>
    <col min="23" max="23" width="17" customWidth="1"/>
  </cols>
  <sheetData>
    <row r="1" spans="1:23" ht="18" customHeight="1" x14ac:dyDescent="0.25">
      <c r="B1" s="317"/>
      <c r="C1" s="317"/>
      <c r="D1" s="317"/>
      <c r="E1" s="324"/>
      <c r="F1" s="317"/>
      <c r="G1" s="443" t="s">
        <v>172</v>
      </c>
      <c r="J1" s="317"/>
      <c r="K1" s="317"/>
      <c r="L1" s="317"/>
      <c r="M1" s="317"/>
      <c r="N1" s="317"/>
      <c r="O1" s="317"/>
      <c r="P1" s="317"/>
      <c r="Q1" s="317"/>
      <c r="R1" s="317"/>
      <c r="S1" s="317"/>
      <c r="T1" s="317"/>
      <c r="U1" s="317"/>
      <c r="V1" s="317"/>
      <c r="W1" s="317"/>
    </row>
    <row r="2" spans="1:23" ht="14.45" customHeight="1" x14ac:dyDescent="0.25">
      <c r="A2" s="417" t="s">
        <v>175</v>
      </c>
      <c r="B2" s="320"/>
      <c r="C2" s="320"/>
      <c r="D2" s="320"/>
      <c r="E2" s="325"/>
      <c r="F2" s="320"/>
      <c r="G2" s="320"/>
      <c r="H2" s="320"/>
      <c r="I2" s="320"/>
      <c r="J2" s="320"/>
      <c r="K2" s="320"/>
      <c r="L2" s="320"/>
      <c r="M2" s="320"/>
      <c r="N2" s="320"/>
      <c r="O2" s="320"/>
      <c r="P2" s="320"/>
      <c r="Q2" s="320"/>
      <c r="R2" s="320"/>
      <c r="S2" s="320"/>
      <c r="T2" s="320"/>
      <c r="U2" s="320"/>
      <c r="V2" s="320"/>
      <c r="W2" s="320"/>
    </row>
    <row r="3" spans="1:23" ht="14.45" customHeight="1" x14ac:dyDescent="0.25">
      <c r="A3" s="581" t="s">
        <v>100</v>
      </c>
      <c r="B3" s="581" t="s">
        <v>119</v>
      </c>
      <c r="C3" s="593" t="s">
        <v>88</v>
      </c>
      <c r="D3" s="593" t="s">
        <v>89</v>
      </c>
      <c r="E3" s="584" t="s">
        <v>451</v>
      </c>
      <c r="F3" s="593" t="s">
        <v>90</v>
      </c>
      <c r="G3" s="587" t="s">
        <v>104</v>
      </c>
      <c r="H3" s="596"/>
      <c r="I3" s="596"/>
      <c r="J3" s="596"/>
      <c r="K3" s="596"/>
      <c r="L3" s="596"/>
      <c r="M3" s="596"/>
      <c r="N3" s="588"/>
      <c r="O3" s="593" t="s">
        <v>105</v>
      </c>
      <c r="P3" s="628" t="s">
        <v>12</v>
      </c>
      <c r="Q3" s="577" t="s">
        <v>106</v>
      </c>
      <c r="R3" s="578"/>
      <c r="S3" s="581" t="s">
        <v>107</v>
      </c>
      <c r="T3" s="581" t="s">
        <v>108</v>
      </c>
      <c r="U3" s="581" t="s">
        <v>116</v>
      </c>
      <c r="V3" s="581" t="s">
        <v>115</v>
      </c>
      <c r="W3" s="574" t="s">
        <v>91</v>
      </c>
    </row>
    <row r="4" spans="1:23" ht="14.45" customHeight="1" x14ac:dyDescent="0.25">
      <c r="A4" s="582"/>
      <c r="B4" s="582"/>
      <c r="C4" s="594"/>
      <c r="D4" s="594"/>
      <c r="E4" s="585"/>
      <c r="F4" s="594"/>
      <c r="G4" s="587" t="s">
        <v>109</v>
      </c>
      <c r="H4" s="588"/>
      <c r="I4" s="587" t="s">
        <v>110</v>
      </c>
      <c r="J4" s="588"/>
      <c r="K4" s="587" t="s">
        <v>111</v>
      </c>
      <c r="L4" s="588"/>
      <c r="M4" s="587" t="s">
        <v>112</v>
      </c>
      <c r="N4" s="588"/>
      <c r="O4" s="595"/>
      <c r="P4" s="629"/>
      <c r="Q4" s="579"/>
      <c r="R4" s="580"/>
      <c r="S4" s="582"/>
      <c r="T4" s="582"/>
      <c r="U4" s="582"/>
      <c r="V4" s="582"/>
      <c r="W4" s="575"/>
    </row>
    <row r="5" spans="1:23" ht="25.5" x14ac:dyDescent="0.25">
      <c r="A5" s="583"/>
      <c r="B5" s="583"/>
      <c r="C5" s="595"/>
      <c r="D5" s="595"/>
      <c r="E5" s="586"/>
      <c r="F5" s="595"/>
      <c r="G5" s="321" t="s">
        <v>113</v>
      </c>
      <c r="H5" s="286" t="s">
        <v>12</v>
      </c>
      <c r="I5" s="321" t="s">
        <v>113</v>
      </c>
      <c r="J5" s="286" t="s">
        <v>12</v>
      </c>
      <c r="K5" s="321" t="s">
        <v>113</v>
      </c>
      <c r="L5" s="286" t="s">
        <v>12</v>
      </c>
      <c r="M5" s="321" t="s">
        <v>113</v>
      </c>
      <c r="N5" s="286" t="s">
        <v>12</v>
      </c>
      <c r="O5" s="321" t="s">
        <v>113</v>
      </c>
      <c r="P5" s="630"/>
      <c r="Q5" s="321" t="s">
        <v>114</v>
      </c>
      <c r="R5" s="321" t="s">
        <v>85</v>
      </c>
      <c r="S5" s="583"/>
      <c r="T5" s="583"/>
      <c r="U5" s="583"/>
      <c r="V5" s="583"/>
      <c r="W5" s="576"/>
    </row>
    <row r="6" spans="1:23" ht="15.6" customHeight="1" x14ac:dyDescent="0.25">
      <c r="A6" s="457" t="s">
        <v>154</v>
      </c>
      <c r="B6" s="322"/>
      <c r="C6" s="322"/>
      <c r="D6" s="322"/>
      <c r="E6" s="322"/>
      <c r="F6" s="322"/>
      <c r="G6" s="322"/>
      <c r="H6" s="458" t="s">
        <v>154</v>
      </c>
      <c r="I6" s="322"/>
      <c r="J6" s="322"/>
      <c r="K6" s="322"/>
      <c r="L6" s="322"/>
      <c r="M6" s="322"/>
      <c r="N6" s="322"/>
      <c r="O6" s="322"/>
      <c r="P6" s="322"/>
      <c r="Q6" s="322"/>
      <c r="R6" s="322"/>
      <c r="S6" s="322"/>
      <c r="T6" s="322"/>
      <c r="U6" s="322"/>
      <c r="V6" s="322"/>
      <c r="W6" s="322"/>
    </row>
    <row r="7" spans="1:23" ht="218.45" customHeight="1" x14ac:dyDescent="0.25">
      <c r="A7" s="625" t="s">
        <v>144</v>
      </c>
      <c r="B7" s="319" t="s">
        <v>145</v>
      </c>
      <c r="C7" s="90" t="s">
        <v>146</v>
      </c>
      <c r="D7" s="90" t="s">
        <v>1830</v>
      </c>
      <c r="E7" s="90" t="s">
        <v>1826</v>
      </c>
      <c r="F7" s="90" t="s">
        <v>1836</v>
      </c>
      <c r="G7" s="85">
        <v>0.25</v>
      </c>
      <c r="H7" s="297"/>
      <c r="I7" s="89"/>
      <c r="J7" s="297"/>
      <c r="K7" s="85">
        <v>0.5</v>
      </c>
      <c r="L7" s="297"/>
      <c r="M7" s="85">
        <v>0.25</v>
      </c>
      <c r="N7" s="297"/>
      <c r="O7" s="93"/>
      <c r="P7" s="299">
        <f t="shared" ref="P7:P19" si="0">H7+J7+L7+N7</f>
        <v>0</v>
      </c>
      <c r="Q7" s="89">
        <v>290</v>
      </c>
      <c r="R7" s="89" t="s">
        <v>1639</v>
      </c>
      <c r="S7" s="79" t="s">
        <v>1831</v>
      </c>
      <c r="T7" s="79" t="s">
        <v>1832</v>
      </c>
      <c r="U7" s="79" t="s">
        <v>1833</v>
      </c>
      <c r="V7" s="79" t="s">
        <v>1834</v>
      </c>
      <c r="W7" s="90" t="s">
        <v>1835</v>
      </c>
    </row>
    <row r="8" spans="1:23" ht="17.25" hidden="1" customHeight="1" x14ac:dyDescent="0.25">
      <c r="A8" s="626"/>
      <c r="B8" s="319"/>
      <c r="C8" s="90"/>
      <c r="D8" s="90"/>
      <c r="E8" s="90"/>
      <c r="F8" s="90"/>
      <c r="G8" s="89"/>
      <c r="H8" s="297"/>
      <c r="I8" s="89"/>
      <c r="J8" s="297"/>
      <c r="K8" s="89"/>
      <c r="L8" s="297"/>
      <c r="M8" s="89"/>
      <c r="N8" s="297"/>
      <c r="O8" s="93"/>
      <c r="P8" s="299">
        <f t="shared" si="0"/>
        <v>0</v>
      </c>
      <c r="Q8" s="89"/>
      <c r="R8" s="89"/>
      <c r="S8" s="79"/>
      <c r="T8" s="79"/>
      <c r="U8" s="79"/>
      <c r="V8" s="79"/>
      <c r="W8" s="90"/>
    </row>
    <row r="9" spans="1:23" ht="15.75" hidden="1" x14ac:dyDescent="0.25">
      <c r="A9" s="626"/>
      <c r="B9" s="319"/>
      <c r="C9" s="90"/>
      <c r="D9" s="90"/>
      <c r="E9" s="90"/>
      <c r="F9" s="90"/>
      <c r="G9" s="89"/>
      <c r="H9" s="297"/>
      <c r="I9" s="89"/>
      <c r="J9" s="297"/>
      <c r="K9" s="89"/>
      <c r="L9" s="297"/>
      <c r="M9" s="89"/>
      <c r="N9" s="297"/>
      <c r="O9" s="93"/>
      <c r="P9" s="299">
        <f t="shared" si="0"/>
        <v>0</v>
      </c>
      <c r="Q9" s="79"/>
      <c r="R9" s="79"/>
      <c r="S9" s="79"/>
      <c r="T9" s="79"/>
      <c r="U9" s="79"/>
      <c r="V9" s="79"/>
      <c r="W9" s="90"/>
    </row>
    <row r="10" spans="1:23" ht="15.75" hidden="1" x14ac:dyDescent="0.25">
      <c r="A10" s="627"/>
      <c r="B10" s="319"/>
      <c r="C10" s="90"/>
      <c r="D10" s="90"/>
      <c r="E10" s="90"/>
      <c r="F10" s="90"/>
      <c r="G10" s="89"/>
      <c r="H10" s="297"/>
      <c r="I10" s="89"/>
      <c r="J10" s="297"/>
      <c r="K10" s="89"/>
      <c r="L10" s="297"/>
      <c r="M10" s="89"/>
      <c r="N10" s="297"/>
      <c r="O10" s="93"/>
      <c r="P10" s="299">
        <f t="shared" si="0"/>
        <v>0</v>
      </c>
      <c r="Q10" s="79"/>
      <c r="R10" s="79"/>
      <c r="S10" s="79"/>
      <c r="T10" s="79"/>
      <c r="U10" s="79"/>
      <c r="V10" s="79"/>
      <c r="W10" s="81"/>
    </row>
    <row r="11" spans="1:23" ht="283.5" x14ac:dyDescent="0.25">
      <c r="A11" s="319"/>
      <c r="B11" s="319" t="s">
        <v>147</v>
      </c>
      <c r="C11" s="90" t="s">
        <v>148</v>
      </c>
      <c r="D11" s="90" t="s">
        <v>149</v>
      </c>
      <c r="E11" s="90" t="s">
        <v>1838</v>
      </c>
      <c r="F11" s="84" t="s">
        <v>1837</v>
      </c>
      <c r="G11" s="85">
        <v>0.5</v>
      </c>
      <c r="H11" s="297"/>
      <c r="I11" s="85">
        <v>0.25</v>
      </c>
      <c r="J11" s="297"/>
      <c r="K11" s="85">
        <v>0.25</v>
      </c>
      <c r="L11" s="297"/>
      <c r="M11" s="85"/>
      <c r="N11" s="297"/>
      <c r="O11" s="93"/>
      <c r="P11" s="299">
        <f t="shared" si="0"/>
        <v>0</v>
      </c>
      <c r="Q11" s="89">
        <v>246</v>
      </c>
      <c r="R11" s="90" t="s">
        <v>1839</v>
      </c>
      <c r="S11" s="79" t="s">
        <v>1831</v>
      </c>
      <c r="T11" s="79" t="s">
        <v>1840</v>
      </c>
      <c r="U11" s="79" t="s">
        <v>1841</v>
      </c>
      <c r="V11" s="79" t="s">
        <v>1842</v>
      </c>
      <c r="W11" s="84" t="s">
        <v>1784</v>
      </c>
    </row>
    <row r="12" spans="1:23" ht="15.75" hidden="1" x14ac:dyDescent="0.25">
      <c r="A12" s="625" t="s">
        <v>144</v>
      </c>
      <c r="B12" s="319"/>
      <c r="C12" s="90"/>
      <c r="D12" s="90"/>
      <c r="E12" s="90"/>
      <c r="F12" s="90"/>
      <c r="G12" s="89"/>
      <c r="H12" s="297"/>
      <c r="I12" s="89"/>
      <c r="J12" s="297"/>
      <c r="K12" s="89"/>
      <c r="L12" s="297"/>
      <c r="M12" s="89"/>
      <c r="N12" s="297"/>
      <c r="O12" s="93">
        <f t="shared" ref="O12:O19" si="1">G12+I12+K12+M12</f>
        <v>0</v>
      </c>
      <c r="P12" s="299">
        <f t="shared" si="0"/>
        <v>0</v>
      </c>
      <c r="Q12" s="89"/>
      <c r="R12" s="79"/>
      <c r="S12" s="79"/>
      <c r="T12" s="79"/>
      <c r="U12" s="79"/>
      <c r="V12" s="79"/>
      <c r="W12" s="90"/>
    </row>
    <row r="13" spans="1:23" ht="15.75" hidden="1" x14ac:dyDescent="0.25">
      <c r="A13" s="626"/>
      <c r="B13" s="319"/>
      <c r="C13" s="90"/>
      <c r="D13" s="90"/>
      <c r="E13" s="90"/>
      <c r="F13" s="104"/>
      <c r="G13" s="89"/>
      <c r="H13" s="297"/>
      <c r="I13" s="89"/>
      <c r="J13" s="297"/>
      <c r="K13" s="89"/>
      <c r="L13" s="297"/>
      <c r="M13" s="89"/>
      <c r="N13" s="297"/>
      <c r="O13" s="93">
        <f t="shared" si="1"/>
        <v>0</v>
      </c>
      <c r="P13" s="299">
        <f t="shared" si="0"/>
        <v>0</v>
      </c>
      <c r="Q13" s="89"/>
      <c r="R13" s="89"/>
      <c r="S13" s="88"/>
      <c r="T13" s="88"/>
      <c r="U13" s="88"/>
      <c r="V13" s="88"/>
      <c r="W13" s="88"/>
    </row>
    <row r="14" spans="1:23" ht="157.5" x14ac:dyDescent="0.25">
      <c r="A14" s="626"/>
      <c r="B14" s="319" t="s">
        <v>150</v>
      </c>
      <c r="C14" s="90" t="s">
        <v>151</v>
      </c>
      <c r="D14" s="90" t="s">
        <v>152</v>
      </c>
      <c r="E14" s="90" t="s">
        <v>1844</v>
      </c>
      <c r="F14" s="436" t="s">
        <v>1843</v>
      </c>
      <c r="G14" s="85">
        <v>0.25</v>
      </c>
      <c r="H14" s="297"/>
      <c r="I14" s="85">
        <v>0.25</v>
      </c>
      <c r="J14" s="297"/>
      <c r="K14" s="85">
        <v>0.25</v>
      </c>
      <c r="L14" s="297"/>
      <c r="M14" s="85">
        <v>0.25</v>
      </c>
      <c r="N14" s="297"/>
      <c r="O14" s="93">
        <f t="shared" si="1"/>
        <v>1</v>
      </c>
      <c r="P14" s="299">
        <f t="shared" si="0"/>
        <v>0</v>
      </c>
      <c r="Q14" s="89">
        <v>38</v>
      </c>
      <c r="R14" s="89" t="s">
        <v>1845</v>
      </c>
      <c r="S14" s="79" t="s">
        <v>1846</v>
      </c>
      <c r="T14" s="79" t="s">
        <v>1847</v>
      </c>
      <c r="U14" s="79" t="s">
        <v>1848</v>
      </c>
      <c r="V14" s="79" t="s">
        <v>1849</v>
      </c>
      <c r="W14" s="90" t="s">
        <v>1850</v>
      </c>
    </row>
    <row r="15" spans="1:23" ht="15.75" hidden="1" x14ac:dyDescent="0.25">
      <c r="A15" s="626"/>
      <c r="B15" s="319"/>
      <c r="C15" s="90"/>
      <c r="D15" s="90"/>
      <c r="E15" s="90"/>
      <c r="F15" s="90"/>
      <c r="G15" s="85"/>
      <c r="H15" s="297"/>
      <c r="I15" s="85"/>
      <c r="J15" s="297"/>
      <c r="K15" s="85"/>
      <c r="L15" s="297"/>
      <c r="M15" s="85"/>
      <c r="N15" s="297"/>
      <c r="O15" s="93">
        <f t="shared" si="1"/>
        <v>0</v>
      </c>
      <c r="P15" s="299">
        <f t="shared" si="0"/>
        <v>0</v>
      </c>
      <c r="Q15" s="89"/>
      <c r="R15" s="89"/>
      <c r="S15" s="89"/>
      <c r="T15" s="89"/>
      <c r="U15" s="89"/>
      <c r="V15" s="89"/>
      <c r="W15" s="90"/>
    </row>
    <row r="16" spans="1:23" ht="15.75" hidden="1" x14ac:dyDescent="0.25">
      <c r="A16" s="626"/>
      <c r="B16" s="319"/>
      <c r="C16" s="90"/>
      <c r="D16" s="90"/>
      <c r="E16" s="90"/>
      <c r="F16" s="90"/>
      <c r="G16" s="89"/>
      <c r="H16" s="297"/>
      <c r="I16" s="89"/>
      <c r="J16" s="297"/>
      <c r="K16" s="89"/>
      <c r="L16" s="297"/>
      <c r="M16" s="89"/>
      <c r="N16" s="297"/>
      <c r="O16" s="101">
        <f t="shared" si="1"/>
        <v>0</v>
      </c>
      <c r="P16" s="301">
        <f t="shared" si="0"/>
        <v>0</v>
      </c>
      <c r="Q16" s="89"/>
      <c r="R16" s="89"/>
      <c r="S16" s="79"/>
      <c r="T16" s="79"/>
      <c r="U16" s="79"/>
      <c r="V16" s="79"/>
      <c r="W16" s="90"/>
    </row>
    <row r="17" spans="1:23" ht="15.75" hidden="1" x14ac:dyDescent="0.25">
      <c r="A17" s="626"/>
      <c r="B17" s="319"/>
      <c r="C17" s="90"/>
      <c r="D17" s="90"/>
      <c r="E17" s="90"/>
      <c r="F17" s="90"/>
      <c r="G17" s="89"/>
      <c r="H17" s="297"/>
      <c r="I17" s="89"/>
      <c r="J17" s="297"/>
      <c r="K17" s="89"/>
      <c r="L17" s="297"/>
      <c r="M17" s="89"/>
      <c r="N17" s="297"/>
      <c r="O17" s="101">
        <f t="shared" si="1"/>
        <v>0</v>
      </c>
      <c r="P17" s="301">
        <f t="shared" si="0"/>
        <v>0</v>
      </c>
      <c r="Q17" s="89"/>
      <c r="R17" s="89"/>
      <c r="S17" s="79"/>
      <c r="T17" s="79"/>
      <c r="U17" s="79"/>
      <c r="V17" s="79"/>
      <c r="W17" s="100"/>
    </row>
    <row r="18" spans="1:23" ht="78.75" x14ac:dyDescent="0.25">
      <c r="A18" s="627"/>
      <c r="B18" s="319" t="s">
        <v>153</v>
      </c>
      <c r="C18" s="90" t="s">
        <v>1851</v>
      </c>
      <c r="D18" s="90" t="s">
        <v>1852</v>
      </c>
      <c r="E18" s="90" t="s">
        <v>1853</v>
      </c>
      <c r="F18" s="90" t="s">
        <v>1854</v>
      </c>
      <c r="G18" s="85">
        <v>0.25</v>
      </c>
      <c r="H18" s="297"/>
      <c r="I18" s="85">
        <v>0.25</v>
      </c>
      <c r="J18" s="297"/>
      <c r="K18" s="85">
        <v>0.25</v>
      </c>
      <c r="L18" s="297"/>
      <c r="M18" s="85">
        <v>0.25</v>
      </c>
      <c r="N18" s="297"/>
      <c r="O18" s="93"/>
      <c r="P18" s="299">
        <f t="shared" si="0"/>
        <v>0</v>
      </c>
      <c r="Q18" s="89">
        <v>323</v>
      </c>
      <c r="R18" s="79" t="s">
        <v>1855</v>
      </c>
      <c r="S18" s="90" t="s">
        <v>1856</v>
      </c>
      <c r="T18" s="90" t="s">
        <v>1857</v>
      </c>
      <c r="U18" s="90" t="s">
        <v>1858</v>
      </c>
      <c r="V18" s="90" t="s">
        <v>1859</v>
      </c>
      <c r="W18" s="90" t="s">
        <v>1860</v>
      </c>
    </row>
    <row r="19" spans="1:23" ht="15.6" customHeight="1" x14ac:dyDescent="0.25">
      <c r="A19" s="459" t="s">
        <v>155</v>
      </c>
      <c r="B19" s="318"/>
      <c r="C19" s="318"/>
      <c r="D19" s="318"/>
      <c r="E19" s="318"/>
      <c r="F19" s="318"/>
      <c r="G19" s="103">
        <f t="shared" ref="G19:N19" si="2">SUM(G7:G18)</f>
        <v>1.25</v>
      </c>
      <c r="H19" s="294">
        <f t="shared" si="2"/>
        <v>0</v>
      </c>
      <c r="I19" s="103">
        <f t="shared" si="2"/>
        <v>0.75</v>
      </c>
      <c r="J19" s="294">
        <f t="shared" si="2"/>
        <v>0</v>
      </c>
      <c r="K19" s="103">
        <f t="shared" si="2"/>
        <v>1.25</v>
      </c>
      <c r="L19" s="294">
        <f t="shared" si="2"/>
        <v>0</v>
      </c>
      <c r="M19" s="103">
        <f t="shared" si="2"/>
        <v>0.75</v>
      </c>
      <c r="N19" s="294">
        <f t="shared" si="2"/>
        <v>0</v>
      </c>
      <c r="O19" s="103">
        <f t="shared" si="1"/>
        <v>4</v>
      </c>
      <c r="P19" s="294">
        <f t="shared" si="0"/>
        <v>0</v>
      </c>
      <c r="Q19" s="68"/>
      <c r="R19" s="68"/>
      <c r="S19" s="68"/>
      <c r="T19" s="68"/>
      <c r="U19" s="68"/>
      <c r="V19" s="68"/>
      <c r="W19" s="68"/>
    </row>
  </sheetData>
  <mergeCells count="21">
    <mergeCell ref="A7:A10"/>
    <mergeCell ref="A12:A18"/>
    <mergeCell ref="Q3:R4"/>
    <mergeCell ref="G4:H4"/>
    <mergeCell ref="I4:J4"/>
    <mergeCell ref="K4:L4"/>
    <mergeCell ref="G3:N3"/>
    <mergeCell ref="M4:N4"/>
    <mergeCell ref="O3:O4"/>
    <mergeCell ref="P3:P5"/>
    <mergeCell ref="F3:F5"/>
    <mergeCell ref="D3:D5"/>
    <mergeCell ref="C3:C5"/>
    <mergeCell ref="B3:B5"/>
    <mergeCell ref="A3:A5"/>
    <mergeCell ref="E3:E5"/>
    <mergeCell ref="W3:W5"/>
    <mergeCell ref="V3:V5"/>
    <mergeCell ref="U3:U5"/>
    <mergeCell ref="T3:T5"/>
    <mergeCell ref="S3:S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29"/>
  <sheetViews>
    <sheetView topLeftCell="G1" workbookViewId="0">
      <selection activeCell="P10" sqref="P10"/>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8"/>
      <c r="C1" s="428"/>
      <c r="D1" s="428"/>
      <c r="E1" s="428"/>
      <c r="F1" s="428"/>
      <c r="G1" s="428" t="s">
        <v>639</v>
      </c>
      <c r="J1" s="428"/>
      <c r="K1" s="428"/>
      <c r="L1" s="428"/>
      <c r="M1" s="428"/>
      <c r="N1" s="428"/>
      <c r="O1" s="428"/>
      <c r="P1" s="428"/>
      <c r="Q1" s="428"/>
      <c r="R1" s="428"/>
      <c r="S1" s="428"/>
      <c r="T1" s="428"/>
      <c r="U1" s="428"/>
      <c r="V1" s="428"/>
      <c r="W1" s="428"/>
    </row>
    <row r="2" spans="1:23" x14ac:dyDescent="0.25">
      <c r="A2" s="393" t="s">
        <v>640</v>
      </c>
      <c r="B2" s="393"/>
      <c r="C2" s="393"/>
      <c r="D2" s="393"/>
      <c r="E2" s="393"/>
      <c r="F2" s="393"/>
      <c r="G2" s="393"/>
      <c r="H2" s="393"/>
      <c r="I2" s="393"/>
      <c r="J2" s="393"/>
      <c r="K2" s="393"/>
      <c r="L2" s="393"/>
      <c r="M2" s="393"/>
      <c r="N2" s="393"/>
      <c r="O2" s="393"/>
      <c r="P2" s="393"/>
      <c r="Q2" s="393"/>
      <c r="R2" s="393"/>
      <c r="S2" s="393"/>
      <c r="T2" s="393"/>
      <c r="U2" s="393"/>
      <c r="V2" s="393"/>
      <c r="W2" s="393"/>
    </row>
    <row r="3" spans="1:23"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3"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3" ht="25.5" x14ac:dyDescent="0.25">
      <c r="A5" s="616"/>
      <c r="B5" s="583"/>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583"/>
      <c r="V5" s="583"/>
      <c r="W5" s="617"/>
    </row>
    <row r="6" spans="1:23" ht="110.25" x14ac:dyDescent="0.25">
      <c r="A6" s="631" t="s">
        <v>176</v>
      </c>
      <c r="B6" s="631" t="s">
        <v>641</v>
      </c>
      <c r="C6" s="419" t="s">
        <v>642</v>
      </c>
      <c r="D6" s="419" t="s">
        <v>643</v>
      </c>
      <c r="E6" s="419" t="s">
        <v>1907</v>
      </c>
      <c r="F6" s="420" t="s">
        <v>644</v>
      </c>
      <c r="G6" s="437">
        <v>0.25</v>
      </c>
      <c r="H6" s="299"/>
      <c r="I6" s="437">
        <v>0.5</v>
      </c>
      <c r="J6" s="299"/>
      <c r="K6" s="437">
        <v>0.25</v>
      </c>
      <c r="L6" s="299"/>
      <c r="M6" s="437">
        <v>0.25</v>
      </c>
      <c r="N6" s="299"/>
      <c r="O6" s="413"/>
      <c r="P6" s="299"/>
      <c r="Q6" s="421">
        <v>38</v>
      </c>
      <c r="R6" s="421" t="s">
        <v>1861</v>
      </c>
      <c r="S6" s="421" t="s">
        <v>1862</v>
      </c>
      <c r="T6" s="421" t="s">
        <v>1863</v>
      </c>
      <c r="U6" s="421" t="s">
        <v>1864</v>
      </c>
      <c r="V6" s="421" t="s">
        <v>1865</v>
      </c>
      <c r="W6" s="411" t="s">
        <v>1734</v>
      </c>
    </row>
    <row r="7" spans="1:23" ht="78.75" x14ac:dyDescent="0.25">
      <c r="A7" s="631"/>
      <c r="B7" s="631"/>
      <c r="C7" s="419" t="s">
        <v>645</v>
      </c>
      <c r="D7" s="419" t="s">
        <v>646</v>
      </c>
      <c r="E7" s="419" t="s">
        <v>1908</v>
      </c>
      <c r="F7" s="420" t="s">
        <v>1909</v>
      </c>
      <c r="G7" s="437">
        <v>0.5</v>
      </c>
      <c r="H7" s="299">
        <f>+G7*P7</f>
        <v>1275</v>
      </c>
      <c r="I7" s="413"/>
      <c r="J7" s="299"/>
      <c r="K7" s="413"/>
      <c r="L7" s="299"/>
      <c r="M7" s="437">
        <v>0.5</v>
      </c>
      <c r="N7" s="299">
        <f>+P7*M7</f>
        <v>1275</v>
      </c>
      <c r="O7" s="413"/>
      <c r="P7" s="299">
        <f>+'5. ACTIVIDADES ESPECIALES'!D318</f>
        <v>2550</v>
      </c>
      <c r="Q7" s="421">
        <v>38</v>
      </c>
      <c r="R7" s="421" t="s">
        <v>1861</v>
      </c>
      <c r="S7" s="421" t="s">
        <v>1862</v>
      </c>
      <c r="T7" s="421" t="s">
        <v>1866</v>
      </c>
      <c r="U7" s="421" t="s">
        <v>1867</v>
      </c>
      <c r="V7" s="421" t="s">
        <v>1868</v>
      </c>
      <c r="W7" s="414" t="s">
        <v>1734</v>
      </c>
    </row>
    <row r="8" spans="1:23" ht="126" x14ac:dyDescent="0.25">
      <c r="A8" s="631"/>
      <c r="B8" s="422" t="s">
        <v>647</v>
      </c>
      <c r="C8" s="419" t="s">
        <v>648</v>
      </c>
      <c r="D8" s="419" t="s">
        <v>649</v>
      </c>
      <c r="E8" s="419" t="s">
        <v>1906</v>
      </c>
      <c r="F8" s="420" t="s">
        <v>1910</v>
      </c>
      <c r="G8" s="413"/>
      <c r="H8" s="299"/>
      <c r="I8" s="437">
        <v>0.25</v>
      </c>
      <c r="J8" s="299">
        <f>+I8*P8</f>
        <v>318.75</v>
      </c>
      <c r="K8" s="423">
        <v>0.25</v>
      </c>
      <c r="L8" s="299">
        <f>+K8*P8</f>
        <v>318.75</v>
      </c>
      <c r="M8" s="437">
        <v>0.5</v>
      </c>
      <c r="N8" s="299">
        <f>+M8*P8</f>
        <v>637.5</v>
      </c>
      <c r="O8" s="424"/>
      <c r="P8" s="300">
        <f>+'5. ACTIVIDADES ESPECIALES'!D362</f>
        <v>1275</v>
      </c>
      <c r="Q8" s="411">
        <v>38</v>
      </c>
      <c r="R8" s="411" t="s">
        <v>1861</v>
      </c>
      <c r="S8" s="421" t="s">
        <v>1869</v>
      </c>
      <c r="T8" s="421" t="s">
        <v>1870</v>
      </c>
      <c r="U8" s="421" t="s">
        <v>1867</v>
      </c>
      <c r="V8" s="421" t="s">
        <v>1871</v>
      </c>
      <c r="W8" s="411" t="s">
        <v>1734</v>
      </c>
    </row>
    <row r="9" spans="1:23" ht="110.25" x14ac:dyDescent="0.25">
      <c r="A9" s="631"/>
      <c r="B9" s="422" t="s">
        <v>650</v>
      </c>
      <c r="C9" s="419" t="s">
        <v>126</v>
      </c>
      <c r="D9" s="419" t="s">
        <v>126</v>
      </c>
      <c r="E9" s="419" t="s">
        <v>1913</v>
      </c>
      <c r="F9" s="420" t="s">
        <v>1912</v>
      </c>
      <c r="G9" s="413"/>
      <c r="H9" s="299"/>
      <c r="I9" s="437">
        <v>0.25</v>
      </c>
      <c r="J9" s="299">
        <f>+I9*P9</f>
        <v>318.75</v>
      </c>
      <c r="K9" s="437">
        <v>0.5</v>
      </c>
      <c r="L9" s="299">
        <f>+K9*P9</f>
        <v>637.5</v>
      </c>
      <c r="M9" s="437">
        <v>0.25</v>
      </c>
      <c r="N9" s="299">
        <f>+M9*P9</f>
        <v>318.75</v>
      </c>
      <c r="O9" s="413"/>
      <c r="P9" s="299">
        <f>+'5. ACTIVIDADES ESPECIALES'!D406</f>
        <v>1275</v>
      </c>
      <c r="Q9" s="421">
        <v>38</v>
      </c>
      <c r="R9" s="421" t="s">
        <v>1861</v>
      </c>
      <c r="S9" s="421" t="s">
        <v>1869</v>
      </c>
      <c r="T9" s="421" t="s">
        <v>1870</v>
      </c>
      <c r="U9" s="421" t="s">
        <v>1867</v>
      </c>
      <c r="V9" s="421" t="s">
        <v>1871</v>
      </c>
      <c r="W9" s="411" t="s">
        <v>1734</v>
      </c>
    </row>
    <row r="10" spans="1:23" ht="94.5" x14ac:dyDescent="0.25">
      <c r="A10" s="631"/>
      <c r="B10" s="422" t="s">
        <v>651</v>
      </c>
      <c r="C10" s="419" t="s">
        <v>127</v>
      </c>
      <c r="D10" s="419" t="s">
        <v>128</v>
      </c>
      <c r="E10" s="419" t="s">
        <v>1915</v>
      </c>
      <c r="F10" s="420" t="s">
        <v>1914</v>
      </c>
      <c r="G10" s="413"/>
      <c r="H10" s="299"/>
      <c r="I10" s="437">
        <v>1</v>
      </c>
      <c r="J10" s="299">
        <f>+I10*P10</f>
        <v>1275</v>
      </c>
      <c r="K10" s="413"/>
      <c r="L10" s="299"/>
      <c r="M10" s="413"/>
      <c r="N10" s="299"/>
      <c r="O10" s="413"/>
      <c r="P10" s="299">
        <f>+'5. ACTIVIDADES ESPECIALES'!D450</f>
        <v>1275</v>
      </c>
      <c r="Q10" s="421">
        <v>38</v>
      </c>
      <c r="R10" s="421" t="s">
        <v>1861</v>
      </c>
      <c r="S10" s="421" t="s">
        <v>1872</v>
      </c>
      <c r="T10" s="421" t="s">
        <v>1873</v>
      </c>
      <c r="U10" s="421" t="s">
        <v>1867</v>
      </c>
      <c r="V10" s="421" t="s">
        <v>1874</v>
      </c>
      <c r="W10" s="411" t="s">
        <v>1734</v>
      </c>
    </row>
    <row r="11" spans="1:23" ht="15.75" x14ac:dyDescent="0.25">
      <c r="A11" s="444"/>
      <c r="B11" s="445"/>
      <c r="C11" s="444" t="s">
        <v>129</v>
      </c>
      <c r="D11" s="445"/>
      <c r="E11" s="445"/>
      <c r="F11" s="446"/>
      <c r="G11" s="425">
        <f t="shared" ref="G11:N11" si="0">SUM(G6:G10)</f>
        <v>0.75</v>
      </c>
      <c r="H11" s="426">
        <f t="shared" si="0"/>
        <v>1275</v>
      </c>
      <c r="I11" s="425">
        <f t="shared" si="0"/>
        <v>2</v>
      </c>
      <c r="J11" s="426">
        <f t="shared" si="0"/>
        <v>1912.5</v>
      </c>
      <c r="K11" s="425">
        <f t="shared" si="0"/>
        <v>1</v>
      </c>
      <c r="L11" s="426">
        <f t="shared" si="0"/>
        <v>956.25</v>
      </c>
      <c r="M11" s="425">
        <f t="shared" si="0"/>
        <v>1.5</v>
      </c>
      <c r="N11" s="426">
        <f t="shared" si="0"/>
        <v>2231.25</v>
      </c>
      <c r="O11" s="425">
        <f t="shared" ref="O11:P11" si="1">G11+I11+K11+M11</f>
        <v>5.25</v>
      </c>
      <c r="P11" s="427">
        <f t="shared" si="1"/>
        <v>6375</v>
      </c>
      <c r="Q11" s="385"/>
      <c r="R11" s="385"/>
      <c r="S11" s="385"/>
      <c r="T11" s="385"/>
      <c r="U11" s="385"/>
      <c r="V11" s="385"/>
      <c r="W11" s="385"/>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C1" zoomScale="120" zoomScaleNormal="120" workbookViewId="0">
      <selection activeCell="E19" sqref="E19"/>
    </sheetView>
  </sheetViews>
  <sheetFormatPr baseColWidth="10" defaultColWidth="11.5703125" defaultRowHeight="15" x14ac:dyDescent="0.25"/>
  <cols>
    <col min="1" max="1" width="11.5703125" style="111"/>
    <col min="2" max="2" width="35" style="111" customWidth="1"/>
    <col min="3" max="3" width="21.5703125" style="111" customWidth="1"/>
    <col min="4" max="4" width="18.42578125" style="111" customWidth="1"/>
    <col min="5" max="5" width="14.85546875" style="111" customWidth="1"/>
    <col min="6" max="6" width="15.85546875" style="111" bestFit="1" customWidth="1"/>
    <col min="7" max="7" width="11.5703125" style="111"/>
    <col min="8" max="8" width="50.85546875" style="111" bestFit="1" customWidth="1"/>
    <col min="9" max="10" width="15.85546875" style="111" bestFit="1" customWidth="1"/>
    <col min="11" max="16384" width="11.5703125" style="111"/>
  </cols>
  <sheetData>
    <row r="2" spans="2:10" ht="18.75" x14ac:dyDescent="0.25">
      <c r="B2" s="106" t="s">
        <v>21</v>
      </c>
      <c r="C2" s="106" t="s">
        <v>449</v>
      </c>
      <c r="H2" s="116" t="s">
        <v>448</v>
      </c>
      <c r="I2" s="116" t="s">
        <v>449</v>
      </c>
    </row>
    <row r="3" spans="2:10" ht="18.75" x14ac:dyDescent="0.25">
      <c r="B3" s="107" t="s">
        <v>164</v>
      </c>
      <c r="C3" s="231">
        <f>'1. TALLERES SEMINARIOS'!D5</f>
        <v>206207.75</v>
      </c>
      <c r="H3" s="151" t="s">
        <v>180</v>
      </c>
      <c r="I3" s="223">
        <f>+'Desarrollo Curricular'!P16</f>
        <v>216952</v>
      </c>
    </row>
    <row r="4" spans="2:10" ht="18.75" x14ac:dyDescent="0.25">
      <c r="B4" s="107" t="s">
        <v>476</v>
      </c>
      <c r="C4" s="231">
        <f>'2. CONTRATACION DE PERSONAL'!D5</f>
        <v>324000</v>
      </c>
      <c r="H4" s="151" t="s">
        <v>166</v>
      </c>
      <c r="I4" s="223">
        <f>+Investigación!P17</f>
        <v>137700</v>
      </c>
    </row>
    <row r="5" spans="2:10" ht="18.75" x14ac:dyDescent="0.25">
      <c r="B5" s="107" t="s">
        <v>170</v>
      </c>
      <c r="C5" s="231">
        <f>'3. EQUIPO DE OFICINA'!D5</f>
        <v>15200</v>
      </c>
      <c r="H5" s="151" t="s">
        <v>535</v>
      </c>
      <c r="I5" s="223">
        <f>+'Vinculación Univ. Sociedad'!P14</f>
        <v>476911</v>
      </c>
    </row>
    <row r="6" spans="2:10" ht="18.75" x14ac:dyDescent="0.25">
      <c r="B6" s="107" t="s">
        <v>477</v>
      </c>
      <c r="C6" s="231">
        <f>'4. EQUIPO TECNOLÓGICOS'!D5</f>
        <v>490500</v>
      </c>
      <c r="H6" s="151" t="s">
        <v>181</v>
      </c>
      <c r="I6" s="223">
        <f>+'Docencia y Recursos Humanos '!P13</f>
        <v>863503.5</v>
      </c>
    </row>
    <row r="7" spans="2:10" ht="18.75" x14ac:dyDescent="0.25">
      <c r="B7" s="107" t="s">
        <v>171</v>
      </c>
      <c r="C7" s="231">
        <f>'5. ACTIVIDADES ESPECIALES'!D5</f>
        <v>1526522</v>
      </c>
      <c r="H7" s="151" t="s">
        <v>163</v>
      </c>
      <c r="I7" s="223">
        <f>+Estudiantes!P15</f>
        <v>108725</v>
      </c>
    </row>
    <row r="8" spans="2:10" ht="18.75" x14ac:dyDescent="0.25">
      <c r="B8" s="118" t="s">
        <v>444</v>
      </c>
      <c r="C8" s="108">
        <f>'6. Becas'!D5</f>
        <v>0</v>
      </c>
      <c r="H8" s="151" t="s">
        <v>536</v>
      </c>
      <c r="I8" s="223">
        <f>+'Gestion Administrativa'!P16</f>
        <v>5553391.666666667</v>
      </c>
    </row>
    <row r="9" spans="2:10" ht="18.75" x14ac:dyDescent="0.25">
      <c r="B9" s="118" t="s">
        <v>445</v>
      </c>
      <c r="C9" s="108">
        <f>'7. Infraestructura'!D5</f>
        <v>4900000</v>
      </c>
      <c r="E9" s="151" t="s">
        <v>160</v>
      </c>
      <c r="F9" s="234">
        <f>Presupuesto!F584</f>
        <v>7462429.75</v>
      </c>
      <c r="G9" s="137"/>
      <c r="H9" s="224" t="s">
        <v>182</v>
      </c>
      <c r="I9" s="225">
        <f>+Graduados!P11</f>
        <v>6375</v>
      </c>
    </row>
    <row r="10" spans="2:10" ht="18.75" x14ac:dyDescent="0.25">
      <c r="B10" s="107" t="s">
        <v>479</v>
      </c>
      <c r="C10" s="108">
        <f>'8. Venta de Servicios'!D5</f>
        <v>0</v>
      </c>
      <c r="F10" s="137"/>
      <c r="G10" s="137"/>
      <c r="H10" s="224" t="s">
        <v>537</v>
      </c>
      <c r="I10" s="225">
        <f>+'Gestion Academica'!P19</f>
        <v>0</v>
      </c>
    </row>
    <row r="11" spans="2:10" ht="18.75" x14ac:dyDescent="0.25">
      <c r="B11" s="118"/>
      <c r="C11" s="108"/>
      <c r="F11" s="137"/>
      <c r="G11" s="137"/>
      <c r="H11" s="224" t="s">
        <v>538</v>
      </c>
      <c r="I11" s="225">
        <f>+'Gestión del Conocimiento'!P21</f>
        <v>12500</v>
      </c>
    </row>
    <row r="12" spans="2:10" ht="18.75" x14ac:dyDescent="0.25">
      <c r="B12" s="118"/>
      <c r="C12" s="108"/>
      <c r="F12" s="137"/>
      <c r="G12" s="137"/>
      <c r="H12" s="224" t="s">
        <v>183</v>
      </c>
      <c r="I12" s="225">
        <f>Gobernabilidad!P10</f>
        <v>3060</v>
      </c>
    </row>
    <row r="13" spans="2:10" ht="23.25" x14ac:dyDescent="0.25">
      <c r="B13" s="109"/>
      <c r="C13" s="110"/>
      <c r="F13" s="137"/>
      <c r="G13" s="137"/>
      <c r="H13" s="224" t="s">
        <v>539</v>
      </c>
      <c r="I13" s="225">
        <f>'Lo Esencial'!P16</f>
        <v>83312.583333333343</v>
      </c>
    </row>
    <row r="14" spans="2:10" ht="26.25" x14ac:dyDescent="0.25">
      <c r="B14" s="232" t="s">
        <v>169</v>
      </c>
      <c r="C14" s="233">
        <f>SUM(C3:C13)</f>
        <v>7462429.75</v>
      </c>
      <c r="F14" s="137"/>
      <c r="G14" s="137"/>
      <c r="H14" s="137"/>
      <c r="I14" s="137"/>
    </row>
    <row r="15" spans="2:10" x14ac:dyDescent="0.25">
      <c r="F15" s="137"/>
      <c r="G15" s="137"/>
      <c r="H15" s="137" t="s">
        <v>169</v>
      </c>
      <c r="I15" s="235">
        <f>+SUM(I3:I13)</f>
        <v>7462430.75</v>
      </c>
    </row>
    <row r="16" spans="2:10" x14ac:dyDescent="0.25">
      <c r="F16" s="536"/>
      <c r="G16" s="137"/>
      <c r="H16" s="137"/>
      <c r="I16" s="137"/>
      <c r="J16" s="226"/>
    </row>
    <row r="17" spans="2:15" x14ac:dyDescent="0.25">
      <c r="J17" s="226"/>
    </row>
    <row r="18" spans="2:15" x14ac:dyDescent="0.25">
      <c r="J18" s="226"/>
    </row>
    <row r="19" spans="2:15" x14ac:dyDescent="0.25">
      <c r="J19" s="226"/>
    </row>
    <row r="20" spans="2:15" x14ac:dyDescent="0.25">
      <c r="J20" s="226"/>
    </row>
    <row r="21" spans="2:15" x14ac:dyDescent="0.25">
      <c r="J21" s="226"/>
    </row>
    <row r="24" spans="2:15" x14ac:dyDescent="0.25">
      <c r="H24" s="226"/>
    </row>
    <row r="25" spans="2:15" x14ac:dyDescent="0.25">
      <c r="B25" s="111" t="s">
        <v>717</v>
      </c>
      <c r="C25" s="111" t="s">
        <v>718</v>
      </c>
      <c r="D25" s="111" t="s">
        <v>719</v>
      </c>
      <c r="E25" s="111" t="s">
        <v>720</v>
      </c>
      <c r="F25" s="111" t="s">
        <v>721</v>
      </c>
      <c r="G25" s="111" t="s">
        <v>722</v>
      </c>
      <c r="H25" s="111" t="s">
        <v>723</v>
      </c>
      <c r="I25" s="111" t="s">
        <v>724</v>
      </c>
      <c r="J25" s="111" t="s">
        <v>725</v>
      </c>
      <c r="K25" s="111" t="s">
        <v>726</v>
      </c>
      <c r="L25" s="111" t="s">
        <v>727</v>
      </c>
      <c r="M25" s="111" t="s">
        <v>728</v>
      </c>
      <c r="N25" s="111" t="s">
        <v>729</v>
      </c>
      <c r="O25" s="111" t="s">
        <v>730</v>
      </c>
    </row>
    <row r="27" spans="2:15" x14ac:dyDescent="0.25">
      <c r="H27" s="182"/>
    </row>
    <row r="29" spans="2:15" ht="18.75" x14ac:dyDescent="0.25">
      <c r="B29" s="107"/>
      <c r="C29" s="108"/>
    </row>
    <row r="30" spans="2:15" ht="18.75" x14ac:dyDescent="0.25">
      <c r="B30" s="107"/>
      <c r="C30" s="108"/>
    </row>
    <row r="31" spans="2:15" x14ac:dyDescent="0.25">
      <c r="B31" s="227" t="s">
        <v>472</v>
      </c>
    </row>
    <row r="33" spans="2:4" ht="18.75" x14ac:dyDescent="0.25">
      <c r="B33" s="106" t="s">
        <v>21</v>
      </c>
      <c r="C33" s="106" t="s">
        <v>55</v>
      </c>
      <c r="D33" s="312" t="s">
        <v>542</v>
      </c>
    </row>
    <row r="34" spans="2:4" ht="18.75" x14ac:dyDescent="0.25">
      <c r="B34" s="111" t="s">
        <v>717</v>
      </c>
      <c r="C34" s="193">
        <f>SUMIF('2. CONTRATACION DE PERSONAL'!C:C,'Cuadro resumen'!$B$34:$B$50,'2. CONTRATACION DE PERSONAL'!D:D)</f>
        <v>0</v>
      </c>
      <c r="D34" s="313">
        <f>SUMIF('2. CONTRATACION DE PERSONAL'!$C:$C,'Cuadro resumen'!$B$34:$B$50,'2. CONTRATACION DE PERSONAL'!$G:$G)</f>
        <v>0</v>
      </c>
    </row>
    <row r="35" spans="2:4" ht="18.75" x14ac:dyDescent="0.25">
      <c r="B35" s="111" t="s">
        <v>718</v>
      </c>
      <c r="C35" s="193">
        <f>SUMIF('2. CONTRATACION DE PERSONAL'!C:C,'Cuadro resumen'!$B$34:$B$50,'2. CONTRATACION DE PERSONAL'!D:D)</f>
        <v>0</v>
      </c>
      <c r="D35" s="313">
        <f>SUMIF('2. CONTRATACION DE PERSONAL'!$C:$C,'Cuadro resumen'!$B$34:$B$50,'2. CONTRATACION DE PERSONAL'!$G:$G)</f>
        <v>0</v>
      </c>
    </row>
    <row r="36" spans="2:4" ht="18.75" x14ac:dyDescent="0.25">
      <c r="B36" s="111" t="s">
        <v>719</v>
      </c>
      <c r="C36" s="193">
        <f>SUMIF('2. CONTRATACION DE PERSONAL'!C:C,'Cuadro resumen'!$B$34:$B$50,'2. CONTRATACION DE PERSONAL'!D:D)</f>
        <v>0</v>
      </c>
      <c r="D36" s="313">
        <f>SUMIF('2. CONTRATACION DE PERSONAL'!$C:$C,'Cuadro resumen'!$B$34:$B$50,'2. CONTRATACION DE PERSONAL'!$G:$G)</f>
        <v>0</v>
      </c>
    </row>
    <row r="37" spans="2:4" ht="18.75" x14ac:dyDescent="0.25">
      <c r="B37" s="111" t="s">
        <v>720</v>
      </c>
      <c r="C37" s="193">
        <f>SUMIF('2. CONTRATACION DE PERSONAL'!C:C,'Cuadro resumen'!$B$34:$B$50,'2. CONTRATACION DE PERSONAL'!D:D)</f>
        <v>0</v>
      </c>
      <c r="D37" s="313">
        <f>SUMIF('2. CONTRATACION DE PERSONAL'!$C:$C,'Cuadro resumen'!$B$34:$B$50,'2. CONTRATACION DE PERSONAL'!$G:$G)</f>
        <v>0</v>
      </c>
    </row>
    <row r="38" spans="2:4" ht="18.75" x14ac:dyDescent="0.25">
      <c r="B38" s="111" t="s">
        <v>721</v>
      </c>
      <c r="C38" s="193">
        <f>SUMIF('2. CONTRATACION DE PERSONAL'!C:C,'Cuadro resumen'!$B$34:$B$50,'2. CONTRATACION DE PERSONAL'!D:D)</f>
        <v>0</v>
      </c>
      <c r="D38" s="313">
        <f>SUMIF('2. CONTRATACION DE PERSONAL'!$C:$C,'Cuadro resumen'!$B$34:$B$50,'2. CONTRATACION DE PERSONAL'!$G:$G)</f>
        <v>0</v>
      </c>
    </row>
    <row r="39" spans="2:4" ht="18.75" x14ac:dyDescent="0.25">
      <c r="B39" s="111" t="s">
        <v>722</v>
      </c>
      <c r="C39" s="193">
        <f>SUMIF('2. CONTRATACION DE PERSONAL'!C:C,'Cuadro resumen'!$B$34:$B$50,'2. CONTRATACION DE PERSONAL'!D:D)</f>
        <v>0</v>
      </c>
      <c r="D39" s="313">
        <f>SUMIF('2. CONTRATACION DE PERSONAL'!$C:$C,'Cuadro resumen'!$B$34:$B$50,'2. CONTRATACION DE PERSONAL'!$G:$G)</f>
        <v>0</v>
      </c>
    </row>
    <row r="40" spans="2:4" ht="18.75" x14ac:dyDescent="0.25">
      <c r="B40" s="111" t="s">
        <v>723</v>
      </c>
      <c r="C40" s="193">
        <f>SUMIF('2. CONTRATACION DE PERSONAL'!C:C,'Cuadro resumen'!$B$34:$B$50,'2. CONTRATACION DE PERSONAL'!D:D)</f>
        <v>0</v>
      </c>
      <c r="D40" s="313">
        <f>SUMIF('2. CONTRATACION DE PERSONAL'!$C:$C,'Cuadro resumen'!$B$34:$B$50,'2. CONTRATACION DE PERSONAL'!$G:$G)</f>
        <v>0</v>
      </c>
    </row>
    <row r="41" spans="2:4" ht="18.75" x14ac:dyDescent="0.25">
      <c r="B41" s="111" t="s">
        <v>724</v>
      </c>
      <c r="C41" s="193">
        <f>SUMIF('2. CONTRATACION DE PERSONAL'!C:C,'Cuadro resumen'!$B$34:$B$50,'2. CONTRATACION DE PERSONAL'!D:D)</f>
        <v>0</v>
      </c>
      <c r="D41" s="313">
        <f>SUMIF('2. CONTRATACION DE PERSONAL'!$C:$C,'Cuadro resumen'!$B$34:$B$50,'2. CONTRATACION DE PERSONAL'!$G:$G)</f>
        <v>0</v>
      </c>
    </row>
    <row r="42" spans="2:4" ht="18.75" x14ac:dyDescent="0.25">
      <c r="B42" s="111" t="s">
        <v>725</v>
      </c>
      <c r="C42" s="193">
        <f>SUMIF('2. CONTRATACION DE PERSONAL'!C:C,'Cuadro resumen'!$B$34:$B$50,'2. CONTRATACION DE PERSONAL'!D:D)</f>
        <v>0</v>
      </c>
      <c r="D42" s="313">
        <f>SUMIF('2. CONTRATACION DE PERSONAL'!$C:$C,'Cuadro resumen'!$B$34:$B$50,'2. CONTRATACION DE PERSONAL'!$G:$G)</f>
        <v>0</v>
      </c>
    </row>
    <row r="43" spans="2:4" ht="18.75" x14ac:dyDescent="0.25">
      <c r="B43" s="111" t="s">
        <v>726</v>
      </c>
      <c r="C43" s="193">
        <f>SUMIF('2. CONTRATACION DE PERSONAL'!C:C,'Cuadro resumen'!$B$34:$B$50,'2. CONTRATACION DE PERSONAL'!D:D)</f>
        <v>0</v>
      </c>
      <c r="D43" s="313">
        <f>SUMIF('2. CONTRATACION DE PERSONAL'!$C:$C,'Cuadro resumen'!$B$34:$B$50,'2. CONTRATACION DE PERSONAL'!$G:$G)</f>
        <v>0</v>
      </c>
    </row>
    <row r="44" spans="2:4" ht="18.75" x14ac:dyDescent="0.25">
      <c r="B44" s="111" t="s">
        <v>727</v>
      </c>
      <c r="C44" s="193">
        <f>SUMIF('2. CONTRATACION DE PERSONAL'!C:C,'Cuadro resumen'!$B$34:$B$50,'2. CONTRATACION DE PERSONAL'!D:D)</f>
        <v>0</v>
      </c>
      <c r="D44" s="313">
        <f>SUMIF('2. CONTRATACION DE PERSONAL'!$C:$C,'Cuadro resumen'!$B$34:$B$50,'2. CONTRATACION DE PERSONAL'!$G:$G)</f>
        <v>0</v>
      </c>
    </row>
    <row r="45" spans="2:4" ht="18.75" x14ac:dyDescent="0.25">
      <c r="B45" s="111" t="s">
        <v>728</v>
      </c>
      <c r="C45" s="193">
        <f>SUMIF('2. CONTRATACION DE PERSONAL'!C:C,'Cuadro resumen'!$B$34:$B$50,'2. CONTRATACION DE PERSONAL'!D:D)</f>
        <v>0</v>
      </c>
      <c r="D45" s="313">
        <f>SUMIF('2. CONTRATACION DE PERSONAL'!$C:$C,'Cuadro resumen'!$B$34:$B$50,'2. CONTRATACION DE PERSONAL'!$G:$G)</f>
        <v>0</v>
      </c>
    </row>
    <row r="46" spans="2:4" ht="18.75" x14ac:dyDescent="0.25">
      <c r="B46" s="111" t="s">
        <v>729</v>
      </c>
      <c r="C46" s="193">
        <f>SUMIF('2. CONTRATACION DE PERSONAL'!C:C,'Cuadro resumen'!$B$34:$B$50,'2. CONTRATACION DE PERSONAL'!D:D)</f>
        <v>0</v>
      </c>
      <c r="D46" s="313">
        <f>SUMIF('2. CONTRATACION DE PERSONAL'!$C:$C,'Cuadro resumen'!$B$34:$B$50,'2. CONTRATACION DE PERSONAL'!$G:$G)</f>
        <v>0</v>
      </c>
    </row>
    <row r="47" spans="2:4" ht="18.75" x14ac:dyDescent="0.25">
      <c r="B47" s="111" t="s">
        <v>730</v>
      </c>
      <c r="C47" s="193">
        <f>SUMIF('2. CONTRATACION DE PERSONAL'!C:C,'Cuadro resumen'!$B$34:$B$50,'2. CONTRATACION DE PERSONAL'!D:D)</f>
        <v>0</v>
      </c>
      <c r="D47" s="313">
        <f>SUMIF('2. CONTRATACION DE PERSONAL'!$C:$C,'Cuadro resumen'!$B$34:$B$50,'2. CONTRATACION DE PERSONAL'!$G:$G)</f>
        <v>0</v>
      </c>
    </row>
    <row r="48" spans="2:4" ht="18.75" x14ac:dyDescent="0.25">
      <c r="B48" s="107" t="s">
        <v>84</v>
      </c>
      <c r="C48" s="193">
        <f>SUMIF('2. CONTRATACION DE PERSONAL'!C:C,'Cuadro resumen'!$B$34:$B$50,'2. CONTRATACION DE PERSONAL'!D:D)</f>
        <v>0</v>
      </c>
      <c r="D48" s="313">
        <f>SUMIF('2. CONTRATACION DE PERSONAL'!$C:$C,'Cuadro resumen'!$B$34:$B$50,'2. CONTRATACION DE PERSONAL'!$G:$G)</f>
        <v>0</v>
      </c>
    </row>
    <row r="49" spans="2:4" ht="18.75" x14ac:dyDescent="0.25">
      <c r="B49" s="107" t="s">
        <v>60</v>
      </c>
      <c r="C49" s="193">
        <f>SUMIF('2. CONTRATACION DE PERSONAL'!C:C,'Cuadro resumen'!$B$34:$B$50,'2. CONTRATACION DE PERSONAL'!D:D)</f>
        <v>0</v>
      </c>
      <c r="D49" s="313">
        <f>SUMIF('2. CONTRATACION DE PERSONAL'!$C:$C,'Cuadro resumen'!$B$34:$B$50,'2. CONTRATACION DE PERSONAL'!$G:$G)</f>
        <v>0</v>
      </c>
    </row>
    <row r="50" spans="2:4" ht="18.75" x14ac:dyDescent="0.25">
      <c r="B50" s="107" t="s">
        <v>61</v>
      </c>
      <c r="C50" s="193">
        <f>SUMIF('2. CONTRATACION DE PERSONAL'!C:C,'Cuadro resumen'!$B$34:$B$50,'2. CONTRATACION DE PERSONAL'!D:D)</f>
        <v>2</v>
      </c>
      <c r="D50" s="313">
        <f>SUMIF('2. CONTRATACION DE PERSONAL'!$C:$C,'Cuadro resumen'!$B$34:$B$50,'2. CONTRATACION DE PERSONAL'!$G:$G)</f>
        <v>288000</v>
      </c>
    </row>
    <row r="51" spans="2:4" ht="23.25" x14ac:dyDescent="0.25">
      <c r="B51" s="109" t="s">
        <v>169</v>
      </c>
      <c r="C51" s="194">
        <f>SUBTOTAL(109,C34:C50)</f>
        <v>2</v>
      </c>
      <c r="D51" s="313">
        <f>SUM(D34:D50)</f>
        <v>288000</v>
      </c>
    </row>
    <row r="60" spans="2:4" x14ac:dyDescent="0.25">
      <c r="B60" s="227" t="s">
        <v>438</v>
      </c>
    </row>
    <row r="62" spans="2:4" ht="18.75" x14ac:dyDescent="0.25">
      <c r="B62" s="106" t="s">
        <v>21</v>
      </c>
      <c r="C62" s="106" t="s">
        <v>55</v>
      </c>
      <c r="D62" s="312" t="s">
        <v>542</v>
      </c>
    </row>
    <row r="63" spans="2:4" ht="18.75" x14ac:dyDescent="0.25">
      <c r="B63" s="107" t="s">
        <v>63</v>
      </c>
      <c r="C63" s="108">
        <f>SUMIF('3. EQUIPO DE OFICINA'!C:C,'Cuadro resumen'!$B$63:$B$72,'3. EQUIPO DE OFICINA'!D:D)</f>
        <v>0</v>
      </c>
      <c r="D63" s="314">
        <f>SUMIF('3. EQUIPO DE OFICINA'!$C:$C,'Cuadro resumen'!$B$63:$B$72,'3. EQUIPO DE OFICINA'!$F:$F)</f>
        <v>0</v>
      </c>
    </row>
    <row r="64" spans="2:4" ht="18.75" x14ac:dyDescent="0.25">
      <c r="B64" s="118" t="s">
        <v>64</v>
      </c>
      <c r="C64" s="108">
        <f>SUMIF('3. EQUIPO DE OFICINA'!C:C,'Cuadro resumen'!$B$63:$B$72,'3. EQUIPO DE OFICINA'!D:D)</f>
        <v>3</v>
      </c>
      <c r="D64" s="314">
        <f>SUMIF('3. EQUIPO DE OFICINA'!$C:$C,'Cuadro resumen'!$B$63:$B$72,'3. EQUIPO DE OFICINA'!$F:$F)</f>
        <v>7200</v>
      </c>
    </row>
    <row r="65" spans="2:4" ht="18.75" x14ac:dyDescent="0.25">
      <c r="B65" s="118" t="s">
        <v>65</v>
      </c>
      <c r="C65" s="108">
        <f>SUMIF('3. EQUIPO DE OFICINA'!C:C,'Cuadro resumen'!$B$63:$B$72,'3. EQUIPO DE OFICINA'!D:D)</f>
        <v>0</v>
      </c>
      <c r="D65" s="314">
        <f>SUMIF('3. EQUIPO DE OFICINA'!$C:$C,'Cuadro resumen'!$B$63:$B$72,'3. EQUIPO DE OFICINA'!$F:$F)</f>
        <v>0</v>
      </c>
    </row>
    <row r="66" spans="2:4" ht="18.75" x14ac:dyDescent="0.25">
      <c r="B66" s="118" t="s">
        <v>66</v>
      </c>
      <c r="C66" s="108">
        <f>SUMIF('3. EQUIPO DE OFICINA'!C:C,'Cuadro resumen'!$B$63:$B$72,'3. EQUIPO DE OFICINA'!D:D)</f>
        <v>0</v>
      </c>
      <c r="D66" s="314">
        <f>SUMIF('3. EQUIPO DE OFICINA'!$C:$C,'Cuadro resumen'!$B$63:$B$72,'3. EQUIPO DE OFICINA'!$F:$F)</f>
        <v>0</v>
      </c>
    </row>
    <row r="67" spans="2:4" ht="18.75" x14ac:dyDescent="0.25">
      <c r="B67" s="118" t="s">
        <v>67</v>
      </c>
      <c r="C67" s="108">
        <f>SUMIF('3. EQUIPO DE OFICINA'!C:C,'Cuadro resumen'!$B$63:$B$72,'3. EQUIPO DE OFICINA'!D:D)</f>
        <v>0</v>
      </c>
      <c r="D67" s="314">
        <f>SUMIF('3. EQUIPO DE OFICINA'!$C:$C,'Cuadro resumen'!$B$63:$B$72,'3. EQUIPO DE OFICINA'!$F:$F)</f>
        <v>0</v>
      </c>
    </row>
    <row r="68" spans="2:4" ht="18.75" x14ac:dyDescent="0.25">
      <c r="B68" s="118" t="s">
        <v>68</v>
      </c>
      <c r="C68" s="108">
        <f>SUMIF('3. EQUIPO DE OFICINA'!C:C,'Cuadro resumen'!$B$63:$B$72,'3. EQUIPO DE OFICINA'!D:D)</f>
        <v>0</v>
      </c>
      <c r="D68" s="314">
        <f>SUMIF('3. EQUIPO DE OFICINA'!$C:$C,'Cuadro resumen'!$B$63:$B$72,'3. EQUIPO DE OFICINA'!$F:$F)</f>
        <v>0</v>
      </c>
    </row>
    <row r="69" spans="2:4" ht="18.75" x14ac:dyDescent="0.25">
      <c r="B69" s="118" t="s">
        <v>69</v>
      </c>
      <c r="C69" s="108">
        <f>SUMIF('3. EQUIPO DE OFICINA'!C:C,'Cuadro resumen'!$B$63:$B$72,'3. EQUIPO DE OFICINA'!D:D)</f>
        <v>1</v>
      </c>
      <c r="D69" s="314">
        <f>SUMIF('3. EQUIPO DE OFICINA'!$C:$C,'Cuadro resumen'!$B$63:$B$72,'3. EQUIPO DE OFICINA'!$F:$F)</f>
        <v>8000</v>
      </c>
    </row>
    <row r="70" spans="2:4" ht="18.75" x14ac:dyDescent="0.25">
      <c r="B70" s="107" t="s">
        <v>70</v>
      </c>
      <c r="C70" s="108">
        <f>SUMIF('3. EQUIPO DE OFICINA'!C:C,'Cuadro resumen'!$B$63:$B$72,'3. EQUIPO DE OFICINA'!D:D)</f>
        <v>0</v>
      </c>
      <c r="D70" s="314">
        <f>SUMIF('3. EQUIPO DE OFICINA'!$C:$C,'Cuadro resumen'!$B$63:$B$72,'3. EQUIPO DE OFICINA'!$F:$F)</f>
        <v>0</v>
      </c>
    </row>
    <row r="71" spans="2:4" ht="18.75" x14ac:dyDescent="0.25">
      <c r="B71" s="107" t="s">
        <v>71</v>
      </c>
      <c r="C71" s="108">
        <f>SUMIF('3. EQUIPO DE OFICINA'!C:C,'Cuadro resumen'!$B$63:$B$72,'3. EQUIPO DE OFICINA'!D:D)</f>
        <v>0</v>
      </c>
      <c r="D71" s="314">
        <f>SUMIF('3. EQUIPO DE OFICINA'!$C:$C,'Cuadro resumen'!$B$63:$B$72,'3. EQUIPO DE OFICINA'!$F:$F)</f>
        <v>0</v>
      </c>
    </row>
    <row r="72" spans="2:4" ht="18.75" x14ac:dyDescent="0.25">
      <c r="B72" s="107" t="s">
        <v>72</v>
      </c>
      <c r="C72" s="108">
        <f>SUMIF('3. EQUIPO DE OFICINA'!C:C,'Cuadro resumen'!$B$63:$B$72,'3. EQUIPO DE OFICINA'!D:D)</f>
        <v>0</v>
      </c>
      <c r="D72" s="314">
        <f>SUMIF('3. EQUIPO DE OFICINA'!$C:$C,'Cuadro resumen'!$B$63:$B$72,'3. EQUIPO DE OFICINA'!$F:$F)</f>
        <v>0</v>
      </c>
    </row>
    <row r="73" spans="2:4" ht="18.75" x14ac:dyDescent="0.25">
      <c r="B73" s="107"/>
      <c r="C73" s="108">
        <f>SUMIF('3. EQUIPO DE OFICINA'!C:C,'Cuadro resumen'!$B$63:$B$72,'3. EQUIPO DE OFICINA'!D:D)</f>
        <v>0</v>
      </c>
      <c r="D73" s="314">
        <f>SUMIF('3. EQUIPO DE OFICINA'!$C:$C,'Cuadro resumen'!$B$63:$B$72,'3. EQUIPO DE OFICINA'!$F:$F)</f>
        <v>0</v>
      </c>
    </row>
    <row r="74" spans="2:4" ht="23.25" x14ac:dyDescent="0.25">
      <c r="B74" s="109" t="s">
        <v>169</v>
      </c>
      <c r="C74" s="110">
        <f>SUM(C63:C73)</f>
        <v>4</v>
      </c>
      <c r="D74" s="315">
        <f>SUM(D63:D73)</f>
        <v>15200</v>
      </c>
    </row>
    <row r="77" spans="2:4" x14ac:dyDescent="0.25">
      <c r="B77" s="227" t="s">
        <v>439</v>
      </c>
    </row>
    <row r="79" spans="2:4" ht="18.75" x14ac:dyDescent="0.25">
      <c r="B79" s="106" t="s">
        <v>440</v>
      </c>
      <c r="C79" s="106" t="s">
        <v>55</v>
      </c>
      <c r="D79" s="312" t="s">
        <v>542</v>
      </c>
    </row>
    <row r="80" spans="2:4" ht="37.5" x14ac:dyDescent="0.25">
      <c r="B80" s="468" t="s">
        <v>1573</v>
      </c>
      <c r="C80" s="108">
        <f>SUMIF('4. EQUIPO TECNOLÓGICOS'!C:C,'Cuadro resumen'!$B$80:$B$96,'4. EQUIPO TECNOLÓGICOS'!D:D)</f>
        <v>1</v>
      </c>
      <c r="D80" s="108">
        <f>SUMIF('4. EQUIPO TECNOLÓGICOS'!$C:$C,'Cuadro resumen'!$B$80:$B$96,'4. EQUIPO TECNOLÓGICOS'!F:F)</f>
        <v>35000</v>
      </c>
    </row>
    <row r="81" spans="2:4" ht="18.75" x14ac:dyDescent="0.25">
      <c r="B81" s="468" t="s">
        <v>1574</v>
      </c>
      <c r="C81" s="108">
        <f>SUMIF('4. EQUIPO TECNOLÓGICOS'!C:C,'Cuadro resumen'!$B$80:$B$96,'4. EQUIPO TECNOLÓGICOS'!D:D)</f>
        <v>0</v>
      </c>
      <c r="D81" s="108">
        <f>SUMIF('4. EQUIPO TECNOLÓGICOS'!$C:$C,'Cuadro resumen'!$B$80:$B$96,'4. EQUIPO TECNOLÓGICOS'!F:F)</f>
        <v>0</v>
      </c>
    </row>
    <row r="82" spans="2:4" ht="37.5" x14ac:dyDescent="0.25">
      <c r="B82" s="468" t="s">
        <v>1572</v>
      </c>
      <c r="C82" s="108">
        <f>SUMIF('4. EQUIPO TECNOLÓGICOS'!C:C,'Cuadro resumen'!$B$80:$B$96,'4. EQUIPO TECNOLÓGICOS'!D:D)</f>
        <v>0</v>
      </c>
      <c r="D82" s="108">
        <f>SUMIF('4. EQUIPO TECNOLÓGICOS'!$C:$C,'Cuadro resumen'!$B$80:$B$96,'4. EQUIPO TECNOLÓGICOS'!F:F)</f>
        <v>0</v>
      </c>
    </row>
    <row r="83" spans="2:4" ht="37.5" x14ac:dyDescent="0.25">
      <c r="B83" s="468" t="s">
        <v>1575</v>
      </c>
      <c r="C83" s="108">
        <f>SUMIF('4. EQUIPO TECNOLÓGICOS'!C:C,'Cuadro resumen'!$B$80:$B$96,'4. EQUIPO TECNOLÓGICOS'!D:D)</f>
        <v>10</v>
      </c>
      <c r="D83" s="108">
        <f>SUMIF('4. EQUIPO TECNOLÓGICOS'!$C:$C,'Cuadro resumen'!$B$80:$B$96,'4. EQUIPO TECNOLÓGICOS'!F:F)</f>
        <v>150000</v>
      </c>
    </row>
    <row r="84" spans="2:4" ht="18.75" x14ac:dyDescent="0.25">
      <c r="B84" s="107" t="s">
        <v>473</v>
      </c>
      <c r="C84" s="108">
        <f>SUMIF('4. EQUIPO TECNOLÓGICOS'!C:C,'Cuadro resumen'!$B$80:$B$96,'4. EQUIPO TECNOLÓGICOS'!D:D)</f>
        <v>0</v>
      </c>
      <c r="D84" s="108">
        <f>SUMIF('4. EQUIPO TECNOLÓGICOS'!$C:$C,'Cuadro resumen'!$B$80:$B$96,'4. EQUIPO TECNOLÓGICOS'!F:F)</f>
        <v>0</v>
      </c>
    </row>
    <row r="85" spans="2:4" ht="18.75" x14ac:dyDescent="0.25">
      <c r="B85" s="118" t="s">
        <v>73</v>
      </c>
      <c r="C85" s="108">
        <f>SUMIF('4. EQUIPO TECNOLÓGICOS'!C:C,'Cuadro resumen'!$B$80:$B$96,'4. EQUIPO TECNOLÓGICOS'!D:D)</f>
        <v>0</v>
      </c>
      <c r="D85" s="108">
        <f>SUMIF('4. EQUIPO TECNOLÓGICOS'!$C:$C,'Cuadro resumen'!$B$80:$B$96,'4. EQUIPO TECNOLÓGICOS'!F:F)</f>
        <v>0</v>
      </c>
    </row>
    <row r="86" spans="2:4" ht="18.75" x14ac:dyDescent="0.25">
      <c r="B86" s="118" t="s">
        <v>74</v>
      </c>
      <c r="C86" s="108">
        <f>SUMIF('4. EQUIPO TECNOLÓGICOS'!C:C,'Cuadro resumen'!$B$80:$B$96,'4. EQUIPO TECNOLÓGICOS'!D:D)</f>
        <v>5</v>
      </c>
      <c r="D86" s="108">
        <f>SUMIF('4. EQUIPO TECNOLÓGICOS'!$C:$C,'Cuadro resumen'!$B$80:$B$96,'4. EQUIPO TECNOLÓGICOS'!F:F)</f>
        <v>40000</v>
      </c>
    </row>
    <row r="87" spans="2:4" ht="18.75" x14ac:dyDescent="0.25">
      <c r="B87" s="118" t="s">
        <v>75</v>
      </c>
      <c r="C87" s="108">
        <f>SUMIF('4. EQUIPO TECNOLÓGICOS'!C:C,'Cuadro resumen'!$B$80:$B$96,'4. EQUIPO TECNOLÓGICOS'!D:D)</f>
        <v>0</v>
      </c>
      <c r="D87" s="108">
        <f>SUMIF('4. EQUIPO TECNOLÓGICOS'!$C:$C,'Cuadro resumen'!$B$80:$B$96,'4. EQUIPO TECNOLÓGICOS'!F:F)</f>
        <v>0</v>
      </c>
    </row>
    <row r="88" spans="2:4" ht="18.75" x14ac:dyDescent="0.25">
      <c r="B88" s="107" t="s">
        <v>474</v>
      </c>
      <c r="C88" s="108">
        <f>SUMIF('4. EQUIPO TECNOLÓGICOS'!C:C,'Cuadro resumen'!$B$80:$B$96,'4. EQUIPO TECNOLÓGICOS'!D:D)</f>
        <v>0</v>
      </c>
      <c r="D88" s="108">
        <f>SUMIF('4. EQUIPO TECNOLÓGICOS'!$C:$C,'Cuadro resumen'!$B$80:$B$96,'4. EQUIPO TECNOLÓGICOS'!F:F)</f>
        <v>0</v>
      </c>
    </row>
    <row r="89" spans="2:4" ht="18.75" x14ac:dyDescent="0.25">
      <c r="B89" s="118" t="s">
        <v>76</v>
      </c>
      <c r="C89" s="108">
        <f>SUMIF('4. EQUIPO TECNOLÓGICOS'!C:C,'Cuadro resumen'!$B$80:$B$96,'4. EQUIPO TECNOLÓGICOS'!D:D)</f>
        <v>5</v>
      </c>
      <c r="D89" s="108">
        <f>SUMIF('4. EQUIPO TECNOLÓGICOS'!$C:$C,'Cuadro resumen'!$B$80:$B$96,'4. EQUIPO TECNOLÓGICOS'!F:F)</f>
        <v>75000</v>
      </c>
    </row>
    <row r="90" spans="2:4" ht="18.75" x14ac:dyDescent="0.25">
      <c r="B90" s="107" t="s">
        <v>77</v>
      </c>
      <c r="C90" s="108">
        <f>SUMIF('4. EQUIPO TECNOLÓGICOS'!C:C,'Cuadro resumen'!$B$80:$B$96,'4. EQUIPO TECNOLÓGICOS'!D:D)</f>
        <v>5</v>
      </c>
      <c r="D90" s="108">
        <f>SUMIF('4. EQUIPO TECNOLÓGICOS'!$C:$C,'Cuadro resumen'!$B$80:$B$96,'4. EQUIPO TECNOLÓGICOS'!F:F)</f>
        <v>50000</v>
      </c>
    </row>
    <row r="91" spans="2:4" ht="18.75" x14ac:dyDescent="0.25">
      <c r="B91" s="118" t="s">
        <v>78</v>
      </c>
      <c r="C91" s="108">
        <f>SUMIF('4. EQUIPO TECNOLÓGICOS'!C:C,'Cuadro resumen'!$B$80:$B$96,'4. EQUIPO TECNOLÓGICOS'!D:D)</f>
        <v>0</v>
      </c>
      <c r="D91" s="108">
        <f>SUMIF('4. EQUIPO TECNOLÓGICOS'!$C:$C,'Cuadro resumen'!$B$80:$B$96,'4. EQUIPO TECNOLÓGICOS'!F:F)</f>
        <v>0</v>
      </c>
    </row>
    <row r="92" spans="2:4" ht="18.75" x14ac:dyDescent="0.25">
      <c r="B92" s="118" t="s">
        <v>79</v>
      </c>
      <c r="C92" s="108">
        <f>SUMIF('4. EQUIPO TECNOLÓGICOS'!C:C,'Cuadro resumen'!$B$80:$B$96,'4. EQUIPO TECNOLÓGICOS'!D:D)</f>
        <v>0</v>
      </c>
      <c r="D92" s="108">
        <f>SUMIF('4. EQUIPO TECNOLÓGICOS'!$C:$C,'Cuadro resumen'!$B$80:$B$96,'4. EQUIPO TECNOLÓGICOS'!F:F)</f>
        <v>0</v>
      </c>
    </row>
    <row r="93" spans="2:4" ht="18.75" x14ac:dyDescent="0.25">
      <c r="B93" s="107" t="s">
        <v>475</v>
      </c>
      <c r="C93" s="108">
        <f>SUMIF('4. EQUIPO TECNOLÓGICOS'!C:C,'Cuadro resumen'!$B$80:$B$96,'4. EQUIPO TECNOLÓGICOS'!D:D)</f>
        <v>0</v>
      </c>
      <c r="D93" s="108">
        <f>SUMIF('4. EQUIPO TECNOLÓGICOS'!$C:$C,'Cuadro resumen'!$B$80:$B$96,'4. EQUIPO TECNOLÓGICOS'!F:F)</f>
        <v>0</v>
      </c>
    </row>
    <row r="94" spans="2:4" ht="18.75" x14ac:dyDescent="0.25">
      <c r="B94" s="118" t="s">
        <v>81</v>
      </c>
      <c r="C94" s="108">
        <f>SUMIF('4. EQUIPO TECNOLÓGICOS'!C:C,'Cuadro resumen'!$B$80:$B$96,'4. EQUIPO TECNOLÓGICOS'!D:D)</f>
        <v>0</v>
      </c>
      <c r="D94" s="108">
        <f>SUMIF('4. EQUIPO TECNOLÓGICOS'!$C:$C,'Cuadro resumen'!$B$80:$B$96,'4. EQUIPO TECNOLÓGICOS'!F:F)</f>
        <v>0</v>
      </c>
    </row>
    <row r="95" spans="2:4" ht="18.75" x14ac:dyDescent="0.25">
      <c r="B95" s="118" t="s">
        <v>82</v>
      </c>
      <c r="C95" s="108">
        <f>SUMIF('4. EQUIPO TECNOLÓGICOS'!C:C,'Cuadro resumen'!$B$80:$B$96,'4. EQUIPO TECNOLÓGICOS'!D:D)</f>
        <v>0</v>
      </c>
      <c r="D95" s="108">
        <f>SUMIF('4. EQUIPO TECNOLÓGICOS'!$C:$C,'Cuadro resumen'!$B$80:$B$96,'4. EQUIPO TECNOLÓGICOS'!F:F)</f>
        <v>0</v>
      </c>
    </row>
    <row r="96" spans="2:4" ht="18.75" x14ac:dyDescent="0.25">
      <c r="B96" s="118" t="s">
        <v>83</v>
      </c>
      <c r="C96" s="108">
        <f>SUMIF('4. EQUIPO TECNOLÓGICOS'!C:C,'Cuadro resumen'!$B$80:$B$96,'4. EQUIPO TECNOLÓGICOS'!D:D)</f>
        <v>0</v>
      </c>
      <c r="D96" s="108">
        <f>SUMIF('4. EQUIPO TECNOLÓGICOS'!$C:$C,'Cuadro resumen'!$B$80:$B$96,'4. EQUIPO TECNOLÓGICOS'!F:F)</f>
        <v>0</v>
      </c>
    </row>
    <row r="97" spans="2:4" ht="23.25" x14ac:dyDescent="0.25">
      <c r="B97" s="109" t="s">
        <v>169</v>
      </c>
      <c r="C97" s="110">
        <f>SUM(C80:C96)</f>
        <v>26</v>
      </c>
      <c r="D97" s="110">
        <f>SUM(D80:D96)</f>
        <v>350000</v>
      </c>
    </row>
    <row r="101" spans="2:4" x14ac:dyDescent="0.25">
      <c r="B101" s="227" t="s">
        <v>540</v>
      </c>
    </row>
    <row r="122" spans="2:4" x14ac:dyDescent="0.25">
      <c r="B122" s="227" t="s">
        <v>541</v>
      </c>
    </row>
    <row r="123" spans="2:4" x14ac:dyDescent="0.25">
      <c r="B123" s="111" t="s">
        <v>161</v>
      </c>
      <c r="C123" s="111" t="s">
        <v>55</v>
      </c>
      <c r="D123" s="111" t="s">
        <v>542</v>
      </c>
    </row>
    <row r="124" spans="2:4" x14ac:dyDescent="0.25">
      <c r="B124" s="111" t="s">
        <v>543</v>
      </c>
    </row>
    <row r="125" spans="2:4" x14ac:dyDescent="0.25">
      <c r="B125" s="111" t="s">
        <v>530</v>
      </c>
    </row>
    <row r="126" spans="2:4" x14ac:dyDescent="0.25">
      <c r="B126" s="111" t="s">
        <v>715</v>
      </c>
    </row>
    <row r="139" spans="2:2" x14ac:dyDescent="0.25">
      <c r="B139" s="227" t="s">
        <v>716</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243"/>
  <sheetViews>
    <sheetView topLeftCell="G12" workbookViewId="0">
      <selection activeCell="P9" sqref="P9"/>
    </sheetView>
  </sheetViews>
  <sheetFormatPr baseColWidth="10" defaultRowHeight="15" x14ac:dyDescent="0.25"/>
  <cols>
    <col min="1" max="2" width="21.7109375" customWidth="1"/>
    <col min="3" max="6" width="27.42578125" customWidth="1"/>
    <col min="7" max="7" width="15.28515625" customWidth="1"/>
    <col min="8" max="8" width="12.140625" style="291" bestFit="1" customWidth="1"/>
    <col min="9" max="9" width="15.28515625" customWidth="1"/>
    <col min="10" max="10" width="12.140625" style="291" bestFit="1" customWidth="1"/>
    <col min="11" max="11" width="15.28515625" customWidth="1"/>
    <col min="12" max="12" width="12.140625" style="291" bestFit="1" customWidth="1"/>
    <col min="13" max="13" width="15.28515625" customWidth="1"/>
    <col min="14" max="14" width="11.5703125" style="291"/>
    <col min="15" max="15" width="15.28515625" customWidth="1"/>
    <col min="16" max="16" width="15.7109375" style="291" customWidth="1"/>
    <col min="19" max="22" width="14.28515625" customWidth="1"/>
    <col min="23" max="23" width="17" customWidth="1"/>
  </cols>
  <sheetData>
    <row r="1" spans="1:23" s="429" customFormat="1" ht="18" customHeight="1" x14ac:dyDescent="0.2">
      <c r="B1" s="428"/>
      <c r="C1" s="428"/>
      <c r="D1" s="428"/>
      <c r="E1" s="428"/>
      <c r="F1" s="428"/>
      <c r="G1" s="428" t="s">
        <v>139</v>
      </c>
      <c r="I1" s="428"/>
      <c r="J1" s="428"/>
      <c r="K1" s="428"/>
      <c r="L1" s="428"/>
      <c r="M1" s="428"/>
      <c r="N1" s="428"/>
      <c r="O1" s="428"/>
      <c r="P1" s="428"/>
      <c r="Q1" s="428"/>
      <c r="R1" s="428"/>
      <c r="S1" s="428"/>
      <c r="T1" s="428"/>
      <c r="U1" s="428"/>
      <c r="V1" s="428"/>
      <c r="W1" s="428"/>
    </row>
    <row r="2" spans="1:23" s="430" customFormat="1" ht="33.75" customHeight="1" x14ac:dyDescent="0.25">
      <c r="A2" s="434" t="s">
        <v>652</v>
      </c>
      <c r="B2" s="434"/>
      <c r="C2" s="434"/>
      <c r="D2" s="434"/>
      <c r="E2" s="434"/>
      <c r="F2" s="434"/>
      <c r="G2" s="434"/>
      <c r="H2" s="434"/>
      <c r="I2" s="434"/>
      <c r="J2" s="434"/>
      <c r="K2" s="434"/>
      <c r="L2" s="434"/>
      <c r="M2" s="434"/>
      <c r="N2" s="434"/>
      <c r="O2" s="434"/>
      <c r="P2" s="434"/>
      <c r="Q2" s="434"/>
      <c r="R2" s="434"/>
      <c r="S2" s="434"/>
      <c r="T2" s="434"/>
      <c r="U2" s="434"/>
      <c r="V2" s="434"/>
      <c r="W2" s="434"/>
    </row>
    <row r="3" spans="1:23" s="66" customFormat="1" ht="14.45" customHeight="1" x14ac:dyDescent="0.25">
      <c r="A3" s="659" t="s">
        <v>100</v>
      </c>
      <c r="B3" s="659" t="s">
        <v>119</v>
      </c>
      <c r="C3" s="648" t="s">
        <v>88</v>
      </c>
      <c r="D3" s="648" t="s">
        <v>89</v>
      </c>
      <c r="E3" s="584" t="s">
        <v>451</v>
      </c>
      <c r="F3" s="648" t="s">
        <v>90</v>
      </c>
      <c r="G3" s="638" t="s">
        <v>104</v>
      </c>
      <c r="H3" s="651"/>
      <c r="I3" s="651"/>
      <c r="J3" s="651"/>
      <c r="K3" s="651"/>
      <c r="L3" s="651"/>
      <c r="M3" s="651"/>
      <c r="N3" s="639"/>
      <c r="O3" s="640" t="s">
        <v>105</v>
      </c>
      <c r="P3" s="641"/>
      <c r="Q3" s="644" t="s">
        <v>106</v>
      </c>
      <c r="R3" s="645"/>
      <c r="S3" s="632" t="s">
        <v>107</v>
      </c>
      <c r="T3" s="632" t="s">
        <v>108</v>
      </c>
      <c r="U3" s="632" t="s">
        <v>116</v>
      </c>
      <c r="V3" s="632" t="s">
        <v>115</v>
      </c>
      <c r="W3" s="635" t="s">
        <v>91</v>
      </c>
    </row>
    <row r="4" spans="1:23" s="66" customFormat="1" ht="15.75" x14ac:dyDescent="0.25">
      <c r="A4" s="660"/>
      <c r="B4" s="660"/>
      <c r="C4" s="649"/>
      <c r="D4" s="649"/>
      <c r="E4" s="585"/>
      <c r="F4" s="649"/>
      <c r="G4" s="638" t="s">
        <v>109</v>
      </c>
      <c r="H4" s="639"/>
      <c r="I4" s="638" t="s">
        <v>110</v>
      </c>
      <c r="J4" s="639"/>
      <c r="K4" s="638" t="s">
        <v>111</v>
      </c>
      <c r="L4" s="639"/>
      <c r="M4" s="638" t="s">
        <v>112</v>
      </c>
      <c r="N4" s="639"/>
      <c r="O4" s="642"/>
      <c r="P4" s="643"/>
      <c r="Q4" s="646"/>
      <c r="R4" s="647"/>
      <c r="S4" s="633"/>
      <c r="T4" s="633"/>
      <c r="U4" s="633"/>
      <c r="V4" s="633"/>
      <c r="W4" s="636"/>
    </row>
    <row r="5" spans="1:23" s="67" customFormat="1" ht="31.5" x14ac:dyDescent="0.25">
      <c r="A5" s="661"/>
      <c r="B5" s="661"/>
      <c r="C5" s="650"/>
      <c r="D5" s="650"/>
      <c r="E5" s="586"/>
      <c r="F5" s="650"/>
      <c r="G5" s="323" t="s">
        <v>113</v>
      </c>
      <c r="H5" s="305" t="s">
        <v>12</v>
      </c>
      <c r="I5" s="323" t="s">
        <v>113</v>
      </c>
      <c r="J5" s="305" t="s">
        <v>12</v>
      </c>
      <c r="K5" s="323" t="s">
        <v>113</v>
      </c>
      <c r="L5" s="305" t="s">
        <v>12</v>
      </c>
      <c r="M5" s="323" t="s">
        <v>113</v>
      </c>
      <c r="N5" s="305" t="s">
        <v>12</v>
      </c>
      <c r="O5" s="323" t="s">
        <v>113</v>
      </c>
      <c r="P5" s="305" t="s">
        <v>12</v>
      </c>
      <c r="Q5" s="323" t="s">
        <v>114</v>
      </c>
      <c r="R5" s="323" t="s">
        <v>85</v>
      </c>
      <c r="S5" s="634"/>
      <c r="T5" s="634"/>
      <c r="U5" s="634"/>
      <c r="V5" s="634"/>
      <c r="W5" s="637"/>
    </row>
    <row r="6" spans="1:23" ht="78" customHeight="1" x14ac:dyDescent="0.25">
      <c r="A6" s="652" t="s">
        <v>135</v>
      </c>
      <c r="B6" s="655" t="s">
        <v>136</v>
      </c>
      <c r="C6" s="488" t="s">
        <v>653</v>
      </c>
      <c r="D6" s="488" t="s">
        <v>1875</v>
      </c>
      <c r="E6" s="488" t="s">
        <v>1883</v>
      </c>
      <c r="F6" s="489" t="s">
        <v>1986</v>
      </c>
      <c r="G6" s="490">
        <v>0.25</v>
      </c>
      <c r="H6" s="491">
        <f>+P6*G6</f>
        <v>3125</v>
      </c>
      <c r="I6" s="490">
        <v>0.25</v>
      </c>
      <c r="J6" s="491">
        <f>+P6*I6</f>
        <v>3125</v>
      </c>
      <c r="K6" s="490">
        <v>0.25</v>
      </c>
      <c r="L6" s="491">
        <f>+P6*K6</f>
        <v>3125</v>
      </c>
      <c r="M6" s="490">
        <v>0.25</v>
      </c>
      <c r="N6" s="491">
        <f>+P6*M6</f>
        <v>3125</v>
      </c>
      <c r="O6" s="501">
        <v>1</v>
      </c>
      <c r="P6" s="306">
        <f>'5. ACTIVIDADES ESPECIALES'!D494+'5. ACTIVIDADES ESPECIALES'!D582</f>
        <v>12500</v>
      </c>
      <c r="Q6" s="371">
        <v>38</v>
      </c>
      <c r="R6" s="372" t="s">
        <v>1878</v>
      </c>
      <c r="S6" s="372" t="s">
        <v>1879</v>
      </c>
      <c r="T6" s="372" t="s">
        <v>1880</v>
      </c>
      <c r="U6" s="373" t="s">
        <v>1730</v>
      </c>
      <c r="V6" s="373" t="s">
        <v>1881</v>
      </c>
      <c r="W6" s="368" t="s">
        <v>1882</v>
      </c>
    </row>
    <row r="7" spans="1:23" ht="63" hidden="1" x14ac:dyDescent="0.25">
      <c r="A7" s="653"/>
      <c r="B7" s="656"/>
      <c r="C7" s="488" t="s">
        <v>1876</v>
      </c>
      <c r="D7" s="488" t="s">
        <v>654</v>
      </c>
      <c r="E7" s="488" t="s">
        <v>1877</v>
      </c>
      <c r="F7" s="489"/>
      <c r="G7" s="492"/>
      <c r="H7" s="491"/>
      <c r="I7" s="492"/>
      <c r="J7" s="491"/>
      <c r="K7" s="492"/>
      <c r="L7" s="491"/>
      <c r="M7" s="492"/>
      <c r="N7" s="491"/>
      <c r="O7" s="431"/>
      <c r="P7" s="306"/>
      <c r="Q7" s="371"/>
      <c r="R7" s="372"/>
      <c r="S7" s="372"/>
      <c r="T7" s="372"/>
      <c r="U7" s="373"/>
      <c r="V7" s="373"/>
      <c r="W7" s="368"/>
    </row>
    <row r="8" spans="1:23" ht="63" hidden="1" x14ac:dyDescent="0.25">
      <c r="A8" s="653"/>
      <c r="B8" s="656"/>
      <c r="C8" s="488" t="s">
        <v>655</v>
      </c>
      <c r="D8" s="488"/>
      <c r="E8" s="488"/>
      <c r="F8" s="489"/>
      <c r="G8" s="492"/>
      <c r="H8" s="491"/>
      <c r="I8" s="492"/>
      <c r="J8" s="491"/>
      <c r="K8" s="492"/>
      <c r="L8" s="491"/>
      <c r="M8" s="492"/>
      <c r="N8" s="491"/>
      <c r="O8" s="431"/>
      <c r="P8" s="306"/>
      <c r="Q8" s="371"/>
      <c r="R8" s="372"/>
      <c r="S8" s="372"/>
      <c r="T8" s="372"/>
      <c r="U8" s="373"/>
      <c r="V8" s="373"/>
      <c r="W8" s="368"/>
    </row>
    <row r="9" spans="1:23" ht="141.75" x14ac:dyDescent="0.25">
      <c r="A9" s="653"/>
      <c r="B9" s="656" t="s">
        <v>137</v>
      </c>
      <c r="C9" s="488" t="s">
        <v>656</v>
      </c>
      <c r="D9" s="488" t="s">
        <v>1884</v>
      </c>
      <c r="E9" s="488" t="s">
        <v>1885</v>
      </c>
      <c r="F9" s="493" t="s">
        <v>1988</v>
      </c>
      <c r="G9" s="490">
        <v>0.25</v>
      </c>
      <c r="H9" s="491"/>
      <c r="I9" s="492"/>
      <c r="J9" s="494"/>
      <c r="K9" s="494">
        <v>0.25</v>
      </c>
      <c r="L9" s="491"/>
      <c r="M9" s="494">
        <v>0.5</v>
      </c>
      <c r="N9" s="556"/>
      <c r="O9" s="431"/>
      <c r="P9" s="306"/>
      <c r="Q9" s="371">
        <v>547</v>
      </c>
      <c r="R9" s="372" t="s">
        <v>1887</v>
      </c>
      <c r="S9" s="372" t="s">
        <v>1805</v>
      </c>
      <c r="T9" s="372" t="s">
        <v>1888</v>
      </c>
      <c r="U9" s="373" t="s">
        <v>1889</v>
      </c>
      <c r="V9" s="373" t="s">
        <v>1890</v>
      </c>
      <c r="W9" s="368" t="s">
        <v>1891</v>
      </c>
    </row>
    <row r="10" spans="1:23" ht="236.25" x14ac:dyDescent="0.25">
      <c r="A10" s="653"/>
      <c r="B10" s="656"/>
      <c r="C10" s="488" t="s">
        <v>657</v>
      </c>
      <c r="D10" s="488" t="s">
        <v>658</v>
      </c>
      <c r="E10" s="488" t="s">
        <v>1893</v>
      </c>
      <c r="F10" s="489" t="s">
        <v>659</v>
      </c>
      <c r="G10" s="490">
        <v>0.25</v>
      </c>
      <c r="H10" s="491"/>
      <c r="I10" s="492"/>
      <c r="J10" s="491"/>
      <c r="K10" s="490">
        <v>0.25</v>
      </c>
      <c r="L10" s="491"/>
      <c r="M10" s="495">
        <v>0.5</v>
      </c>
      <c r="N10" s="556"/>
      <c r="O10" s="431"/>
      <c r="P10" s="306"/>
      <c r="Q10" s="371">
        <v>482</v>
      </c>
      <c r="R10" s="372" t="s">
        <v>1892</v>
      </c>
      <c r="S10" s="372" t="s">
        <v>1894</v>
      </c>
      <c r="T10" s="372" t="s">
        <v>1895</v>
      </c>
      <c r="U10" s="373" t="s">
        <v>1896</v>
      </c>
      <c r="V10" s="373" t="s">
        <v>1897</v>
      </c>
      <c r="W10" s="368" t="s">
        <v>1891</v>
      </c>
    </row>
    <row r="11" spans="1:23" ht="126" hidden="1" x14ac:dyDescent="0.25">
      <c r="A11" s="653"/>
      <c r="B11" s="656"/>
      <c r="C11" s="488" t="s">
        <v>660</v>
      </c>
      <c r="D11" s="488" t="s">
        <v>661</v>
      </c>
      <c r="E11" s="488" t="s">
        <v>1877</v>
      </c>
      <c r="F11" s="489" t="s">
        <v>662</v>
      </c>
      <c r="G11" s="496"/>
      <c r="H11" s="497"/>
      <c r="I11" s="496"/>
      <c r="J11" s="497"/>
      <c r="K11" s="492"/>
      <c r="L11" s="491"/>
      <c r="M11" s="492"/>
      <c r="N11" s="491"/>
      <c r="O11" s="431"/>
      <c r="P11" s="306"/>
      <c r="Q11" s="371"/>
      <c r="R11" s="372"/>
      <c r="S11" s="372"/>
      <c r="T11" s="372"/>
      <c r="U11" s="373"/>
      <c r="V11" s="373"/>
      <c r="W11" s="368"/>
    </row>
    <row r="12" spans="1:23" ht="110.25" x14ac:dyDescent="0.25">
      <c r="A12" s="653"/>
      <c r="B12" s="656"/>
      <c r="C12" s="488" t="s">
        <v>663</v>
      </c>
      <c r="D12" s="488" t="s">
        <v>664</v>
      </c>
      <c r="E12" s="488" t="s">
        <v>1974</v>
      </c>
      <c r="F12" s="489" t="s">
        <v>665</v>
      </c>
      <c r="G12" s="492"/>
      <c r="H12" s="491"/>
      <c r="I12" s="492"/>
      <c r="J12" s="491"/>
      <c r="K12" s="490">
        <v>0.5</v>
      </c>
      <c r="L12" s="491"/>
      <c r="M12" s="495">
        <v>0.5</v>
      </c>
      <c r="N12" s="556"/>
      <c r="O12" s="431"/>
      <c r="P12" s="306"/>
      <c r="Q12" s="371">
        <v>482</v>
      </c>
      <c r="R12" s="372" t="s">
        <v>1892</v>
      </c>
      <c r="S12" s="372" t="s">
        <v>1975</v>
      </c>
      <c r="T12" s="372" t="s">
        <v>1976</v>
      </c>
      <c r="U12" s="373" t="s">
        <v>1977</v>
      </c>
      <c r="V12" s="373" t="s">
        <v>1978</v>
      </c>
      <c r="W12" s="368" t="s">
        <v>1979</v>
      </c>
    </row>
    <row r="13" spans="1:23" ht="126" hidden="1" x14ac:dyDescent="0.25">
      <c r="A13" s="653"/>
      <c r="B13" s="656"/>
      <c r="C13" s="488" t="s">
        <v>666</v>
      </c>
      <c r="D13" s="488" t="s">
        <v>667</v>
      </c>
      <c r="E13" s="488" t="s">
        <v>1877</v>
      </c>
      <c r="F13" s="489"/>
      <c r="G13" s="492"/>
      <c r="H13" s="491"/>
      <c r="I13" s="492"/>
      <c r="J13" s="491"/>
      <c r="K13" s="492"/>
      <c r="L13" s="491"/>
      <c r="M13" s="492"/>
      <c r="N13" s="491"/>
      <c r="O13" s="431"/>
      <c r="P13" s="306"/>
      <c r="Q13" s="371"/>
      <c r="R13" s="372"/>
      <c r="S13" s="372"/>
      <c r="T13" s="372"/>
      <c r="U13" s="373"/>
      <c r="V13" s="373"/>
      <c r="W13" s="368"/>
    </row>
    <row r="14" spans="1:23" ht="15.6" hidden="1" customHeight="1" x14ac:dyDescent="0.25">
      <c r="A14" s="653"/>
      <c r="B14" s="498"/>
      <c r="C14" s="488" t="s">
        <v>668</v>
      </c>
      <c r="D14" s="488" t="s">
        <v>669</v>
      </c>
      <c r="E14" s="488" t="s">
        <v>1877</v>
      </c>
      <c r="F14" s="489"/>
      <c r="G14" s="492"/>
      <c r="H14" s="491"/>
      <c r="I14" s="492"/>
      <c r="J14" s="491"/>
      <c r="K14" s="492"/>
      <c r="L14" s="491"/>
      <c r="M14" s="492"/>
      <c r="N14" s="491"/>
      <c r="O14" s="431"/>
      <c r="P14" s="306"/>
      <c r="Q14" s="371"/>
      <c r="R14" s="372"/>
      <c r="S14" s="372"/>
      <c r="T14" s="372"/>
      <c r="U14" s="373"/>
      <c r="V14" s="373"/>
      <c r="W14" s="368"/>
    </row>
    <row r="15" spans="1:23" ht="94.5" hidden="1" x14ac:dyDescent="0.25">
      <c r="A15" s="653"/>
      <c r="B15" s="498"/>
      <c r="C15" s="488" t="s">
        <v>670</v>
      </c>
      <c r="D15" s="488" t="s">
        <v>671</v>
      </c>
      <c r="E15" s="488" t="s">
        <v>1877</v>
      </c>
      <c r="F15" s="489"/>
      <c r="G15" s="492"/>
      <c r="H15" s="491"/>
      <c r="I15" s="492"/>
      <c r="J15" s="491"/>
      <c r="K15" s="492"/>
      <c r="L15" s="491"/>
      <c r="M15" s="492"/>
      <c r="N15" s="491"/>
      <c r="O15" s="431"/>
      <c r="P15" s="306"/>
      <c r="Q15" s="371"/>
      <c r="R15" s="372"/>
      <c r="S15" s="372"/>
      <c r="T15" s="372"/>
      <c r="U15" s="373"/>
      <c r="V15" s="373"/>
      <c r="W15" s="368"/>
    </row>
    <row r="16" spans="1:23" ht="94.5" hidden="1" x14ac:dyDescent="0.25">
      <c r="A16" s="653"/>
      <c r="B16" s="498"/>
      <c r="C16" s="488" t="s">
        <v>672</v>
      </c>
      <c r="D16" s="488" t="s">
        <v>673</v>
      </c>
      <c r="E16" s="488" t="s">
        <v>1877</v>
      </c>
      <c r="F16" s="489"/>
      <c r="G16" s="492"/>
      <c r="H16" s="491"/>
      <c r="I16" s="492"/>
      <c r="J16" s="491"/>
      <c r="K16" s="492"/>
      <c r="L16" s="491"/>
      <c r="M16" s="492"/>
      <c r="N16" s="491"/>
      <c r="O16" s="431"/>
      <c r="P16" s="306"/>
      <c r="Q16" s="371"/>
      <c r="R16" s="372"/>
      <c r="S16" s="372"/>
      <c r="T16" s="372"/>
      <c r="U16" s="373"/>
      <c r="V16" s="373"/>
      <c r="W16" s="368"/>
    </row>
    <row r="17" spans="1:23" ht="94.5" hidden="1" x14ac:dyDescent="0.25">
      <c r="A17" s="653"/>
      <c r="B17" s="498"/>
      <c r="C17" s="488" t="s">
        <v>674</v>
      </c>
      <c r="D17" s="488" t="s">
        <v>675</v>
      </c>
      <c r="E17" s="488" t="s">
        <v>1877</v>
      </c>
      <c r="F17" s="489"/>
      <c r="G17" s="492"/>
      <c r="H17" s="491"/>
      <c r="I17" s="492"/>
      <c r="J17" s="491"/>
      <c r="K17" s="492"/>
      <c r="L17" s="491"/>
      <c r="M17" s="492"/>
      <c r="N17" s="491"/>
      <c r="O17" s="431"/>
      <c r="P17" s="306"/>
      <c r="Q17" s="371"/>
      <c r="R17" s="372"/>
      <c r="S17" s="372"/>
      <c r="T17" s="372"/>
      <c r="U17" s="373"/>
      <c r="V17" s="373"/>
      <c r="W17" s="368"/>
    </row>
    <row r="18" spans="1:23" ht="110.25" x14ac:dyDescent="0.25">
      <c r="A18" s="653"/>
      <c r="B18" s="498"/>
      <c r="C18" s="657" t="s">
        <v>676</v>
      </c>
      <c r="D18" s="488" t="s">
        <v>677</v>
      </c>
      <c r="E18" s="488" t="s">
        <v>1980</v>
      </c>
      <c r="F18" s="489" t="s">
        <v>1886</v>
      </c>
      <c r="G18" s="490">
        <v>0.5</v>
      </c>
      <c r="H18" s="491"/>
      <c r="I18" s="492"/>
      <c r="J18" s="491"/>
      <c r="K18" s="492"/>
      <c r="L18" s="491"/>
      <c r="M18" s="490">
        <v>0.5</v>
      </c>
      <c r="N18" s="491"/>
      <c r="O18" s="499"/>
      <c r="P18" s="306"/>
      <c r="Q18" s="431">
        <v>142</v>
      </c>
      <c r="R18" s="372" t="s">
        <v>1947</v>
      </c>
      <c r="S18" s="372" t="s">
        <v>1981</v>
      </c>
      <c r="T18" s="372" t="s">
        <v>1982</v>
      </c>
      <c r="U18" s="373" t="s">
        <v>1983</v>
      </c>
      <c r="V18" s="373" t="s">
        <v>1984</v>
      </c>
      <c r="W18" s="368" t="s">
        <v>1985</v>
      </c>
    </row>
    <row r="19" spans="1:23" ht="63" hidden="1" x14ac:dyDescent="0.25">
      <c r="A19" s="653"/>
      <c r="B19" s="498"/>
      <c r="C19" s="658"/>
      <c r="D19" s="488" t="s">
        <v>678</v>
      </c>
      <c r="E19" s="488" t="s">
        <v>1877</v>
      </c>
      <c r="F19" s="489"/>
      <c r="G19" s="492"/>
      <c r="H19" s="491"/>
      <c r="I19" s="492"/>
      <c r="J19" s="491"/>
      <c r="K19" s="492"/>
      <c r="L19" s="491"/>
      <c r="M19" s="492"/>
      <c r="N19" s="491"/>
      <c r="O19" s="431"/>
      <c r="P19" s="306"/>
      <c r="Q19" s="371"/>
      <c r="R19" s="372"/>
      <c r="S19" s="372"/>
      <c r="T19" s="372"/>
      <c r="U19" s="373"/>
      <c r="V19" s="373"/>
      <c r="W19" s="368"/>
    </row>
    <row r="20" spans="1:23" ht="141.75" hidden="1" x14ac:dyDescent="0.25">
      <c r="A20" s="654"/>
      <c r="B20" s="498"/>
      <c r="C20" s="500" t="s">
        <v>679</v>
      </c>
      <c r="D20" s="488" t="s">
        <v>680</v>
      </c>
      <c r="E20" s="488" t="s">
        <v>1877</v>
      </c>
      <c r="F20" s="489" t="s">
        <v>681</v>
      </c>
      <c r="G20" s="492"/>
      <c r="H20" s="491"/>
      <c r="I20" s="492"/>
      <c r="J20" s="491"/>
      <c r="K20" s="492"/>
      <c r="L20" s="491"/>
      <c r="M20" s="492"/>
      <c r="N20" s="491"/>
      <c r="O20" s="431"/>
      <c r="P20" s="306"/>
      <c r="Q20" s="371"/>
      <c r="R20" s="372"/>
      <c r="S20" s="372"/>
      <c r="T20" s="372"/>
      <c r="U20" s="373"/>
      <c r="V20" s="373"/>
      <c r="W20" s="368"/>
    </row>
    <row r="21" spans="1:23" s="433" customFormat="1" ht="15.6" customHeight="1" x14ac:dyDescent="0.2">
      <c r="A21" s="454"/>
      <c r="B21" s="455"/>
      <c r="C21" s="454" t="s">
        <v>138</v>
      </c>
      <c r="D21" s="455"/>
      <c r="E21" s="455"/>
      <c r="F21" s="456"/>
      <c r="G21" s="388">
        <f t="shared" ref="G21:N21" si="0">SUM(G6:G20)</f>
        <v>1.25</v>
      </c>
      <c r="H21" s="290">
        <f t="shared" si="0"/>
        <v>3125</v>
      </c>
      <c r="I21" s="388">
        <f t="shared" si="0"/>
        <v>0.25</v>
      </c>
      <c r="J21" s="290">
        <f t="shared" si="0"/>
        <v>3125</v>
      </c>
      <c r="K21" s="388">
        <f t="shared" si="0"/>
        <v>1.25</v>
      </c>
      <c r="L21" s="290">
        <f t="shared" si="0"/>
        <v>3125</v>
      </c>
      <c r="M21" s="388">
        <f t="shared" si="0"/>
        <v>2.25</v>
      </c>
      <c r="N21" s="290">
        <f t="shared" si="0"/>
        <v>3125</v>
      </c>
      <c r="O21" s="432">
        <f>G21+I21+K21+M21</f>
        <v>5</v>
      </c>
      <c r="P21" s="308">
        <f t="shared" ref="P21" si="1">H21+J21+L21+N21</f>
        <v>12500</v>
      </c>
      <c r="Q21" s="388"/>
      <c r="R21" s="388"/>
      <c r="S21" s="388"/>
      <c r="T21" s="388"/>
      <c r="U21" s="388"/>
      <c r="V21" s="388"/>
      <c r="W21" s="388"/>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Q2" sqref="Q2"/>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8"/>
      <c r="C1" s="428"/>
      <c r="D1" s="428"/>
      <c r="E1" s="428"/>
      <c r="G1" s="428" t="s">
        <v>682</v>
      </c>
      <c r="I1" s="428"/>
      <c r="J1" s="428"/>
      <c r="K1" s="428"/>
      <c r="L1" s="428"/>
      <c r="M1" s="428"/>
      <c r="N1" s="428"/>
      <c r="O1" s="428"/>
      <c r="P1" s="428"/>
      <c r="Q1" s="428"/>
      <c r="R1" s="428"/>
      <c r="S1" s="428"/>
      <c r="T1" s="428"/>
      <c r="U1" s="428"/>
      <c r="V1" s="428"/>
      <c r="W1" s="428"/>
    </row>
    <row r="2" spans="1:23" x14ac:dyDescent="0.25">
      <c r="A2" s="393" t="s">
        <v>683</v>
      </c>
      <c r="B2" s="393"/>
      <c r="C2" s="393"/>
      <c r="D2" s="393"/>
      <c r="E2" s="393"/>
      <c r="F2" s="393"/>
      <c r="G2" s="393"/>
      <c r="H2" s="393"/>
      <c r="I2" s="393"/>
      <c r="J2" s="393"/>
      <c r="K2" s="393"/>
      <c r="L2" s="393"/>
      <c r="M2" s="393"/>
      <c r="N2" s="393"/>
      <c r="O2" s="393"/>
      <c r="P2" s="393"/>
      <c r="Q2" s="393"/>
      <c r="R2" s="393"/>
      <c r="S2" s="393"/>
      <c r="T2" s="393"/>
      <c r="U2" s="393"/>
      <c r="V2" s="393"/>
      <c r="W2" s="393"/>
    </row>
    <row r="3" spans="1:23"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3"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3" ht="25.5" x14ac:dyDescent="0.25">
      <c r="A5" s="616"/>
      <c r="B5" s="583"/>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583"/>
      <c r="V5" s="583"/>
      <c r="W5" s="617"/>
    </row>
    <row r="6" spans="1:23" ht="78.75" x14ac:dyDescent="0.25">
      <c r="A6" s="601" t="s">
        <v>684</v>
      </c>
      <c r="B6" s="601" t="s">
        <v>685</v>
      </c>
      <c r="C6" s="662" t="s">
        <v>686</v>
      </c>
      <c r="D6" s="69" t="s">
        <v>687</v>
      </c>
      <c r="E6" s="435"/>
      <c r="F6" s="436" t="s">
        <v>688</v>
      </c>
      <c r="G6" s="91"/>
      <c r="H6" s="296"/>
      <c r="I6" s="91"/>
      <c r="J6" s="296"/>
      <c r="K6" s="91"/>
      <c r="L6" s="296"/>
      <c r="M6" s="91"/>
      <c r="N6" s="296"/>
      <c r="O6" s="437"/>
      <c r="P6" s="299"/>
      <c r="Q6" s="79"/>
      <c r="R6" s="79"/>
      <c r="S6" s="79"/>
      <c r="T6" s="79"/>
      <c r="U6" s="79"/>
      <c r="V6" s="79"/>
      <c r="W6" s="90"/>
    </row>
    <row r="7" spans="1:23" ht="157.5" x14ac:dyDescent="0.25">
      <c r="A7" s="601"/>
      <c r="B7" s="601"/>
      <c r="C7" s="662"/>
      <c r="D7" s="69" t="s">
        <v>689</v>
      </c>
      <c r="E7" s="435"/>
      <c r="F7" s="436" t="s">
        <v>690</v>
      </c>
      <c r="G7" s="91"/>
      <c r="H7" s="296"/>
      <c r="I7" s="91"/>
      <c r="J7" s="296"/>
      <c r="K7" s="91"/>
      <c r="L7" s="296"/>
      <c r="M7" s="91"/>
      <c r="N7" s="296"/>
      <c r="O7" s="437"/>
      <c r="P7" s="299"/>
      <c r="Q7" s="79"/>
      <c r="R7" s="79"/>
      <c r="S7" s="79"/>
      <c r="T7" s="79"/>
      <c r="U7" s="79"/>
      <c r="V7" s="79"/>
      <c r="W7" s="90"/>
    </row>
    <row r="8" spans="1:23" ht="94.5" x14ac:dyDescent="0.25">
      <c r="A8" s="601"/>
      <c r="B8" s="601"/>
      <c r="C8" s="662" t="s">
        <v>691</v>
      </c>
      <c r="D8" s="69"/>
      <c r="E8" s="435"/>
      <c r="F8" s="436" t="s">
        <v>692</v>
      </c>
      <c r="G8" s="91"/>
      <c r="H8" s="296"/>
      <c r="I8" s="91"/>
      <c r="J8" s="296"/>
      <c r="K8" s="91"/>
      <c r="L8" s="296"/>
      <c r="M8" s="91"/>
      <c r="N8" s="296"/>
      <c r="O8" s="437"/>
      <c r="P8" s="299"/>
      <c r="Q8" s="79"/>
      <c r="R8" s="79"/>
      <c r="S8" s="79"/>
      <c r="T8" s="79"/>
      <c r="U8" s="79"/>
      <c r="V8" s="79"/>
      <c r="W8" s="90"/>
    </row>
    <row r="9" spans="1:23" ht="126" x14ac:dyDescent="0.25">
      <c r="A9" s="601"/>
      <c r="B9" s="601"/>
      <c r="C9" s="662"/>
      <c r="D9" s="69"/>
      <c r="E9" s="435"/>
      <c r="F9" s="436" t="s">
        <v>693</v>
      </c>
      <c r="G9" s="91"/>
      <c r="H9" s="296"/>
      <c r="I9" s="91"/>
      <c r="J9" s="296"/>
      <c r="K9" s="91"/>
      <c r="L9" s="296"/>
      <c r="M9" s="91"/>
      <c r="N9" s="296"/>
      <c r="O9" s="437"/>
      <c r="P9" s="299"/>
      <c r="Q9" s="79"/>
      <c r="R9" s="79"/>
      <c r="S9" s="79"/>
      <c r="T9" s="79"/>
      <c r="U9" s="79"/>
      <c r="V9" s="79"/>
      <c r="W9" s="90"/>
    </row>
    <row r="10" spans="1:23" ht="78.75" x14ac:dyDescent="0.25">
      <c r="A10" s="601"/>
      <c r="B10" s="601"/>
      <c r="C10" s="662"/>
      <c r="D10" s="69"/>
      <c r="E10" s="435"/>
      <c r="F10" s="436" t="s">
        <v>694</v>
      </c>
      <c r="G10" s="91"/>
      <c r="H10" s="296"/>
      <c r="I10" s="91"/>
      <c r="J10" s="296"/>
      <c r="K10" s="91"/>
      <c r="L10" s="296"/>
      <c r="M10" s="91"/>
      <c r="N10" s="296"/>
      <c r="O10" s="437"/>
      <c r="P10" s="299"/>
      <c r="Q10" s="79"/>
      <c r="R10" s="79"/>
      <c r="S10" s="79"/>
      <c r="T10" s="79"/>
      <c r="U10" s="79"/>
      <c r="V10" s="79"/>
      <c r="W10" s="90"/>
    </row>
    <row r="11" spans="1:23" ht="63" x14ac:dyDescent="0.25">
      <c r="A11" s="601"/>
      <c r="B11" s="601"/>
      <c r="C11" s="662"/>
      <c r="D11" s="69"/>
      <c r="E11" s="435"/>
      <c r="F11" s="436" t="s">
        <v>695</v>
      </c>
      <c r="G11" s="91"/>
      <c r="H11" s="296"/>
      <c r="I11" s="91"/>
      <c r="J11" s="296"/>
      <c r="K11" s="91"/>
      <c r="L11" s="296"/>
      <c r="M11" s="91"/>
      <c r="N11" s="296"/>
      <c r="O11" s="437"/>
      <c r="P11" s="299"/>
      <c r="Q11" s="79"/>
      <c r="R11" s="79"/>
      <c r="S11" s="79"/>
      <c r="T11" s="79"/>
      <c r="U11" s="79"/>
      <c r="V11" s="79"/>
      <c r="W11" s="90"/>
    </row>
    <row r="12" spans="1:23" ht="173.25" x14ac:dyDescent="0.25">
      <c r="A12" s="601"/>
      <c r="B12" s="601" t="s">
        <v>696</v>
      </c>
      <c r="C12" s="69" t="s">
        <v>697</v>
      </c>
      <c r="D12" s="69" t="s">
        <v>157</v>
      </c>
      <c r="E12" s="435"/>
      <c r="F12" s="436" t="s">
        <v>698</v>
      </c>
      <c r="G12" s="91"/>
      <c r="H12" s="296"/>
      <c r="I12" s="91"/>
      <c r="J12" s="296"/>
      <c r="K12" s="91"/>
      <c r="L12" s="296"/>
      <c r="M12" s="91"/>
      <c r="N12" s="296"/>
      <c r="O12" s="437"/>
      <c r="P12" s="299"/>
      <c r="Q12" s="79"/>
      <c r="R12" s="79"/>
      <c r="S12" s="79"/>
      <c r="T12" s="79"/>
      <c r="U12" s="79"/>
      <c r="V12" s="79"/>
      <c r="W12" s="90"/>
    </row>
    <row r="13" spans="1:23" ht="63" x14ac:dyDescent="0.25">
      <c r="A13" s="601"/>
      <c r="B13" s="601"/>
      <c r="C13" s="69" t="s">
        <v>699</v>
      </c>
      <c r="D13" s="69" t="s">
        <v>700</v>
      </c>
      <c r="E13" s="435"/>
      <c r="F13" s="436" t="s">
        <v>701</v>
      </c>
      <c r="G13" s="91"/>
      <c r="H13" s="296"/>
      <c r="I13" s="91"/>
      <c r="J13" s="296"/>
      <c r="K13" s="91"/>
      <c r="L13" s="296"/>
      <c r="M13" s="91"/>
      <c r="N13" s="296"/>
      <c r="O13" s="413"/>
      <c r="P13" s="299"/>
      <c r="Q13" s="79"/>
      <c r="R13" s="79"/>
      <c r="S13" s="79"/>
      <c r="T13" s="79"/>
      <c r="U13" s="79"/>
      <c r="V13" s="79"/>
      <c r="W13" s="90"/>
    </row>
    <row r="14" spans="1:23" ht="15.6" customHeight="1" x14ac:dyDescent="0.25">
      <c r="A14" s="444"/>
      <c r="B14" s="445"/>
      <c r="C14" s="444" t="s">
        <v>702</v>
      </c>
      <c r="D14" s="445"/>
      <c r="E14" s="445"/>
      <c r="F14" s="446"/>
      <c r="G14" s="438">
        <f t="shared" ref="G14:N14" si="0">SUM(G6:G13)</f>
        <v>0</v>
      </c>
      <c r="H14" s="303">
        <f t="shared" si="0"/>
        <v>0</v>
      </c>
      <c r="I14" s="438">
        <f t="shared" si="0"/>
        <v>0</v>
      </c>
      <c r="J14" s="303">
        <f t="shared" si="0"/>
        <v>0</v>
      </c>
      <c r="K14" s="438">
        <f t="shared" si="0"/>
        <v>0</v>
      </c>
      <c r="L14" s="303">
        <f t="shared" si="0"/>
        <v>0</v>
      </c>
      <c r="M14" s="438">
        <f t="shared" si="0"/>
        <v>0</v>
      </c>
      <c r="N14" s="303">
        <f t="shared" si="0"/>
        <v>0</v>
      </c>
      <c r="O14" s="438">
        <f>G14+I14+K14+M14</f>
        <v>0</v>
      </c>
      <c r="P14" s="304">
        <f>H14+J14+L14+N14</f>
        <v>0</v>
      </c>
      <c r="Q14" s="388"/>
      <c r="R14" s="388"/>
      <c r="S14" s="388"/>
      <c r="T14" s="388"/>
      <c r="U14" s="388"/>
      <c r="V14" s="388"/>
      <c r="W14" s="388"/>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G1" workbookViewId="0">
      <selection activeCell="P9" sqref="P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9" ht="18.75" x14ac:dyDescent="0.25">
      <c r="G1" s="441" t="s">
        <v>172</v>
      </c>
      <c r="I1" s="441"/>
      <c r="J1" s="441"/>
      <c r="K1" s="441"/>
      <c r="L1" s="441"/>
      <c r="M1" s="441"/>
      <c r="N1" s="441"/>
      <c r="O1" s="441"/>
      <c r="P1" s="441"/>
      <c r="Q1" s="441"/>
      <c r="R1" s="441"/>
      <c r="S1" s="441"/>
      <c r="T1" s="441"/>
      <c r="U1" s="441"/>
      <c r="V1" s="441"/>
      <c r="W1" s="441"/>
      <c r="X1" s="441"/>
      <c r="Y1" s="441"/>
      <c r="Z1" s="441"/>
      <c r="AA1" s="441"/>
      <c r="AB1" s="441"/>
      <c r="AC1" s="441"/>
    </row>
    <row r="2" spans="1:29" ht="14.45" customHeight="1" x14ac:dyDescent="0.25">
      <c r="A2" s="442" t="s">
        <v>178</v>
      </c>
      <c r="B2" s="442"/>
      <c r="C2" s="442"/>
      <c r="D2" s="442"/>
      <c r="E2" s="442"/>
      <c r="F2" s="442"/>
      <c r="G2" s="442"/>
      <c r="H2" s="442"/>
      <c r="I2" s="442"/>
      <c r="J2" s="442"/>
      <c r="K2" s="442"/>
      <c r="L2" s="442"/>
      <c r="M2" s="442"/>
      <c r="N2" s="442"/>
      <c r="O2" s="442"/>
      <c r="P2" s="442"/>
      <c r="Q2" s="442"/>
      <c r="R2" s="442"/>
      <c r="S2" s="442"/>
      <c r="T2" s="442"/>
      <c r="U2" s="442"/>
      <c r="V2" s="442"/>
      <c r="W2" s="442"/>
    </row>
    <row r="3" spans="1:29"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9"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9" ht="25.5" x14ac:dyDescent="0.25">
      <c r="A5" s="616"/>
      <c r="B5" s="583"/>
      <c r="C5" s="618"/>
      <c r="D5" s="618"/>
      <c r="E5" s="586"/>
      <c r="F5" s="618"/>
      <c r="G5" s="105" t="s">
        <v>113</v>
      </c>
      <c r="H5" s="286" t="s">
        <v>12</v>
      </c>
      <c r="I5" s="105" t="s">
        <v>113</v>
      </c>
      <c r="J5" s="286" t="s">
        <v>12</v>
      </c>
      <c r="K5" s="105" t="s">
        <v>113</v>
      </c>
      <c r="L5" s="286" t="s">
        <v>12</v>
      </c>
      <c r="M5" s="105" t="s">
        <v>113</v>
      </c>
      <c r="N5" s="286" t="s">
        <v>12</v>
      </c>
      <c r="O5" s="105" t="s">
        <v>113</v>
      </c>
      <c r="P5" s="286" t="s">
        <v>12</v>
      </c>
      <c r="Q5" s="105" t="s">
        <v>114</v>
      </c>
      <c r="R5" s="105" t="s">
        <v>85</v>
      </c>
      <c r="S5" s="616"/>
      <c r="T5" s="616"/>
      <c r="U5" s="583"/>
      <c r="V5" s="583"/>
      <c r="W5" s="617"/>
    </row>
    <row r="6" spans="1:29" ht="15.75" x14ac:dyDescent="0.25">
      <c r="A6" s="663" t="s">
        <v>177</v>
      </c>
      <c r="B6" s="663"/>
      <c r="C6" s="90"/>
      <c r="D6" s="90"/>
      <c r="E6" s="90"/>
      <c r="F6" s="88"/>
      <c r="G6" s="91"/>
      <c r="H6" s="296"/>
      <c r="I6" s="91"/>
      <c r="J6" s="296"/>
      <c r="K6" s="91"/>
      <c r="L6" s="296"/>
      <c r="M6" s="91"/>
      <c r="N6" s="296"/>
      <c r="O6" s="92"/>
      <c r="P6" s="299"/>
      <c r="Q6" s="79"/>
      <c r="R6" s="79"/>
      <c r="S6" s="82"/>
      <c r="T6" s="79"/>
      <c r="U6" s="79"/>
      <c r="V6" s="79"/>
      <c r="W6" s="90"/>
    </row>
    <row r="7" spans="1:29" ht="173.25" x14ac:dyDescent="0.25">
      <c r="A7" s="663"/>
      <c r="B7" s="663"/>
      <c r="C7" s="90" t="s">
        <v>1917</v>
      </c>
      <c r="D7" s="90" t="s">
        <v>1918</v>
      </c>
      <c r="E7" s="90" t="s">
        <v>1940</v>
      </c>
      <c r="F7" s="88" t="s">
        <v>1920</v>
      </c>
      <c r="G7" s="91">
        <v>0.5</v>
      </c>
      <c r="H7" s="296"/>
      <c r="I7" s="91">
        <v>0.25</v>
      </c>
      <c r="J7" s="296"/>
      <c r="K7" s="91">
        <v>0.25</v>
      </c>
      <c r="L7" s="296"/>
      <c r="M7" s="91"/>
      <c r="N7" s="296"/>
      <c r="O7" s="413">
        <f t="shared" ref="O7:P8" si="0">G7+I7+K7+M7</f>
        <v>1</v>
      </c>
      <c r="P7" s="299">
        <f t="shared" si="0"/>
        <v>0</v>
      </c>
      <c r="Q7" s="79">
        <v>105</v>
      </c>
      <c r="R7" s="79" t="s">
        <v>1921</v>
      </c>
      <c r="S7" s="79" t="s">
        <v>1922</v>
      </c>
      <c r="T7" s="79" t="s">
        <v>1923</v>
      </c>
      <c r="U7" s="79" t="s">
        <v>1924</v>
      </c>
      <c r="V7" s="79" t="s">
        <v>1925</v>
      </c>
      <c r="W7" s="90" t="s">
        <v>1926</v>
      </c>
    </row>
    <row r="8" spans="1:29" ht="141.75" x14ac:dyDescent="0.25">
      <c r="A8" s="663"/>
      <c r="B8" s="663" t="s">
        <v>156</v>
      </c>
      <c r="C8" s="90" t="s">
        <v>1927</v>
      </c>
      <c r="D8" s="90" t="s">
        <v>157</v>
      </c>
      <c r="E8" s="90" t="s">
        <v>1939</v>
      </c>
      <c r="F8" s="484" t="s">
        <v>1941</v>
      </c>
      <c r="G8" s="485">
        <v>0.5</v>
      </c>
      <c r="H8" s="309"/>
      <c r="I8" s="83"/>
      <c r="J8" s="309"/>
      <c r="K8" s="485">
        <v>0.5</v>
      </c>
      <c r="L8" s="309"/>
      <c r="M8" s="83"/>
      <c r="N8" s="309"/>
      <c r="O8" s="413">
        <f t="shared" si="0"/>
        <v>1</v>
      </c>
      <c r="P8" s="299">
        <f t="shared" si="0"/>
        <v>0</v>
      </c>
      <c r="Q8" s="79">
        <v>142</v>
      </c>
      <c r="R8" s="79" t="s">
        <v>1744</v>
      </c>
      <c r="S8" s="79" t="s">
        <v>1928</v>
      </c>
      <c r="T8" s="373" t="s">
        <v>1929</v>
      </c>
      <c r="U8" s="79" t="s">
        <v>1584</v>
      </c>
      <c r="V8" s="90" t="s">
        <v>1930</v>
      </c>
      <c r="W8" s="79" t="s">
        <v>1931</v>
      </c>
    </row>
    <row r="9" spans="1:29" ht="252" x14ac:dyDescent="0.25">
      <c r="A9" s="663"/>
      <c r="B9" s="663"/>
      <c r="C9" s="90" t="s">
        <v>1932</v>
      </c>
      <c r="D9" s="90" t="s">
        <v>1933</v>
      </c>
      <c r="E9" s="90" t="s">
        <v>1942</v>
      </c>
      <c r="F9" s="77" t="s">
        <v>1943</v>
      </c>
      <c r="G9" s="87"/>
      <c r="H9" s="310"/>
      <c r="I9" s="87">
        <v>0.5</v>
      </c>
      <c r="J9" s="291">
        <f>+I9*P9</f>
        <v>1530</v>
      </c>
      <c r="K9" s="87">
        <v>0.25</v>
      </c>
      <c r="L9" s="310">
        <f>+K9*P9</f>
        <v>765</v>
      </c>
      <c r="M9" s="87">
        <v>0.25</v>
      </c>
      <c r="N9" s="310">
        <f>+P9*M9</f>
        <v>765</v>
      </c>
      <c r="O9" s="486"/>
      <c r="P9" s="302">
        <f>+'5. ACTIVIDADES ESPECIALES'!D538</f>
        <v>3060</v>
      </c>
      <c r="Q9" s="86">
        <v>142</v>
      </c>
      <c r="R9" s="79" t="s">
        <v>1744</v>
      </c>
      <c r="S9" s="88" t="s">
        <v>1934</v>
      </c>
      <c r="T9" s="88" t="s">
        <v>1935</v>
      </c>
      <c r="U9" s="88" t="s">
        <v>1936</v>
      </c>
      <c r="V9" s="88" t="s">
        <v>1937</v>
      </c>
      <c r="W9" s="88" t="s">
        <v>1938</v>
      </c>
    </row>
    <row r="10" spans="1:29" ht="15.75" x14ac:dyDescent="0.25">
      <c r="A10" s="447"/>
      <c r="B10" s="448"/>
      <c r="C10" s="448"/>
      <c r="D10" s="447" t="s">
        <v>158</v>
      </c>
      <c r="E10" s="448"/>
      <c r="F10" s="449"/>
      <c r="G10" s="80">
        <f t="shared" ref="G10:N10" si="1">SUM(G6:G9)</f>
        <v>1</v>
      </c>
      <c r="H10" s="303">
        <f t="shared" si="1"/>
        <v>0</v>
      </c>
      <c r="I10" s="80">
        <f t="shared" si="1"/>
        <v>0.75</v>
      </c>
      <c r="J10" s="303">
        <f t="shared" si="1"/>
        <v>1530</v>
      </c>
      <c r="K10" s="80">
        <f t="shared" si="1"/>
        <v>1</v>
      </c>
      <c r="L10" s="303">
        <f t="shared" si="1"/>
        <v>765</v>
      </c>
      <c r="M10" s="80">
        <f t="shared" si="1"/>
        <v>0.25</v>
      </c>
      <c r="N10" s="303">
        <f t="shared" si="1"/>
        <v>765</v>
      </c>
      <c r="O10" s="80">
        <f t="shared" ref="O10" si="2">G10+I10+K10+M10</f>
        <v>3</v>
      </c>
      <c r="P10" s="304">
        <f>+J10+H10+L10+N10</f>
        <v>3060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G1" workbookViewId="0">
      <selection activeCell="P15" sqref="P15"/>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8"/>
      <c r="C1" s="428"/>
      <c r="D1" s="428"/>
      <c r="E1" s="428"/>
      <c r="F1" s="428"/>
      <c r="G1" s="428" t="s">
        <v>703</v>
      </c>
      <c r="I1" s="428"/>
      <c r="J1" s="428"/>
      <c r="K1" s="428"/>
      <c r="L1" s="428"/>
      <c r="M1" s="428"/>
      <c r="N1" s="428"/>
      <c r="O1" s="428"/>
      <c r="P1" s="428"/>
      <c r="Q1" s="428"/>
      <c r="R1" s="428"/>
      <c r="S1" s="428"/>
      <c r="T1" s="428"/>
      <c r="U1" s="428"/>
      <c r="V1" s="428"/>
      <c r="W1" s="428"/>
    </row>
    <row r="2" spans="1:23" x14ac:dyDescent="0.25">
      <c r="A2" s="393" t="s">
        <v>704</v>
      </c>
      <c r="B2" s="393"/>
      <c r="C2" s="393"/>
      <c r="D2" s="393"/>
      <c r="E2" s="393"/>
      <c r="F2" s="393"/>
      <c r="G2" s="393"/>
      <c r="H2" s="393"/>
      <c r="I2" s="393"/>
      <c r="J2" s="393"/>
      <c r="K2" s="393"/>
      <c r="L2" s="393"/>
      <c r="M2" s="393"/>
      <c r="N2" s="393"/>
      <c r="O2" s="393"/>
      <c r="P2" s="393"/>
      <c r="Q2" s="393"/>
      <c r="R2" s="393"/>
      <c r="S2" s="393"/>
      <c r="T2" s="393"/>
      <c r="U2" s="393"/>
      <c r="V2" s="393"/>
      <c r="W2" s="393"/>
    </row>
    <row r="3" spans="1:23" x14ac:dyDescent="0.25">
      <c r="A3" s="616" t="s">
        <v>100</v>
      </c>
      <c r="B3" s="581" t="s">
        <v>119</v>
      </c>
      <c r="C3" s="618" t="s">
        <v>88</v>
      </c>
      <c r="D3" s="618" t="s">
        <v>89</v>
      </c>
      <c r="E3" s="584" t="s">
        <v>451</v>
      </c>
      <c r="F3" s="618" t="s">
        <v>90</v>
      </c>
      <c r="G3" s="616" t="s">
        <v>104</v>
      </c>
      <c r="H3" s="616"/>
      <c r="I3" s="616"/>
      <c r="J3" s="616"/>
      <c r="K3" s="616"/>
      <c r="L3" s="616"/>
      <c r="M3" s="616"/>
      <c r="N3" s="616"/>
      <c r="O3" s="618" t="s">
        <v>105</v>
      </c>
      <c r="P3" s="618"/>
      <c r="Q3" s="616" t="s">
        <v>106</v>
      </c>
      <c r="R3" s="616"/>
      <c r="S3" s="616" t="s">
        <v>107</v>
      </c>
      <c r="T3" s="616" t="s">
        <v>108</v>
      </c>
      <c r="U3" s="581" t="s">
        <v>116</v>
      </c>
      <c r="V3" s="581" t="s">
        <v>115</v>
      </c>
      <c r="W3" s="617" t="s">
        <v>91</v>
      </c>
    </row>
    <row r="4" spans="1:23" x14ac:dyDescent="0.25">
      <c r="A4" s="616"/>
      <c r="B4" s="582"/>
      <c r="C4" s="618"/>
      <c r="D4" s="618"/>
      <c r="E4" s="585"/>
      <c r="F4" s="618"/>
      <c r="G4" s="616" t="s">
        <v>109</v>
      </c>
      <c r="H4" s="616"/>
      <c r="I4" s="616" t="s">
        <v>110</v>
      </c>
      <c r="J4" s="616"/>
      <c r="K4" s="616" t="s">
        <v>111</v>
      </c>
      <c r="L4" s="616"/>
      <c r="M4" s="616" t="s">
        <v>112</v>
      </c>
      <c r="N4" s="616"/>
      <c r="O4" s="618"/>
      <c r="P4" s="618"/>
      <c r="Q4" s="616"/>
      <c r="R4" s="616"/>
      <c r="S4" s="616"/>
      <c r="T4" s="616"/>
      <c r="U4" s="582"/>
      <c r="V4" s="582"/>
      <c r="W4" s="617"/>
    </row>
    <row r="5" spans="1:23" ht="25.5" x14ac:dyDescent="0.25">
      <c r="A5" s="616"/>
      <c r="B5" s="583"/>
      <c r="C5" s="618"/>
      <c r="D5" s="618"/>
      <c r="E5" s="586"/>
      <c r="F5" s="618"/>
      <c r="G5" s="321" t="s">
        <v>113</v>
      </c>
      <c r="H5" s="286" t="s">
        <v>12</v>
      </c>
      <c r="I5" s="321" t="s">
        <v>113</v>
      </c>
      <c r="J5" s="286" t="s">
        <v>12</v>
      </c>
      <c r="K5" s="321" t="s">
        <v>113</v>
      </c>
      <c r="L5" s="286" t="s">
        <v>12</v>
      </c>
      <c r="M5" s="321" t="s">
        <v>113</v>
      </c>
      <c r="N5" s="286" t="s">
        <v>12</v>
      </c>
      <c r="O5" s="321" t="s">
        <v>113</v>
      </c>
      <c r="P5" s="286" t="s">
        <v>12</v>
      </c>
      <c r="Q5" s="321" t="s">
        <v>114</v>
      </c>
      <c r="R5" s="321" t="s">
        <v>85</v>
      </c>
      <c r="S5" s="616"/>
      <c r="T5" s="616"/>
      <c r="U5" s="583"/>
      <c r="V5" s="583"/>
      <c r="W5" s="617"/>
    </row>
    <row r="6" spans="1:23" ht="110.25" x14ac:dyDescent="0.25">
      <c r="A6" s="601" t="s">
        <v>179</v>
      </c>
      <c r="B6" s="601" t="s">
        <v>705</v>
      </c>
      <c r="C6" s="662" t="s">
        <v>1945</v>
      </c>
      <c r="D6" s="69" t="s">
        <v>706</v>
      </c>
      <c r="E6" s="435" t="s">
        <v>1946</v>
      </c>
      <c r="F6" s="84" t="s">
        <v>707</v>
      </c>
      <c r="G6" s="91"/>
      <c r="H6" s="296"/>
      <c r="I6" s="91">
        <v>1</v>
      </c>
      <c r="J6" s="296">
        <f>+I6*P6</f>
        <v>7800</v>
      </c>
      <c r="K6" s="91"/>
      <c r="L6" s="296"/>
      <c r="M6" s="91"/>
      <c r="N6" s="309"/>
      <c r="O6" s="85">
        <v>1</v>
      </c>
      <c r="P6" s="296">
        <f>'5. ACTIVIDADES ESPECIALES'!D626</f>
        <v>7800</v>
      </c>
      <c r="Q6" s="79">
        <v>142</v>
      </c>
      <c r="R6" s="79" t="s">
        <v>1947</v>
      </c>
      <c r="S6" s="83" t="s">
        <v>1948</v>
      </c>
      <c r="T6" s="79" t="s">
        <v>1949</v>
      </c>
      <c r="U6" s="79" t="s">
        <v>1950</v>
      </c>
      <c r="V6" s="83" t="s">
        <v>1952</v>
      </c>
      <c r="W6" s="78" t="s">
        <v>1951</v>
      </c>
    </row>
    <row r="7" spans="1:23" ht="110.25" x14ac:dyDescent="0.25">
      <c r="A7" s="601"/>
      <c r="B7" s="601"/>
      <c r="C7" s="662"/>
      <c r="D7" s="664" t="s">
        <v>708</v>
      </c>
      <c r="E7" s="435" t="s">
        <v>1953</v>
      </c>
      <c r="F7" s="84" t="s">
        <v>1954</v>
      </c>
      <c r="G7" s="91"/>
      <c r="H7" s="296"/>
      <c r="I7" s="91"/>
      <c r="J7" s="296"/>
      <c r="K7" s="91">
        <v>0.5</v>
      </c>
      <c r="L7" s="296">
        <f>+K7*P7</f>
        <v>8342.75</v>
      </c>
      <c r="M7" s="91">
        <v>0.5</v>
      </c>
      <c r="N7" s="296">
        <f>+M7*P7</f>
        <v>8342.75</v>
      </c>
      <c r="O7" s="85">
        <v>1</v>
      </c>
      <c r="P7" s="296">
        <f>'1. TALLERES SEMINARIOS'!D105</f>
        <v>16685.5</v>
      </c>
      <c r="Q7" s="79">
        <v>142</v>
      </c>
      <c r="R7" s="79" t="s">
        <v>164</v>
      </c>
      <c r="S7" s="83" t="s">
        <v>1955</v>
      </c>
      <c r="T7" s="79" t="s">
        <v>1956</v>
      </c>
      <c r="U7" s="79" t="s">
        <v>1957</v>
      </c>
      <c r="V7" s="83" t="s">
        <v>1958</v>
      </c>
      <c r="W7" s="78" t="s">
        <v>1951</v>
      </c>
    </row>
    <row r="8" spans="1:23" ht="63" x14ac:dyDescent="0.25">
      <c r="A8" s="601"/>
      <c r="B8" s="601"/>
      <c r="C8" s="662"/>
      <c r="D8" s="665"/>
      <c r="E8" s="435" t="s">
        <v>1959</v>
      </c>
      <c r="F8" s="84" t="s">
        <v>1960</v>
      </c>
      <c r="G8" s="91"/>
      <c r="H8" s="296"/>
      <c r="I8" s="91"/>
      <c r="J8" s="296"/>
      <c r="K8" s="91">
        <v>0.5</v>
      </c>
      <c r="L8" s="296">
        <f>+K8*P8</f>
        <v>2673.9583333333335</v>
      </c>
      <c r="M8" s="91">
        <v>0.5</v>
      </c>
      <c r="N8" s="502">
        <f>+M8*P8</f>
        <v>2673.9583333333335</v>
      </c>
      <c r="O8" s="85">
        <v>1</v>
      </c>
      <c r="P8" s="296">
        <f>'1. TALLERES SEMINARIOS'!D124</f>
        <v>5347.916666666667</v>
      </c>
      <c r="Q8" s="79">
        <v>154</v>
      </c>
      <c r="R8" s="79" t="s">
        <v>1919</v>
      </c>
      <c r="S8" s="83" t="s">
        <v>1948</v>
      </c>
      <c r="T8" s="79" t="s">
        <v>1956</v>
      </c>
      <c r="U8" s="79" t="s">
        <v>1961</v>
      </c>
      <c r="V8" s="83" t="s">
        <v>1962</v>
      </c>
      <c r="W8" s="78" t="s">
        <v>1963</v>
      </c>
    </row>
    <row r="9" spans="1:23" ht="110.25" x14ac:dyDescent="0.25">
      <c r="A9" s="601"/>
      <c r="B9" s="601" t="s">
        <v>709</v>
      </c>
      <c r="C9" s="69" t="s">
        <v>1965</v>
      </c>
      <c r="D9" s="69" t="s">
        <v>710</v>
      </c>
      <c r="E9" s="435" t="s">
        <v>1964</v>
      </c>
      <c r="F9" s="84" t="s">
        <v>1990</v>
      </c>
      <c r="G9" s="91">
        <v>0.25</v>
      </c>
      <c r="H9" s="296">
        <f>+G9*P9</f>
        <v>2673.9583333333335</v>
      </c>
      <c r="I9" s="91">
        <v>0.25</v>
      </c>
      <c r="J9" s="296">
        <f>+I9*P9</f>
        <v>2673.9583333333335</v>
      </c>
      <c r="K9" s="91">
        <v>0.25</v>
      </c>
      <c r="L9" s="296">
        <f>+K9*P9</f>
        <v>2673.9583333333335</v>
      </c>
      <c r="M9" s="91">
        <v>0.25</v>
      </c>
      <c r="N9" s="296">
        <f>+M9*P9</f>
        <v>2673.9583333333335</v>
      </c>
      <c r="O9" s="85">
        <v>1</v>
      </c>
      <c r="P9" s="296">
        <f>'1. TALLERES SEMINARIOS'!D143</f>
        <v>10695.833333333334</v>
      </c>
      <c r="Q9" s="79">
        <v>467</v>
      </c>
      <c r="R9" s="79" t="s">
        <v>1991</v>
      </c>
      <c r="S9" s="83" t="s">
        <v>1992</v>
      </c>
      <c r="T9" s="79" t="s">
        <v>1993</v>
      </c>
      <c r="U9" s="79" t="s">
        <v>1994</v>
      </c>
      <c r="V9" s="83" t="s">
        <v>1660</v>
      </c>
      <c r="W9" s="78" t="s">
        <v>1966</v>
      </c>
    </row>
    <row r="10" spans="1:23" ht="110.25" x14ac:dyDescent="0.25">
      <c r="A10" s="601"/>
      <c r="B10" s="601"/>
      <c r="C10" s="69"/>
      <c r="D10" s="69" t="s">
        <v>711</v>
      </c>
      <c r="E10" s="435" t="s">
        <v>1967</v>
      </c>
      <c r="F10" s="84" t="s">
        <v>1995</v>
      </c>
      <c r="G10" s="91"/>
      <c r="H10" s="296"/>
      <c r="I10" s="91"/>
      <c r="J10" s="296"/>
      <c r="K10" s="91"/>
      <c r="L10" s="296"/>
      <c r="M10" s="91">
        <v>1</v>
      </c>
      <c r="N10" s="309"/>
      <c r="O10" s="86"/>
      <c r="P10" s="296"/>
      <c r="Q10" s="79">
        <v>467</v>
      </c>
      <c r="R10" s="79" t="s">
        <v>1991</v>
      </c>
      <c r="S10" s="83" t="s">
        <v>1996</v>
      </c>
      <c r="T10" s="79" t="s">
        <v>1997</v>
      </c>
      <c r="U10" s="79" t="s">
        <v>1998</v>
      </c>
      <c r="V10" s="83" t="s">
        <v>1999</v>
      </c>
      <c r="W10" s="78" t="s">
        <v>2000</v>
      </c>
    </row>
    <row r="11" spans="1:23" ht="15.75" hidden="1" x14ac:dyDescent="0.25">
      <c r="A11" s="601"/>
      <c r="B11" s="601"/>
      <c r="C11" s="69"/>
      <c r="D11" s="69"/>
      <c r="E11" s="435"/>
      <c r="F11" s="84"/>
      <c r="G11" s="91"/>
      <c r="H11" s="296"/>
      <c r="I11" s="91"/>
      <c r="J11" s="296"/>
      <c r="K11" s="91"/>
      <c r="L11" s="296"/>
      <c r="M11" s="91"/>
      <c r="N11" s="309"/>
      <c r="O11" s="86"/>
      <c r="P11" s="296"/>
      <c r="Q11" s="79"/>
      <c r="R11" s="79"/>
      <c r="S11" s="83"/>
      <c r="T11" s="79"/>
      <c r="U11" s="79"/>
      <c r="V11" s="83"/>
      <c r="W11" s="78"/>
    </row>
    <row r="12" spans="1:23" ht="78.75" x14ac:dyDescent="0.25">
      <c r="A12" s="601"/>
      <c r="B12" s="601" t="s">
        <v>712</v>
      </c>
      <c r="C12" s="69" t="s">
        <v>1968</v>
      </c>
      <c r="D12" s="69" t="s">
        <v>2001</v>
      </c>
      <c r="E12" s="435" t="s">
        <v>1969</v>
      </c>
      <c r="F12" s="84" t="s">
        <v>2002</v>
      </c>
      <c r="G12" s="91"/>
      <c r="H12" s="487"/>
      <c r="I12" s="91"/>
      <c r="J12" s="296"/>
      <c r="K12" s="91"/>
      <c r="L12" s="296"/>
      <c r="M12" s="91">
        <v>1</v>
      </c>
      <c r="N12" s="296">
        <f>+M12*P12</f>
        <v>21391.666666666668</v>
      </c>
      <c r="O12" s="86"/>
      <c r="P12" s="296">
        <f>'1. TALLERES SEMINARIOS'!D162</f>
        <v>21391.666666666668</v>
      </c>
      <c r="Q12" s="79">
        <v>142</v>
      </c>
      <c r="R12" s="79" t="s">
        <v>1947</v>
      </c>
      <c r="S12" s="83" t="s">
        <v>2005</v>
      </c>
      <c r="T12" s="79" t="s">
        <v>1970</v>
      </c>
      <c r="U12" s="79" t="s">
        <v>2003</v>
      </c>
      <c r="V12" s="83" t="s">
        <v>1999</v>
      </c>
      <c r="W12" s="78" t="s">
        <v>2004</v>
      </c>
    </row>
    <row r="13" spans="1:23" ht="15.75" hidden="1" x14ac:dyDescent="0.25">
      <c r="A13" s="601"/>
      <c r="B13" s="601"/>
      <c r="C13" s="69"/>
      <c r="D13" s="69"/>
      <c r="E13" s="435"/>
      <c r="F13" s="84"/>
      <c r="G13" s="91"/>
      <c r="H13" s="296"/>
      <c r="I13" s="91"/>
      <c r="J13" s="296"/>
      <c r="K13" s="91"/>
      <c r="L13" s="296"/>
      <c r="M13" s="91"/>
      <c r="N13" s="309"/>
      <c r="O13" s="86"/>
      <c r="P13" s="296"/>
      <c r="Q13" s="79"/>
      <c r="R13" s="79"/>
      <c r="S13" s="83"/>
      <c r="T13" s="79"/>
      <c r="U13" s="79"/>
      <c r="V13" s="83"/>
      <c r="W13" s="78"/>
    </row>
    <row r="14" spans="1:23" ht="15.75" hidden="1" x14ac:dyDescent="0.25">
      <c r="A14" s="601"/>
      <c r="B14" s="601"/>
      <c r="C14" s="69"/>
      <c r="D14" s="69"/>
      <c r="E14" s="435"/>
      <c r="F14" s="84"/>
      <c r="G14" s="91"/>
      <c r="H14" s="296"/>
      <c r="I14" s="91"/>
      <c r="J14" s="296"/>
      <c r="K14" s="91"/>
      <c r="L14" s="296"/>
      <c r="M14" s="91"/>
      <c r="N14" s="309"/>
      <c r="O14" s="86"/>
      <c r="P14" s="296"/>
      <c r="Q14" s="79"/>
      <c r="R14" s="79"/>
      <c r="S14" s="83"/>
      <c r="T14" s="79"/>
      <c r="U14" s="79"/>
      <c r="V14" s="83"/>
      <c r="W14" s="78"/>
    </row>
    <row r="15" spans="1:23" ht="110.25" x14ac:dyDescent="0.25">
      <c r="A15" s="601"/>
      <c r="B15" s="408" t="s">
        <v>713</v>
      </c>
      <c r="C15" s="69" t="s">
        <v>1971</v>
      </c>
      <c r="D15" s="69" t="s">
        <v>714</v>
      </c>
      <c r="E15" s="435" t="s">
        <v>1972</v>
      </c>
      <c r="F15" s="84" t="s">
        <v>1973</v>
      </c>
      <c r="G15" s="91"/>
      <c r="H15" s="296"/>
      <c r="I15" s="91"/>
      <c r="J15" s="296"/>
      <c r="K15" s="91"/>
      <c r="L15" s="296"/>
      <c r="M15" s="91">
        <v>1</v>
      </c>
      <c r="N15" s="296">
        <f>+M15*P15</f>
        <v>21391.666666666668</v>
      </c>
      <c r="O15" s="86"/>
      <c r="P15" s="296">
        <f>'1. TALLERES SEMINARIOS'!D181</f>
        <v>21391.666666666668</v>
      </c>
      <c r="Q15" s="79">
        <v>142</v>
      </c>
      <c r="R15" s="79" t="s">
        <v>1947</v>
      </c>
      <c r="S15" s="83" t="s">
        <v>2005</v>
      </c>
      <c r="T15" s="79" t="s">
        <v>2006</v>
      </c>
      <c r="U15" s="79" t="s">
        <v>2003</v>
      </c>
      <c r="V15" s="83" t="s">
        <v>1999</v>
      </c>
      <c r="W15" s="78" t="s">
        <v>2007</v>
      </c>
    </row>
    <row r="16" spans="1:23" ht="15.6" customHeight="1" x14ac:dyDescent="0.25">
      <c r="A16" s="444"/>
      <c r="B16" s="445"/>
      <c r="C16" s="444" t="s">
        <v>159</v>
      </c>
      <c r="D16" s="445"/>
      <c r="E16" s="445"/>
      <c r="F16" s="446"/>
      <c r="G16" s="425">
        <f t="shared" ref="G16:N16" si="0">SUM(G6:G15)</f>
        <v>0.25</v>
      </c>
      <c r="H16" s="426">
        <f t="shared" si="0"/>
        <v>2673.9583333333335</v>
      </c>
      <c r="I16" s="425">
        <f t="shared" si="0"/>
        <v>1.25</v>
      </c>
      <c r="J16" s="426">
        <f t="shared" si="0"/>
        <v>10473.958333333334</v>
      </c>
      <c r="K16" s="425">
        <f t="shared" si="0"/>
        <v>1.25</v>
      </c>
      <c r="L16" s="426">
        <f t="shared" si="0"/>
        <v>13690.666666666668</v>
      </c>
      <c r="M16" s="425">
        <f t="shared" si="0"/>
        <v>4.25</v>
      </c>
      <c r="N16" s="426">
        <f t="shared" si="0"/>
        <v>56474</v>
      </c>
      <c r="O16" s="425">
        <f>G16+I16+K16+M16</f>
        <v>7</v>
      </c>
      <c r="P16" s="427">
        <f>H16+J16+L16+N16</f>
        <v>83312.583333333343</v>
      </c>
      <c r="Q16" s="388"/>
      <c r="R16" s="388"/>
      <c r="S16" s="388"/>
      <c r="T16" s="388"/>
      <c r="U16" s="388"/>
      <c r="V16" s="388"/>
      <c r="W16" s="388"/>
    </row>
  </sheetData>
  <mergeCells count="24">
    <mergeCell ref="A6:A15"/>
    <mergeCell ref="B6:B8"/>
    <mergeCell ref="C6:C8"/>
    <mergeCell ref="B9:B11"/>
    <mergeCell ref="B12:B14"/>
    <mergeCell ref="A3:A5"/>
    <mergeCell ref="B3:B5"/>
    <mergeCell ref="C3:C5"/>
    <mergeCell ref="D3:D5"/>
    <mergeCell ref="F3:F5"/>
    <mergeCell ref="E3:E5"/>
    <mergeCell ref="D7:D8"/>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4"/>
  <sheetViews>
    <sheetView showGridLines="0" topLeftCell="A574" zoomScale="80" zoomScaleNormal="80" workbookViewId="0">
      <selection activeCell="E584" sqref="E584"/>
    </sheetView>
  </sheetViews>
  <sheetFormatPr baseColWidth="10" defaultColWidth="11.5703125" defaultRowHeight="15" x14ac:dyDescent="0.25"/>
  <cols>
    <col min="1" max="1" width="4.5703125" style="111" customWidth="1"/>
    <col min="2" max="2" width="16.85546875" style="95" customWidth="1"/>
    <col min="3" max="3" width="89.42578125" style="111" bestFit="1" customWidth="1"/>
    <col min="4" max="21" width="32" style="202" customWidth="1"/>
    <col min="22" max="31" width="17.85546875" style="202" customWidth="1"/>
    <col min="32" max="32" width="19.5703125" style="202" customWidth="1"/>
    <col min="33" max="34" width="17.85546875" style="202" customWidth="1"/>
    <col min="35" max="35" width="18.7109375" style="202" customWidth="1"/>
    <col min="36" max="37" width="17.85546875" style="202" customWidth="1"/>
    <col min="38" max="38" width="18.28515625" style="202" customWidth="1"/>
    <col min="39" max="16384" width="11.5703125" style="111"/>
  </cols>
  <sheetData>
    <row r="1" spans="1:576" ht="26.25"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x14ac:dyDescent="0.25">
      <c r="K2" s="186"/>
      <c r="V2" s="148" t="s">
        <v>185</v>
      </c>
      <c r="W2" s="148" t="s">
        <v>186</v>
      </c>
    </row>
    <row r="3" spans="1:576" x14ac:dyDescent="0.25">
      <c r="B3" s="114"/>
      <c r="C3" s="115" t="s">
        <v>305</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5"/>
    </row>
    <row r="4" spans="1:576" x14ac:dyDescent="0.25">
      <c r="B4" s="111"/>
      <c r="C4" s="115" t="s">
        <v>86</v>
      </c>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5"/>
    </row>
    <row r="5" spans="1:576" x14ac:dyDescent="0.25">
      <c r="B5" s="117"/>
      <c r="C5" s="115" t="s">
        <v>304</v>
      </c>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5"/>
    </row>
    <row r="6" spans="1:576" x14ac:dyDescent="0.25">
      <c r="B6" s="111"/>
      <c r="C6" s="115" t="s">
        <v>87</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5"/>
    </row>
    <row r="7" spans="1:576" ht="29.25" thickBot="1" x14ac:dyDescent="0.3">
      <c r="K7" s="258"/>
      <c r="L7" s="258"/>
      <c r="M7" s="258"/>
      <c r="N7" s="259" t="s">
        <v>452</v>
      </c>
      <c r="O7" s="258"/>
      <c r="P7" s="258"/>
      <c r="Q7" s="258"/>
      <c r="R7" s="258"/>
      <c r="S7" s="258"/>
      <c r="T7" s="258"/>
      <c r="U7" s="258"/>
    </row>
    <row r="8" spans="1:576" ht="105.75" thickBot="1" x14ac:dyDescent="0.3">
      <c r="B8" s="557" t="s">
        <v>189</v>
      </c>
      <c r="C8" s="220" t="s">
        <v>188</v>
      </c>
      <c r="D8" s="221" t="s">
        <v>185</v>
      </c>
      <c r="E8" s="221" t="s">
        <v>186</v>
      </c>
      <c r="F8" s="221" t="s">
        <v>306</v>
      </c>
      <c r="G8" s="221" t="s">
        <v>521</v>
      </c>
      <c r="H8" s="221" t="s">
        <v>523</v>
      </c>
      <c r="I8" s="257" t="s">
        <v>524</v>
      </c>
      <c r="J8" s="221" t="s">
        <v>522</v>
      </c>
      <c r="K8" s="257" t="s">
        <v>180</v>
      </c>
      <c r="L8" s="257" t="s">
        <v>166</v>
      </c>
      <c r="M8" s="257" t="s">
        <v>535</v>
      </c>
      <c r="N8" s="257" t="s">
        <v>181</v>
      </c>
      <c r="O8" s="257" t="s">
        <v>163</v>
      </c>
      <c r="P8" s="257" t="s">
        <v>536</v>
      </c>
      <c r="Q8" s="257" t="s">
        <v>182</v>
      </c>
      <c r="R8" s="257" t="s">
        <v>537</v>
      </c>
      <c r="S8" s="257" t="s">
        <v>538</v>
      </c>
      <c r="T8" s="257" t="s">
        <v>183</v>
      </c>
      <c r="U8" s="257" t="s">
        <v>539</v>
      </c>
      <c r="V8" s="257" t="s">
        <v>453</v>
      </c>
      <c r="W8" s="257" t="s">
        <v>471</v>
      </c>
      <c r="X8" s="257" t="s">
        <v>454</v>
      </c>
      <c r="Y8" s="257" t="s">
        <v>468</v>
      </c>
      <c r="Z8" s="257" t="s">
        <v>455</v>
      </c>
      <c r="AA8" s="257" t="s">
        <v>456</v>
      </c>
      <c r="AB8" s="257" t="s">
        <v>457</v>
      </c>
      <c r="AC8" s="257" t="s">
        <v>467</v>
      </c>
      <c r="AD8" s="257" t="s">
        <v>458</v>
      </c>
      <c r="AE8" s="257" t="s">
        <v>459</v>
      </c>
      <c r="AF8" s="257" t="s">
        <v>460</v>
      </c>
      <c r="AG8" s="257" t="s">
        <v>466</v>
      </c>
      <c r="AH8" s="257" t="s">
        <v>461</v>
      </c>
      <c r="AI8" s="257" t="s">
        <v>462</v>
      </c>
      <c r="AJ8" s="257" t="s">
        <v>463</v>
      </c>
      <c r="AK8" s="257" t="s">
        <v>465</v>
      </c>
      <c r="AL8" s="257" t="s">
        <v>464</v>
      </c>
    </row>
    <row r="9" spans="1:576" x14ac:dyDescent="0.25">
      <c r="B9" s="214" t="s">
        <v>309</v>
      </c>
      <c r="C9" s="215" t="s">
        <v>190</v>
      </c>
      <c r="D9" s="216">
        <f>D10+D35+D60+D66+D73</f>
        <v>0</v>
      </c>
      <c r="E9" s="216">
        <f>E10+E35+E60+E66+E73</f>
        <v>1156500</v>
      </c>
      <c r="F9" s="216">
        <f t="shared" ref="F9:F107" si="0">D9+E9</f>
        <v>1156500</v>
      </c>
      <c r="G9" s="216">
        <f t="shared" ref="G9:I9" si="1">G10+G35+G60+G66+G73</f>
        <v>0</v>
      </c>
      <c r="H9" s="216">
        <f>F9-G9</f>
        <v>1156500</v>
      </c>
      <c r="I9" s="216">
        <f t="shared" si="1"/>
        <v>0</v>
      </c>
      <c r="J9" s="216">
        <f>F9-I9</f>
        <v>1156500</v>
      </c>
      <c r="K9" s="216">
        <f>+K107+K191+K226+K243+K267+K10</f>
        <v>209454</v>
      </c>
      <c r="L9" s="216">
        <f t="shared" ref="L9:AJ9" si="2">L10+L35+L60+L66+L73</f>
        <v>0</v>
      </c>
      <c r="M9" s="216">
        <f t="shared" si="2"/>
        <v>0</v>
      </c>
      <c r="N9" s="216">
        <f t="shared" si="2"/>
        <v>832500</v>
      </c>
      <c r="O9" s="216">
        <f t="shared" si="2"/>
        <v>0</v>
      </c>
      <c r="P9" s="216">
        <f t="shared" si="2"/>
        <v>324000</v>
      </c>
      <c r="Q9" s="216">
        <f t="shared" si="2"/>
        <v>0</v>
      </c>
      <c r="R9" s="216">
        <f>R10+R35+R60+R66+R73+3226</f>
        <v>3226</v>
      </c>
      <c r="S9" s="216">
        <f t="shared" si="2"/>
        <v>0</v>
      </c>
      <c r="T9" s="216">
        <f t="shared" si="2"/>
        <v>0</v>
      </c>
      <c r="U9" s="216">
        <f t="shared" si="2"/>
        <v>0</v>
      </c>
      <c r="V9" s="216">
        <f t="shared" si="2"/>
        <v>288000</v>
      </c>
      <c r="W9" s="216">
        <f t="shared" si="2"/>
        <v>832500</v>
      </c>
      <c r="X9" s="216">
        <f t="shared" si="2"/>
        <v>0</v>
      </c>
      <c r="Y9" s="216">
        <f>V9+W9+X9</f>
        <v>1120500</v>
      </c>
      <c r="Z9" s="216">
        <f t="shared" si="2"/>
        <v>0</v>
      </c>
      <c r="AA9" s="216">
        <f t="shared" si="2"/>
        <v>0</v>
      </c>
      <c r="AB9" s="216">
        <f t="shared" si="2"/>
        <v>24000</v>
      </c>
      <c r="AC9" s="216">
        <f>Z9+AA9+AB9</f>
        <v>24000</v>
      </c>
      <c r="AD9" s="216">
        <f t="shared" si="2"/>
        <v>0</v>
      </c>
      <c r="AE9" s="216">
        <f t="shared" si="2"/>
        <v>0</v>
      </c>
      <c r="AF9" s="216">
        <f t="shared" si="2"/>
        <v>0</v>
      </c>
      <c r="AG9" s="216">
        <f>AD9+AE9+AF9</f>
        <v>0</v>
      </c>
      <c r="AH9" s="216">
        <f t="shared" si="2"/>
        <v>0</v>
      </c>
      <c r="AI9" s="216">
        <f t="shared" si="2"/>
        <v>0</v>
      </c>
      <c r="AJ9" s="216">
        <f t="shared" si="2"/>
        <v>12000</v>
      </c>
      <c r="AK9" s="216">
        <f>AH9+AI9+AJ9</f>
        <v>12000</v>
      </c>
      <c r="AL9" s="216">
        <f>Y9+AC9+AG9+AK9</f>
        <v>1156500</v>
      </c>
    </row>
    <row r="10" spans="1:576" x14ac:dyDescent="0.25">
      <c r="B10" s="217" t="s">
        <v>310</v>
      </c>
      <c r="C10" s="218" t="s">
        <v>191</v>
      </c>
      <c r="D10" s="219">
        <f>SUM(D11:D34)</f>
        <v>0</v>
      </c>
      <c r="E10" s="219">
        <f>SUM(E11:E34)</f>
        <v>1156500</v>
      </c>
      <c r="F10" s="219">
        <f t="shared" si="0"/>
        <v>1156500</v>
      </c>
      <c r="G10" s="219">
        <f t="shared" ref="G10:I10" si="3">SUM(G11:G34)</f>
        <v>0</v>
      </c>
      <c r="H10" s="219">
        <f t="shared" ref="H10:H218" si="4">F10-G10</f>
        <v>1156500</v>
      </c>
      <c r="I10" s="219">
        <f t="shared" si="3"/>
        <v>0</v>
      </c>
      <c r="J10" s="219">
        <f t="shared" ref="J10:J218" si="5">F10-I10</f>
        <v>1156500</v>
      </c>
      <c r="K10" s="219">
        <f>+SUM(K11:K34)</f>
        <v>0</v>
      </c>
      <c r="L10" s="219">
        <f t="shared" ref="L10:AJ10" si="6">SUM(L11:L34)</f>
        <v>0</v>
      </c>
      <c r="M10" s="219">
        <f t="shared" si="6"/>
        <v>0</v>
      </c>
      <c r="N10" s="219">
        <f t="shared" si="6"/>
        <v>832500</v>
      </c>
      <c r="O10" s="219">
        <f t="shared" si="6"/>
        <v>0</v>
      </c>
      <c r="P10" s="219">
        <f t="shared" si="6"/>
        <v>324000</v>
      </c>
      <c r="Q10" s="219">
        <f t="shared" si="6"/>
        <v>0</v>
      </c>
      <c r="R10" s="219">
        <f t="shared" si="6"/>
        <v>0</v>
      </c>
      <c r="S10" s="219">
        <f t="shared" si="6"/>
        <v>0</v>
      </c>
      <c r="T10" s="219">
        <f t="shared" si="6"/>
        <v>0</v>
      </c>
      <c r="U10" s="219">
        <f t="shared" si="6"/>
        <v>0</v>
      </c>
      <c r="V10" s="219">
        <f t="shared" si="6"/>
        <v>288000</v>
      </c>
      <c r="W10" s="219">
        <f t="shared" si="6"/>
        <v>832500</v>
      </c>
      <c r="X10" s="219">
        <f t="shared" si="6"/>
        <v>0</v>
      </c>
      <c r="Y10" s="219">
        <f t="shared" ref="Y10:Y218" si="7">V10+W10+X10</f>
        <v>1120500</v>
      </c>
      <c r="Z10" s="219">
        <f t="shared" si="6"/>
        <v>0</v>
      </c>
      <c r="AA10" s="219">
        <f t="shared" si="6"/>
        <v>0</v>
      </c>
      <c r="AB10" s="219">
        <f t="shared" si="6"/>
        <v>24000</v>
      </c>
      <c r="AC10" s="219">
        <f t="shared" ref="AC10:AC218" si="8">Z10+AA10+AB10</f>
        <v>24000</v>
      </c>
      <c r="AD10" s="219">
        <f t="shared" si="6"/>
        <v>0</v>
      </c>
      <c r="AE10" s="219">
        <f t="shared" si="6"/>
        <v>0</v>
      </c>
      <c r="AF10" s="219">
        <f t="shared" si="6"/>
        <v>0</v>
      </c>
      <c r="AG10" s="219">
        <f t="shared" ref="AG10:AG218" si="9">AD10+AE10+AF10</f>
        <v>0</v>
      </c>
      <c r="AH10" s="219">
        <f t="shared" si="6"/>
        <v>0</v>
      </c>
      <c r="AI10" s="219">
        <f t="shared" si="6"/>
        <v>0</v>
      </c>
      <c r="AJ10" s="219">
        <f t="shared" si="6"/>
        <v>12000</v>
      </c>
      <c r="AK10" s="219">
        <f t="shared" ref="AK10:AK218" si="10">AH10+AI10+AJ10</f>
        <v>12000</v>
      </c>
      <c r="AL10" s="219">
        <f t="shared" ref="AL10:AL218" si="11">Y10+AC10+AG10+AK10</f>
        <v>1156500</v>
      </c>
    </row>
    <row r="11" spans="1:576" x14ac:dyDescent="0.25">
      <c r="B11" s="208" t="s">
        <v>311</v>
      </c>
      <c r="C11" s="209" t="s">
        <v>192</v>
      </c>
      <c r="D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288000</v>
      </c>
      <c r="F11" s="210">
        <f t="shared" si="0"/>
        <v>288000</v>
      </c>
      <c r="G11" s="210"/>
      <c r="H11" s="210">
        <f t="shared" si="4"/>
        <v>288000</v>
      </c>
      <c r="I11" s="210"/>
      <c r="J11" s="210">
        <f t="shared" si="5"/>
        <v>288000</v>
      </c>
      <c r="K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288000</v>
      </c>
      <c r="Q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288000</v>
      </c>
      <c r="W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10">
        <f t="shared" si="7"/>
        <v>288000</v>
      </c>
      <c r="Z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10">
        <f t="shared" si="8"/>
        <v>0</v>
      </c>
      <c r="AD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10">
        <f t="shared" si="9"/>
        <v>0</v>
      </c>
      <c r="AH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10">
        <f t="shared" si="10"/>
        <v>0</v>
      </c>
      <c r="AL11" s="210">
        <f t="shared" si="11"/>
        <v>288000</v>
      </c>
    </row>
    <row r="12" spans="1:576" x14ac:dyDescent="0.25">
      <c r="B12" s="208" t="s">
        <v>731</v>
      </c>
      <c r="C12" s="209" t="s">
        <v>732</v>
      </c>
      <c r="D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10">
        <f t="shared" si="0"/>
        <v>0</v>
      </c>
      <c r="G12" s="210"/>
      <c r="H12" s="210">
        <f t="shared" si="4"/>
        <v>0</v>
      </c>
      <c r="I12" s="210"/>
      <c r="J12" s="210">
        <f t="shared" si="5"/>
        <v>0</v>
      </c>
      <c r="K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10">
        <f t="shared" si="7"/>
        <v>0</v>
      </c>
      <c r="Z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10">
        <f t="shared" si="8"/>
        <v>0</v>
      </c>
      <c r="AD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10">
        <f t="shared" si="9"/>
        <v>0</v>
      </c>
      <c r="AH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10">
        <f t="shared" si="10"/>
        <v>0</v>
      </c>
      <c r="AL12" s="210">
        <f t="shared" si="11"/>
        <v>0</v>
      </c>
    </row>
    <row r="13" spans="1:576" x14ac:dyDescent="0.25">
      <c r="B13" s="208" t="s">
        <v>733</v>
      </c>
      <c r="C13" s="209" t="s">
        <v>734</v>
      </c>
      <c r="D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10">
        <f t="shared" si="0"/>
        <v>0</v>
      </c>
      <c r="G13" s="210"/>
      <c r="H13" s="210">
        <f t="shared" si="4"/>
        <v>0</v>
      </c>
      <c r="I13" s="210"/>
      <c r="J13" s="210">
        <f t="shared" si="5"/>
        <v>0</v>
      </c>
      <c r="K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10">
        <f t="shared" si="7"/>
        <v>0</v>
      </c>
      <c r="Z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10">
        <f t="shared" si="8"/>
        <v>0</v>
      </c>
      <c r="AD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10">
        <f t="shared" si="9"/>
        <v>0</v>
      </c>
      <c r="AH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10">
        <f t="shared" si="10"/>
        <v>0</v>
      </c>
      <c r="AL13" s="210">
        <f t="shared" si="11"/>
        <v>0</v>
      </c>
    </row>
    <row r="14" spans="1:576" x14ac:dyDescent="0.25">
      <c r="B14" s="208" t="s">
        <v>735</v>
      </c>
      <c r="C14" s="209" t="s">
        <v>736</v>
      </c>
      <c r="D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10">
        <f t="shared" si="0"/>
        <v>0</v>
      </c>
      <c r="G14" s="210"/>
      <c r="H14" s="210">
        <f t="shared" si="4"/>
        <v>0</v>
      </c>
      <c r="I14" s="210"/>
      <c r="J14" s="210">
        <f t="shared" si="5"/>
        <v>0</v>
      </c>
      <c r="K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10">
        <f t="shared" si="7"/>
        <v>0</v>
      </c>
      <c r="Z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10">
        <f t="shared" si="8"/>
        <v>0</v>
      </c>
      <c r="AD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10">
        <f t="shared" si="9"/>
        <v>0</v>
      </c>
      <c r="AH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10">
        <f t="shared" si="10"/>
        <v>0</v>
      </c>
      <c r="AL14" s="210">
        <f t="shared" si="11"/>
        <v>0</v>
      </c>
    </row>
    <row r="15" spans="1:576" x14ac:dyDescent="0.25">
      <c r="B15" s="208" t="s">
        <v>737</v>
      </c>
      <c r="C15" s="209" t="s">
        <v>738</v>
      </c>
      <c r="D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10">
        <f t="shared" si="0"/>
        <v>0</v>
      </c>
      <c r="G15" s="210"/>
      <c r="H15" s="210">
        <f t="shared" si="4"/>
        <v>0</v>
      </c>
      <c r="I15" s="210"/>
      <c r="J15" s="210">
        <f t="shared" si="5"/>
        <v>0</v>
      </c>
      <c r="K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10">
        <f t="shared" si="7"/>
        <v>0</v>
      </c>
      <c r="Z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10">
        <f t="shared" si="8"/>
        <v>0</v>
      </c>
      <c r="AD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10">
        <f t="shared" si="9"/>
        <v>0</v>
      </c>
      <c r="AH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10">
        <f t="shared" si="10"/>
        <v>0</v>
      </c>
      <c r="AL15" s="210">
        <f t="shared" si="11"/>
        <v>0</v>
      </c>
    </row>
    <row r="16" spans="1:576" x14ac:dyDescent="0.25">
      <c r="B16" s="208" t="s">
        <v>739</v>
      </c>
      <c r="C16" s="209" t="s">
        <v>740</v>
      </c>
      <c r="D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10">
        <f t="shared" si="0"/>
        <v>0</v>
      </c>
      <c r="G16" s="210"/>
      <c r="H16" s="210">
        <f t="shared" si="4"/>
        <v>0</v>
      </c>
      <c r="I16" s="210"/>
      <c r="J16" s="210">
        <f t="shared" si="5"/>
        <v>0</v>
      </c>
      <c r="K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10">
        <f t="shared" si="7"/>
        <v>0</v>
      </c>
      <c r="Z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10">
        <f t="shared" si="8"/>
        <v>0</v>
      </c>
      <c r="AD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10">
        <f t="shared" si="9"/>
        <v>0</v>
      </c>
      <c r="AH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10">
        <f t="shared" si="10"/>
        <v>0</v>
      </c>
      <c r="AL16" s="210">
        <f t="shared" si="11"/>
        <v>0</v>
      </c>
    </row>
    <row r="17" spans="2:38" x14ac:dyDescent="0.25">
      <c r="B17" s="208" t="s">
        <v>741</v>
      </c>
      <c r="C17" s="209" t="s">
        <v>742</v>
      </c>
      <c r="D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10">
        <f t="shared" si="0"/>
        <v>0</v>
      </c>
      <c r="G17" s="210"/>
      <c r="H17" s="210">
        <f t="shared" si="4"/>
        <v>0</v>
      </c>
      <c r="I17" s="210"/>
      <c r="J17" s="210">
        <f t="shared" si="5"/>
        <v>0</v>
      </c>
      <c r="K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10">
        <f t="shared" si="7"/>
        <v>0</v>
      </c>
      <c r="Z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10">
        <f t="shared" si="8"/>
        <v>0</v>
      </c>
      <c r="AD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10">
        <f t="shared" si="9"/>
        <v>0</v>
      </c>
      <c r="AH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10">
        <f t="shared" si="10"/>
        <v>0</v>
      </c>
      <c r="AL17" s="210">
        <f t="shared" si="11"/>
        <v>0</v>
      </c>
    </row>
    <row r="18" spans="2:38" x14ac:dyDescent="0.25">
      <c r="B18" s="208" t="s">
        <v>312</v>
      </c>
      <c r="C18" s="209" t="s">
        <v>193</v>
      </c>
      <c r="D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10">
        <f t="shared" ref="F18:F34" si="12">D18+E18</f>
        <v>0</v>
      </c>
      <c r="G18" s="210"/>
      <c r="H18" s="210">
        <f t="shared" ref="H18:H34" si="13">F18-G18</f>
        <v>0</v>
      </c>
      <c r="I18" s="210"/>
      <c r="J18" s="210">
        <f t="shared" ref="J18:J34" si="14">F18-I18</f>
        <v>0</v>
      </c>
      <c r="K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10">
        <f t="shared" ref="Y18:Y35" si="15">V18+W18+X18</f>
        <v>0</v>
      </c>
      <c r="Z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10">
        <f t="shared" ref="AC18:AC34" si="16">Z18+AA18+AB18</f>
        <v>0</v>
      </c>
      <c r="AD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10">
        <f t="shared" ref="AG18:AG34" si="17">AD18+AE18+AF18</f>
        <v>0</v>
      </c>
      <c r="AH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10">
        <f t="shared" ref="AK18:AK34" si="18">AH18+AI18+AJ18</f>
        <v>0</v>
      </c>
      <c r="AL18" s="210">
        <f t="shared" ref="AL18:AL34" si="19">Y18+AC18+AG18+AK18</f>
        <v>0</v>
      </c>
    </row>
    <row r="19" spans="2:38" x14ac:dyDescent="0.25">
      <c r="B19" s="208" t="s">
        <v>744</v>
      </c>
      <c r="C19" s="209" t="s">
        <v>743</v>
      </c>
      <c r="D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10">
        <f t="shared" ref="F19" si="20">D19+E19</f>
        <v>0</v>
      </c>
      <c r="G19" s="210"/>
      <c r="H19" s="210">
        <f t="shared" ref="H19" si="21">F19-G19</f>
        <v>0</v>
      </c>
      <c r="I19" s="210"/>
      <c r="J19" s="210">
        <f t="shared" ref="J19" si="22">F19-I19</f>
        <v>0</v>
      </c>
      <c r="K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10">
        <f t="shared" ref="Y19" si="23">V19+W19+X19</f>
        <v>0</v>
      </c>
      <c r="Z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10">
        <f t="shared" ref="AC19" si="24">Z19+AA19+AB19</f>
        <v>0</v>
      </c>
      <c r="AD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10">
        <f t="shared" ref="AG19" si="25">AD19+AE19+AF19</f>
        <v>0</v>
      </c>
      <c r="AH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10">
        <f t="shared" ref="AK19" si="26">AH19+AI19+AJ19</f>
        <v>0</v>
      </c>
      <c r="AL19" s="210">
        <f t="shared" ref="AL19" si="27">Y19+AC19+AG19+AK19</f>
        <v>0</v>
      </c>
    </row>
    <row r="20" spans="2:38" x14ac:dyDescent="0.25">
      <c r="B20" s="208" t="s">
        <v>313</v>
      </c>
      <c r="C20" s="209" t="s">
        <v>194</v>
      </c>
      <c r="D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10">
        <f t="shared" si="12"/>
        <v>0</v>
      </c>
      <c r="G20" s="210"/>
      <c r="H20" s="210">
        <f t="shared" si="13"/>
        <v>0</v>
      </c>
      <c r="I20" s="210"/>
      <c r="J20" s="210">
        <f t="shared" si="14"/>
        <v>0</v>
      </c>
      <c r="K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10">
        <f t="shared" si="15"/>
        <v>0</v>
      </c>
      <c r="Z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10">
        <f t="shared" si="16"/>
        <v>0</v>
      </c>
      <c r="AD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10">
        <f t="shared" si="17"/>
        <v>0</v>
      </c>
      <c r="AH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10">
        <f t="shared" si="18"/>
        <v>0</v>
      </c>
      <c r="AL20" s="210">
        <f t="shared" si="19"/>
        <v>0</v>
      </c>
    </row>
    <row r="21" spans="2:38" x14ac:dyDescent="0.25">
      <c r="B21" s="208" t="s">
        <v>746</v>
      </c>
      <c r="C21" s="209" t="s">
        <v>745</v>
      </c>
      <c r="D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10">
        <f t="shared" ref="F21:F24" si="28">D21+E21</f>
        <v>0</v>
      </c>
      <c r="G21" s="210"/>
      <c r="H21" s="210">
        <f t="shared" ref="H21:H24" si="29">F21-G21</f>
        <v>0</v>
      </c>
      <c r="I21" s="210"/>
      <c r="J21" s="210">
        <f t="shared" ref="J21:J24" si="30">F21-I21</f>
        <v>0</v>
      </c>
      <c r="K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10">
        <f t="shared" ref="Y21:Y24" si="31">V21+W21+X21</f>
        <v>0</v>
      </c>
      <c r="Z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10">
        <f t="shared" ref="AC21:AC24" si="32">Z21+AA21+AB21</f>
        <v>0</v>
      </c>
      <c r="AD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10">
        <f t="shared" ref="AG21:AG24" si="33">AD21+AE21+AF21</f>
        <v>0</v>
      </c>
      <c r="AH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10">
        <f t="shared" ref="AK21:AK24" si="34">AH21+AI21+AJ21</f>
        <v>0</v>
      </c>
      <c r="AL21" s="210">
        <f t="shared" ref="AL21:AL24" si="35">Y21+AC21+AG21+AK21</f>
        <v>0</v>
      </c>
    </row>
    <row r="22" spans="2:38" x14ac:dyDescent="0.25">
      <c r="B22" s="208" t="s">
        <v>748</v>
      </c>
      <c r="C22" s="209" t="s">
        <v>747</v>
      </c>
      <c r="D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10">
        <f t="shared" si="28"/>
        <v>0</v>
      </c>
      <c r="G22" s="210"/>
      <c r="H22" s="210">
        <f t="shared" si="29"/>
        <v>0</v>
      </c>
      <c r="I22" s="210"/>
      <c r="J22" s="210">
        <f t="shared" si="30"/>
        <v>0</v>
      </c>
      <c r="K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10">
        <f t="shared" si="31"/>
        <v>0</v>
      </c>
      <c r="Z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10">
        <f t="shared" si="32"/>
        <v>0</v>
      </c>
      <c r="AD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10">
        <f t="shared" si="33"/>
        <v>0</v>
      </c>
      <c r="AH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10">
        <f t="shared" si="34"/>
        <v>0</v>
      </c>
      <c r="AL22" s="210">
        <f t="shared" si="35"/>
        <v>0</v>
      </c>
    </row>
    <row r="23" spans="2:38" x14ac:dyDescent="0.25">
      <c r="B23" s="208" t="s">
        <v>750</v>
      </c>
      <c r="C23" s="209" t="s">
        <v>749</v>
      </c>
      <c r="D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832500</v>
      </c>
      <c r="F23" s="210">
        <f t="shared" si="28"/>
        <v>832500</v>
      </c>
      <c r="G23" s="210"/>
      <c r="H23" s="210">
        <f t="shared" si="29"/>
        <v>832500</v>
      </c>
      <c r="I23" s="210"/>
      <c r="J23" s="210">
        <f t="shared" si="30"/>
        <v>832500</v>
      </c>
      <c r="K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832500</v>
      </c>
      <c r="O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832500</v>
      </c>
      <c r="X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10">
        <f t="shared" si="31"/>
        <v>832500</v>
      </c>
      <c r="Z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10">
        <f t="shared" si="32"/>
        <v>0</v>
      </c>
      <c r="AD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10">
        <f t="shared" si="33"/>
        <v>0</v>
      </c>
      <c r="AH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10">
        <f t="shared" si="34"/>
        <v>0</v>
      </c>
      <c r="AL23" s="210">
        <f t="shared" si="35"/>
        <v>832500</v>
      </c>
    </row>
    <row r="24" spans="2:38" x14ac:dyDescent="0.25">
      <c r="B24" s="208" t="s">
        <v>314</v>
      </c>
      <c r="C24" s="209" t="s">
        <v>195</v>
      </c>
      <c r="D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24000</v>
      </c>
      <c r="F24" s="210">
        <f t="shared" si="28"/>
        <v>24000</v>
      </c>
      <c r="G24" s="210"/>
      <c r="H24" s="210">
        <f t="shared" si="29"/>
        <v>24000</v>
      </c>
      <c r="I24" s="210"/>
      <c r="J24" s="210">
        <f t="shared" si="30"/>
        <v>24000</v>
      </c>
      <c r="K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24000</v>
      </c>
      <c r="Q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10">
        <f t="shared" si="31"/>
        <v>0</v>
      </c>
      <c r="Z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24000</v>
      </c>
      <c r="AC24" s="210">
        <f t="shared" si="32"/>
        <v>24000</v>
      </c>
      <c r="AD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10">
        <f t="shared" si="33"/>
        <v>0</v>
      </c>
      <c r="AH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10">
        <f t="shared" si="34"/>
        <v>0</v>
      </c>
      <c r="AL24" s="210">
        <f t="shared" si="35"/>
        <v>24000</v>
      </c>
    </row>
    <row r="25" spans="2:38" x14ac:dyDescent="0.25">
      <c r="B25" s="208" t="s">
        <v>751</v>
      </c>
      <c r="C25" s="209" t="s">
        <v>752</v>
      </c>
      <c r="D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10">
        <f t="shared" si="12"/>
        <v>0</v>
      </c>
      <c r="G25" s="210"/>
      <c r="H25" s="210">
        <f t="shared" si="13"/>
        <v>0</v>
      </c>
      <c r="I25" s="210"/>
      <c r="J25" s="210">
        <f t="shared" si="14"/>
        <v>0</v>
      </c>
      <c r="K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10">
        <f t="shared" si="15"/>
        <v>0</v>
      </c>
      <c r="Z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10">
        <f t="shared" si="16"/>
        <v>0</v>
      </c>
      <c r="AD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10">
        <f t="shared" si="17"/>
        <v>0</v>
      </c>
      <c r="AH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10">
        <f t="shared" si="18"/>
        <v>0</v>
      </c>
      <c r="AL25" s="210">
        <f t="shared" si="19"/>
        <v>0</v>
      </c>
    </row>
    <row r="26" spans="2:38" x14ac:dyDescent="0.25">
      <c r="B26" s="208" t="s">
        <v>754</v>
      </c>
      <c r="C26" s="209" t="s">
        <v>753</v>
      </c>
      <c r="D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v>
      </c>
      <c r="F26" s="210">
        <f t="shared" ref="F26:F27" si="36">D26+E26</f>
        <v>12000</v>
      </c>
      <c r="G26" s="210"/>
      <c r="H26" s="210">
        <f t="shared" ref="H26:H27" si="37">F26-G26</f>
        <v>12000</v>
      </c>
      <c r="I26" s="210"/>
      <c r="J26" s="210">
        <f t="shared" ref="J26:J27" si="38">F26-I26</f>
        <v>12000</v>
      </c>
      <c r="K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v>
      </c>
      <c r="Q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10">
        <f t="shared" ref="Y26:Y27" si="39">V26+W26+X26</f>
        <v>0</v>
      </c>
      <c r="Z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10">
        <f t="shared" ref="AC26:AC27" si="40">Z26+AA26+AB26</f>
        <v>0</v>
      </c>
      <c r="AD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10">
        <f t="shared" ref="AG26:AG27" si="41">AD26+AE26+AF26</f>
        <v>0</v>
      </c>
      <c r="AH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v>
      </c>
      <c r="AK26" s="210">
        <f t="shared" ref="AK26:AK27" si="42">AH26+AI26+AJ26</f>
        <v>12000</v>
      </c>
      <c r="AL26" s="210">
        <f t="shared" ref="AL26:AL27" si="43">Y26+AC26+AG26+AK26</f>
        <v>12000</v>
      </c>
    </row>
    <row r="27" spans="2:38" x14ac:dyDescent="0.25">
      <c r="B27" s="208" t="s">
        <v>315</v>
      </c>
      <c r="C27" s="209" t="s">
        <v>196</v>
      </c>
      <c r="D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10">
        <f t="shared" si="36"/>
        <v>0</v>
      </c>
      <c r="G27" s="210"/>
      <c r="H27" s="210">
        <f t="shared" si="37"/>
        <v>0</v>
      </c>
      <c r="I27" s="210"/>
      <c r="J27" s="210">
        <f t="shared" si="38"/>
        <v>0</v>
      </c>
      <c r="K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10">
        <f t="shared" si="39"/>
        <v>0</v>
      </c>
      <c r="Z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10">
        <f t="shared" si="40"/>
        <v>0</v>
      </c>
      <c r="AD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10">
        <f t="shared" si="41"/>
        <v>0</v>
      </c>
      <c r="AH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10">
        <f t="shared" si="42"/>
        <v>0</v>
      </c>
      <c r="AL27" s="210">
        <f t="shared" si="43"/>
        <v>0</v>
      </c>
    </row>
    <row r="28" spans="2:38" x14ac:dyDescent="0.25">
      <c r="B28" s="208" t="s">
        <v>756</v>
      </c>
      <c r="C28" s="209" t="s">
        <v>755</v>
      </c>
      <c r="D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10">
        <f t="shared" si="12"/>
        <v>0</v>
      </c>
      <c r="G28" s="210"/>
      <c r="H28" s="210">
        <f t="shared" si="13"/>
        <v>0</v>
      </c>
      <c r="I28" s="210"/>
      <c r="J28" s="210">
        <f t="shared" si="14"/>
        <v>0</v>
      </c>
      <c r="K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10">
        <f t="shared" si="15"/>
        <v>0</v>
      </c>
      <c r="Z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10">
        <f t="shared" si="16"/>
        <v>0</v>
      </c>
      <c r="AD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10">
        <f t="shared" si="17"/>
        <v>0</v>
      </c>
      <c r="AH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10">
        <f t="shared" si="18"/>
        <v>0</v>
      </c>
      <c r="AL28" s="210">
        <f t="shared" si="19"/>
        <v>0</v>
      </c>
    </row>
    <row r="29" spans="2:38" x14ac:dyDescent="0.25">
      <c r="B29" s="208" t="s">
        <v>316</v>
      </c>
      <c r="C29" s="209" t="s">
        <v>197</v>
      </c>
      <c r="D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10">
        <f t="shared" si="12"/>
        <v>0</v>
      </c>
      <c r="G29" s="210"/>
      <c r="H29" s="210">
        <f t="shared" si="13"/>
        <v>0</v>
      </c>
      <c r="I29" s="210"/>
      <c r="J29" s="210">
        <f t="shared" si="14"/>
        <v>0</v>
      </c>
      <c r="K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10">
        <f t="shared" si="15"/>
        <v>0</v>
      </c>
      <c r="Z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10">
        <f t="shared" si="16"/>
        <v>0</v>
      </c>
      <c r="AD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10">
        <f t="shared" si="17"/>
        <v>0</v>
      </c>
      <c r="AH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10">
        <f t="shared" si="18"/>
        <v>0</v>
      </c>
      <c r="AL29" s="210">
        <f t="shared" si="19"/>
        <v>0</v>
      </c>
    </row>
    <row r="30" spans="2:38" x14ac:dyDescent="0.25">
      <c r="B30" s="208" t="s">
        <v>757</v>
      </c>
      <c r="C30" s="209" t="s">
        <v>759</v>
      </c>
      <c r="D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10">
        <f t="shared" ref="F30:F31" si="44">D30+E30</f>
        <v>0</v>
      </c>
      <c r="G30" s="210"/>
      <c r="H30" s="210">
        <f t="shared" ref="H30:H31" si="45">F30-G30</f>
        <v>0</v>
      </c>
      <c r="I30" s="210"/>
      <c r="J30" s="210">
        <f t="shared" ref="J30:J31" si="46">F30-I30</f>
        <v>0</v>
      </c>
      <c r="K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10">
        <f t="shared" ref="Y30:Y31" si="47">V30+W30+X30</f>
        <v>0</v>
      </c>
      <c r="Z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10">
        <f t="shared" ref="AC30:AC31" si="48">Z30+AA30+AB30</f>
        <v>0</v>
      </c>
      <c r="AD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10">
        <f t="shared" ref="AG30:AG31" si="49">AD30+AE30+AF30</f>
        <v>0</v>
      </c>
      <c r="AH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10">
        <f t="shared" ref="AK30:AK31" si="50">AH30+AI30+AJ30</f>
        <v>0</v>
      </c>
      <c r="AL30" s="210">
        <f t="shared" ref="AL30:AL31" si="51">Y30+AC30+AG30+AK30</f>
        <v>0</v>
      </c>
    </row>
    <row r="31" spans="2:38" x14ac:dyDescent="0.25">
      <c r="B31" s="208" t="s">
        <v>758</v>
      </c>
      <c r="C31" s="209" t="s">
        <v>760</v>
      </c>
      <c r="D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10">
        <f t="shared" si="44"/>
        <v>0</v>
      </c>
      <c r="G31" s="210"/>
      <c r="H31" s="210">
        <f t="shared" si="45"/>
        <v>0</v>
      </c>
      <c r="I31" s="210"/>
      <c r="J31" s="210">
        <f t="shared" si="46"/>
        <v>0</v>
      </c>
      <c r="K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10">
        <f t="shared" si="47"/>
        <v>0</v>
      </c>
      <c r="Z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10">
        <f t="shared" si="48"/>
        <v>0</v>
      </c>
      <c r="AD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10">
        <f t="shared" si="49"/>
        <v>0</v>
      </c>
      <c r="AH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10">
        <f t="shared" si="50"/>
        <v>0</v>
      </c>
      <c r="AL31" s="210">
        <f t="shared" si="51"/>
        <v>0</v>
      </c>
    </row>
    <row r="32" spans="2:38" x14ac:dyDescent="0.25">
      <c r="B32" s="208" t="s">
        <v>762</v>
      </c>
      <c r="C32" s="209" t="s">
        <v>761</v>
      </c>
      <c r="D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10">
        <f t="shared" si="12"/>
        <v>0</v>
      </c>
      <c r="G32" s="210"/>
      <c r="H32" s="210">
        <f t="shared" si="13"/>
        <v>0</v>
      </c>
      <c r="I32" s="210"/>
      <c r="J32" s="210">
        <f t="shared" si="14"/>
        <v>0</v>
      </c>
      <c r="K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10">
        <f t="shared" si="15"/>
        <v>0</v>
      </c>
      <c r="Z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10">
        <f t="shared" si="16"/>
        <v>0</v>
      </c>
      <c r="AD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10">
        <f t="shared" si="17"/>
        <v>0</v>
      </c>
      <c r="AH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10">
        <f t="shared" si="18"/>
        <v>0</v>
      </c>
      <c r="AL32" s="210">
        <f t="shared" si="19"/>
        <v>0</v>
      </c>
    </row>
    <row r="33" spans="2:38" x14ac:dyDescent="0.25">
      <c r="B33" s="208" t="s">
        <v>308</v>
      </c>
      <c r="C33" s="209" t="s">
        <v>198</v>
      </c>
      <c r="D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10">
        <f t="shared" ref="F33" si="52">D33+E33</f>
        <v>0</v>
      </c>
      <c r="G33" s="210"/>
      <c r="H33" s="210">
        <f t="shared" ref="H33" si="53">F33-G33</f>
        <v>0</v>
      </c>
      <c r="I33" s="210"/>
      <c r="J33" s="210">
        <f t="shared" ref="J33" si="54">F33-I33</f>
        <v>0</v>
      </c>
      <c r="K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10">
        <f t="shared" ref="Y33" si="55">V33+W33+X33</f>
        <v>0</v>
      </c>
      <c r="Z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10">
        <f t="shared" ref="AC33" si="56">Z33+AA33+AB33</f>
        <v>0</v>
      </c>
      <c r="AD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10">
        <f t="shared" ref="AG33" si="57">AD33+AE33+AF33</f>
        <v>0</v>
      </c>
      <c r="AH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10">
        <f t="shared" ref="AK33" si="58">AH33+AI33+AJ33</f>
        <v>0</v>
      </c>
      <c r="AL33" s="210">
        <f t="shared" ref="AL33" si="59">Y33+AC33+AG33+AK33</f>
        <v>0</v>
      </c>
    </row>
    <row r="34" spans="2:38" x14ac:dyDescent="0.25">
      <c r="B34" s="208" t="s">
        <v>777</v>
      </c>
      <c r="C34" s="209" t="s">
        <v>778</v>
      </c>
      <c r="D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10">
        <f t="shared" si="12"/>
        <v>0</v>
      </c>
      <c r="G34" s="210"/>
      <c r="H34" s="210">
        <f t="shared" si="13"/>
        <v>0</v>
      </c>
      <c r="I34" s="210"/>
      <c r="J34" s="210">
        <f t="shared" si="14"/>
        <v>0</v>
      </c>
      <c r="K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10">
        <f t="shared" si="15"/>
        <v>0</v>
      </c>
      <c r="Z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10">
        <f t="shared" si="16"/>
        <v>0</v>
      </c>
      <c r="AD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10">
        <f t="shared" si="17"/>
        <v>0</v>
      </c>
      <c r="AH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10">
        <f t="shared" si="18"/>
        <v>0</v>
      </c>
      <c r="AL34" s="210">
        <f t="shared" si="19"/>
        <v>0</v>
      </c>
    </row>
    <row r="35" spans="2:38" x14ac:dyDescent="0.25">
      <c r="B35" s="217" t="s">
        <v>317</v>
      </c>
      <c r="C35" s="218" t="s">
        <v>199</v>
      </c>
      <c r="D35" s="219">
        <f>SUM(D36:D59)</f>
        <v>0</v>
      </c>
      <c r="E35" s="219">
        <f>SUM(E36:E59)</f>
        <v>0</v>
      </c>
      <c r="F35" s="219">
        <f t="shared" si="0"/>
        <v>0</v>
      </c>
      <c r="G35" s="219">
        <f>SUM(G36:G59)</f>
        <v>0</v>
      </c>
      <c r="H35" s="219">
        <f t="shared" si="4"/>
        <v>0</v>
      </c>
      <c r="I35" s="219">
        <f t="shared" ref="I35:X35" si="60">SUM(I36:I59)</f>
        <v>0</v>
      </c>
      <c r="J35" s="219">
        <f t="shared" si="60"/>
        <v>0</v>
      </c>
      <c r="K35" s="219">
        <f t="shared" si="60"/>
        <v>0</v>
      </c>
      <c r="L35" s="219">
        <f t="shared" si="60"/>
        <v>0</v>
      </c>
      <c r="M35" s="219">
        <f t="shared" si="60"/>
        <v>0</v>
      </c>
      <c r="N35" s="219">
        <f t="shared" si="60"/>
        <v>0</v>
      </c>
      <c r="O35" s="219">
        <f t="shared" si="60"/>
        <v>0</v>
      </c>
      <c r="P35" s="219">
        <f t="shared" si="60"/>
        <v>0</v>
      </c>
      <c r="Q35" s="219">
        <f t="shared" si="60"/>
        <v>0</v>
      </c>
      <c r="R35" s="219">
        <f t="shared" si="60"/>
        <v>0</v>
      </c>
      <c r="S35" s="219">
        <f t="shared" si="60"/>
        <v>0</v>
      </c>
      <c r="T35" s="219">
        <f t="shared" si="60"/>
        <v>0</v>
      </c>
      <c r="U35" s="219">
        <f t="shared" si="60"/>
        <v>0</v>
      </c>
      <c r="V35" s="219">
        <f t="shared" si="60"/>
        <v>0</v>
      </c>
      <c r="W35" s="219">
        <f t="shared" si="60"/>
        <v>0</v>
      </c>
      <c r="X35" s="219">
        <f t="shared" si="60"/>
        <v>0</v>
      </c>
      <c r="Y35" s="219">
        <f t="shared" si="15"/>
        <v>0</v>
      </c>
      <c r="Z35" s="219">
        <f>SUM(Z36:Z59)</f>
        <v>0</v>
      </c>
      <c r="AA35" s="219">
        <f>SUM(AA36:AA59)</f>
        <v>0</v>
      </c>
      <c r="AB35" s="219">
        <f>SUM(AB36:AB59)</f>
        <v>0</v>
      </c>
      <c r="AC35" s="219">
        <f t="shared" si="8"/>
        <v>0</v>
      </c>
      <c r="AD35" s="219">
        <f t="shared" ref="AD35:AF35" si="61">SUM(AD36:AD59)</f>
        <v>0</v>
      </c>
      <c r="AE35" s="219">
        <f t="shared" si="61"/>
        <v>0</v>
      </c>
      <c r="AF35" s="219">
        <f t="shared" si="61"/>
        <v>0</v>
      </c>
      <c r="AG35" s="219">
        <f t="shared" si="9"/>
        <v>0</v>
      </c>
      <c r="AH35" s="219">
        <f t="shared" ref="AH35:AJ35" si="62">SUM(AH36:AH59)</f>
        <v>0</v>
      </c>
      <c r="AI35" s="219">
        <f t="shared" si="62"/>
        <v>0</v>
      </c>
      <c r="AJ35" s="219">
        <f t="shared" si="62"/>
        <v>0</v>
      </c>
      <c r="AK35" s="219">
        <f t="shared" si="10"/>
        <v>0</v>
      </c>
      <c r="AL35" s="219">
        <f t="shared" si="11"/>
        <v>0</v>
      </c>
    </row>
    <row r="36" spans="2:38" x14ac:dyDescent="0.25">
      <c r="B36" s="208" t="s">
        <v>779</v>
      </c>
      <c r="C36" s="209" t="s">
        <v>780</v>
      </c>
      <c r="D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10">
        <f t="shared" ref="F36" si="63">D36+E36</f>
        <v>0</v>
      </c>
      <c r="G36" s="210"/>
      <c r="H36" s="210">
        <f t="shared" ref="H36" si="64">F36-G36</f>
        <v>0</v>
      </c>
      <c r="I36" s="210"/>
      <c r="J36" s="210">
        <f t="shared" ref="J36" si="65">F36-I36</f>
        <v>0</v>
      </c>
      <c r="K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10">
        <f t="shared" ref="Y36" si="66">V36+W36+X36</f>
        <v>0</v>
      </c>
      <c r="Z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10">
        <f t="shared" ref="AC36" si="67">Z36+AA36+AB36</f>
        <v>0</v>
      </c>
      <c r="AD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10">
        <f t="shared" ref="AG36" si="68">AD36+AE36+AF36</f>
        <v>0</v>
      </c>
      <c r="AH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10">
        <f t="shared" ref="AK36" si="69">AH36+AI36+AJ36</f>
        <v>0</v>
      </c>
      <c r="AL36" s="210">
        <f t="shared" ref="AL36" si="70">Y36+AC36+AG36+AK36</f>
        <v>0</v>
      </c>
    </row>
    <row r="37" spans="2:38" x14ac:dyDescent="0.25">
      <c r="B37" s="208" t="s">
        <v>318</v>
      </c>
      <c r="C37" s="209" t="s">
        <v>200</v>
      </c>
      <c r="D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10">
        <f t="shared" si="0"/>
        <v>0</v>
      </c>
      <c r="G37" s="210"/>
      <c r="H37" s="210">
        <f t="shared" si="4"/>
        <v>0</v>
      </c>
      <c r="I37" s="210"/>
      <c r="J37" s="210">
        <f t="shared" si="5"/>
        <v>0</v>
      </c>
      <c r="K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10">
        <f t="shared" si="7"/>
        <v>0</v>
      </c>
      <c r="Z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10">
        <f t="shared" si="8"/>
        <v>0</v>
      </c>
      <c r="AD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10">
        <f t="shared" si="9"/>
        <v>0</v>
      </c>
      <c r="AH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10">
        <f t="shared" si="10"/>
        <v>0</v>
      </c>
      <c r="AL37" s="210">
        <f t="shared" si="11"/>
        <v>0</v>
      </c>
    </row>
    <row r="38" spans="2:38" x14ac:dyDescent="0.25">
      <c r="B38" s="208" t="s">
        <v>781</v>
      </c>
      <c r="C38" s="209" t="s">
        <v>782</v>
      </c>
      <c r="D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10">
        <f t="shared" si="0"/>
        <v>0</v>
      </c>
      <c r="G38" s="210"/>
      <c r="H38" s="210">
        <f t="shared" si="4"/>
        <v>0</v>
      </c>
      <c r="I38" s="210"/>
      <c r="J38" s="210">
        <f t="shared" si="5"/>
        <v>0</v>
      </c>
      <c r="K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10">
        <f t="shared" si="7"/>
        <v>0</v>
      </c>
      <c r="Z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10">
        <f t="shared" si="8"/>
        <v>0</v>
      </c>
      <c r="AD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10">
        <f t="shared" si="9"/>
        <v>0</v>
      </c>
      <c r="AH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10">
        <f t="shared" si="10"/>
        <v>0</v>
      </c>
      <c r="AL38" s="210">
        <f t="shared" si="11"/>
        <v>0</v>
      </c>
    </row>
    <row r="39" spans="2:38" x14ac:dyDescent="0.25">
      <c r="B39" s="208" t="s">
        <v>783</v>
      </c>
      <c r="C39" s="209" t="s">
        <v>784</v>
      </c>
      <c r="D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10">
        <f t="shared" ref="F39:F59" si="71">D39+E39</f>
        <v>0</v>
      </c>
      <c r="G39" s="210"/>
      <c r="H39" s="210">
        <f t="shared" ref="H39:H59" si="72">F39-G39</f>
        <v>0</v>
      </c>
      <c r="I39" s="210"/>
      <c r="J39" s="210">
        <f t="shared" ref="J39:J59" si="73">F39-I39</f>
        <v>0</v>
      </c>
      <c r="K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10">
        <f t="shared" ref="Y39:Y59" si="74">V39+W39+X39</f>
        <v>0</v>
      </c>
      <c r="Z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10">
        <f t="shared" ref="AC39:AC59" si="75">Z39+AA39+AB39</f>
        <v>0</v>
      </c>
      <c r="AD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10">
        <f t="shared" ref="AG39:AG59" si="76">AD39+AE39+AF39</f>
        <v>0</v>
      </c>
      <c r="AH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10">
        <f t="shared" ref="AK39:AK59" si="77">AH39+AI39+AJ39</f>
        <v>0</v>
      </c>
      <c r="AL39" s="210">
        <f t="shared" ref="AL39:AL59" si="78">Y39+AC39+AG39+AK39</f>
        <v>0</v>
      </c>
    </row>
    <row r="40" spans="2:38" x14ac:dyDescent="0.25">
      <c r="B40" s="208" t="s">
        <v>319</v>
      </c>
      <c r="C40" s="209" t="s">
        <v>201</v>
      </c>
      <c r="D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10">
        <f t="shared" si="71"/>
        <v>0</v>
      </c>
      <c r="G40" s="210"/>
      <c r="H40" s="210">
        <f t="shared" si="72"/>
        <v>0</v>
      </c>
      <c r="I40" s="210"/>
      <c r="J40" s="210">
        <f t="shared" si="73"/>
        <v>0</v>
      </c>
      <c r="K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10">
        <f t="shared" si="74"/>
        <v>0</v>
      </c>
      <c r="Z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10">
        <f t="shared" si="75"/>
        <v>0</v>
      </c>
      <c r="AD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10">
        <f t="shared" si="76"/>
        <v>0</v>
      </c>
      <c r="AH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10">
        <f t="shared" si="77"/>
        <v>0</v>
      </c>
      <c r="AL40" s="210">
        <f t="shared" si="78"/>
        <v>0</v>
      </c>
    </row>
    <row r="41" spans="2:38" x14ac:dyDescent="0.25">
      <c r="B41" s="208" t="s">
        <v>785</v>
      </c>
      <c r="C41" s="209" t="s">
        <v>786</v>
      </c>
      <c r="D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10">
        <f t="shared" ref="F41" si="79">D41+E41</f>
        <v>0</v>
      </c>
      <c r="G41" s="210"/>
      <c r="H41" s="210">
        <f t="shared" ref="H41" si="80">F41-G41</f>
        <v>0</v>
      </c>
      <c r="I41" s="210"/>
      <c r="J41" s="210">
        <f t="shared" ref="J41" si="81">F41-I41</f>
        <v>0</v>
      </c>
      <c r="K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10">
        <f t="shared" ref="Y41" si="82">V41+W41+X41</f>
        <v>0</v>
      </c>
      <c r="Z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10">
        <f t="shared" ref="AC41" si="83">Z41+AA41+AB41</f>
        <v>0</v>
      </c>
      <c r="AD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10">
        <f t="shared" ref="AG41" si="84">AD41+AE41+AF41</f>
        <v>0</v>
      </c>
      <c r="AH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10">
        <f t="shared" ref="AK41" si="85">AH41+AI41+AJ41</f>
        <v>0</v>
      </c>
      <c r="AL41" s="210">
        <f t="shared" ref="AL41" si="86">Y41+AC41+AG41+AK41</f>
        <v>0</v>
      </c>
    </row>
    <row r="42" spans="2:38" x14ac:dyDescent="0.25">
      <c r="B42" s="208" t="s">
        <v>787</v>
      </c>
      <c r="C42" s="209" t="s">
        <v>753</v>
      </c>
      <c r="D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10">
        <f t="shared" si="71"/>
        <v>0</v>
      </c>
      <c r="G42" s="210"/>
      <c r="H42" s="210">
        <f t="shared" si="72"/>
        <v>0</v>
      </c>
      <c r="I42" s="210"/>
      <c r="J42" s="210">
        <f t="shared" si="73"/>
        <v>0</v>
      </c>
      <c r="K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10">
        <f t="shared" si="74"/>
        <v>0</v>
      </c>
      <c r="Z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10">
        <f t="shared" si="75"/>
        <v>0</v>
      </c>
      <c r="AD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10">
        <f t="shared" si="76"/>
        <v>0</v>
      </c>
      <c r="AH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10">
        <f t="shared" si="77"/>
        <v>0</v>
      </c>
      <c r="AL42" s="210">
        <f t="shared" si="78"/>
        <v>0</v>
      </c>
    </row>
    <row r="43" spans="2:38" x14ac:dyDescent="0.25">
      <c r="B43" s="208" t="s">
        <v>320</v>
      </c>
      <c r="C43" s="209" t="s">
        <v>202</v>
      </c>
      <c r="D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10">
        <f t="shared" ref="F43" si="87">D43+E43</f>
        <v>0</v>
      </c>
      <c r="G43" s="210"/>
      <c r="H43" s="210">
        <f t="shared" ref="H43" si="88">F43-G43</f>
        <v>0</v>
      </c>
      <c r="I43" s="210"/>
      <c r="J43" s="210">
        <f t="shared" ref="J43" si="89">F43-I43</f>
        <v>0</v>
      </c>
      <c r="K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10">
        <f t="shared" ref="Y43" si="90">V43+W43+X43</f>
        <v>0</v>
      </c>
      <c r="Z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10">
        <f t="shared" ref="AC43" si="91">Z43+AA43+AB43</f>
        <v>0</v>
      </c>
      <c r="AD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10">
        <f t="shared" ref="AG43" si="92">AD43+AE43+AF43</f>
        <v>0</v>
      </c>
      <c r="AH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10">
        <f t="shared" ref="AK43" si="93">AH43+AI43+AJ43</f>
        <v>0</v>
      </c>
      <c r="AL43" s="210">
        <f t="shared" ref="AL43" si="94">Y43+AC43+AG43+AK43</f>
        <v>0</v>
      </c>
    </row>
    <row r="44" spans="2:38" x14ac:dyDescent="0.25">
      <c r="B44" s="208" t="s">
        <v>788</v>
      </c>
      <c r="C44" s="209" t="s">
        <v>789</v>
      </c>
      <c r="D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10">
        <f t="shared" si="71"/>
        <v>0</v>
      </c>
      <c r="G44" s="210"/>
      <c r="H44" s="210">
        <f t="shared" si="72"/>
        <v>0</v>
      </c>
      <c r="I44" s="210"/>
      <c r="J44" s="210">
        <f t="shared" si="73"/>
        <v>0</v>
      </c>
      <c r="K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10">
        <f t="shared" si="74"/>
        <v>0</v>
      </c>
      <c r="Z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10">
        <f t="shared" si="75"/>
        <v>0</v>
      </c>
      <c r="AD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10">
        <f t="shared" si="76"/>
        <v>0</v>
      </c>
      <c r="AH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10">
        <f t="shared" si="77"/>
        <v>0</v>
      </c>
      <c r="AL44" s="210">
        <f t="shared" si="78"/>
        <v>0</v>
      </c>
    </row>
    <row r="45" spans="2:38" x14ac:dyDescent="0.25">
      <c r="B45" s="208" t="s">
        <v>790</v>
      </c>
      <c r="C45" s="209" t="s">
        <v>760</v>
      </c>
      <c r="D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10">
        <f t="shared" ref="F45" si="95">D45+E45</f>
        <v>0</v>
      </c>
      <c r="G45" s="210"/>
      <c r="H45" s="210">
        <f t="shared" ref="H45" si="96">F45-G45</f>
        <v>0</v>
      </c>
      <c r="I45" s="210"/>
      <c r="J45" s="210">
        <f t="shared" ref="J45" si="97">F45-I45</f>
        <v>0</v>
      </c>
      <c r="K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10">
        <f t="shared" ref="Y45" si="98">V45+W45+X45</f>
        <v>0</v>
      </c>
      <c r="Z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10">
        <f t="shared" ref="AC45" si="99">Z45+AA45+AB45</f>
        <v>0</v>
      </c>
      <c r="AD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10">
        <f t="shared" ref="AG45" si="100">AD45+AE45+AF45</f>
        <v>0</v>
      </c>
      <c r="AH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10">
        <f t="shared" ref="AK45" si="101">AH45+AI45+AJ45</f>
        <v>0</v>
      </c>
      <c r="AL45" s="210">
        <f t="shared" ref="AL45" si="102">Y45+AC45+AG45+AK45</f>
        <v>0</v>
      </c>
    </row>
    <row r="46" spans="2:38" x14ac:dyDescent="0.25">
      <c r="B46" s="208" t="s">
        <v>791</v>
      </c>
      <c r="C46" s="209" t="s">
        <v>761</v>
      </c>
      <c r="D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10">
        <f t="shared" si="71"/>
        <v>0</v>
      </c>
      <c r="G46" s="210"/>
      <c r="H46" s="210">
        <f t="shared" si="72"/>
        <v>0</v>
      </c>
      <c r="I46" s="210"/>
      <c r="J46" s="210">
        <f t="shared" si="73"/>
        <v>0</v>
      </c>
      <c r="K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10">
        <f t="shared" si="74"/>
        <v>0</v>
      </c>
      <c r="Z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10">
        <f t="shared" si="75"/>
        <v>0</v>
      </c>
      <c r="AD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10">
        <f t="shared" si="76"/>
        <v>0</v>
      </c>
      <c r="AH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10">
        <f t="shared" si="77"/>
        <v>0</v>
      </c>
      <c r="AL46" s="210">
        <f t="shared" si="78"/>
        <v>0</v>
      </c>
    </row>
    <row r="47" spans="2:38" x14ac:dyDescent="0.25">
      <c r="B47" s="208" t="s">
        <v>792</v>
      </c>
      <c r="C47" s="209" t="s">
        <v>793</v>
      </c>
      <c r="D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10">
        <f t="shared" ref="F47" si="103">D47+E47</f>
        <v>0</v>
      </c>
      <c r="G47" s="210"/>
      <c r="H47" s="210">
        <f t="shared" ref="H47" si="104">F47-G47</f>
        <v>0</v>
      </c>
      <c r="I47" s="210"/>
      <c r="J47" s="210">
        <f t="shared" ref="J47" si="105">F47-I47</f>
        <v>0</v>
      </c>
      <c r="K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10">
        <f t="shared" ref="Y47" si="106">V47+W47+X47</f>
        <v>0</v>
      </c>
      <c r="Z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10">
        <f t="shared" ref="AC47" si="107">Z47+AA47+AB47</f>
        <v>0</v>
      </c>
      <c r="AD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10">
        <f t="shared" ref="AG47" si="108">AD47+AE47+AF47</f>
        <v>0</v>
      </c>
      <c r="AH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10">
        <f t="shared" ref="AK47" si="109">AH47+AI47+AJ47</f>
        <v>0</v>
      </c>
      <c r="AL47" s="210">
        <f t="shared" ref="AL47" si="110">Y47+AC47+AG47+AK47</f>
        <v>0</v>
      </c>
    </row>
    <row r="48" spans="2:38" x14ac:dyDescent="0.25">
      <c r="B48" s="208" t="s">
        <v>794</v>
      </c>
      <c r="C48" s="209" t="s">
        <v>795</v>
      </c>
      <c r="D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10">
        <f t="shared" si="71"/>
        <v>0</v>
      </c>
      <c r="G48" s="210"/>
      <c r="H48" s="210">
        <f t="shared" si="72"/>
        <v>0</v>
      </c>
      <c r="I48" s="210"/>
      <c r="J48" s="210">
        <f t="shared" si="73"/>
        <v>0</v>
      </c>
      <c r="K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10">
        <f t="shared" si="74"/>
        <v>0</v>
      </c>
      <c r="Z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10">
        <f t="shared" si="75"/>
        <v>0</v>
      </c>
      <c r="AD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10">
        <f t="shared" si="76"/>
        <v>0</v>
      </c>
      <c r="AH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10">
        <f t="shared" si="77"/>
        <v>0</v>
      </c>
      <c r="AL48" s="210">
        <f t="shared" si="78"/>
        <v>0</v>
      </c>
    </row>
    <row r="49" spans="2:38" x14ac:dyDescent="0.25">
      <c r="B49" s="208" t="s">
        <v>796</v>
      </c>
      <c r="C49" s="209" t="s">
        <v>768</v>
      </c>
      <c r="D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10">
        <f t="shared" ref="F49" si="111">D49+E49</f>
        <v>0</v>
      </c>
      <c r="G49" s="210"/>
      <c r="H49" s="210">
        <f t="shared" ref="H49" si="112">F49-G49</f>
        <v>0</v>
      </c>
      <c r="I49" s="210"/>
      <c r="J49" s="210">
        <f t="shared" ref="J49" si="113">F49-I49</f>
        <v>0</v>
      </c>
      <c r="K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10">
        <f t="shared" ref="Y49" si="114">V49+W49+X49</f>
        <v>0</v>
      </c>
      <c r="Z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10">
        <f t="shared" ref="AC49" si="115">Z49+AA49+AB49</f>
        <v>0</v>
      </c>
      <c r="AD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10">
        <f t="shared" ref="AG49" si="116">AD49+AE49+AF49</f>
        <v>0</v>
      </c>
      <c r="AH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10">
        <f t="shared" ref="AK49" si="117">AH49+AI49+AJ49</f>
        <v>0</v>
      </c>
      <c r="AL49" s="210">
        <f t="shared" ref="AL49" si="118">Y49+AC49+AG49+AK49</f>
        <v>0</v>
      </c>
    </row>
    <row r="50" spans="2:38" x14ac:dyDescent="0.25">
      <c r="B50" s="208" t="s">
        <v>797</v>
      </c>
      <c r="C50" s="209" t="s">
        <v>798</v>
      </c>
      <c r="D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10">
        <f t="shared" si="71"/>
        <v>0</v>
      </c>
      <c r="G50" s="210"/>
      <c r="H50" s="210">
        <f t="shared" si="72"/>
        <v>0</v>
      </c>
      <c r="I50" s="210"/>
      <c r="J50" s="210">
        <f t="shared" si="73"/>
        <v>0</v>
      </c>
      <c r="K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10">
        <f t="shared" si="74"/>
        <v>0</v>
      </c>
      <c r="Z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10">
        <f t="shared" si="75"/>
        <v>0</v>
      </c>
      <c r="AD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10">
        <f t="shared" si="76"/>
        <v>0</v>
      </c>
      <c r="AH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10">
        <f t="shared" si="77"/>
        <v>0</v>
      </c>
      <c r="AL50" s="210">
        <f t="shared" si="78"/>
        <v>0</v>
      </c>
    </row>
    <row r="51" spans="2:38" x14ac:dyDescent="0.25">
      <c r="B51" s="208" t="s">
        <v>321</v>
      </c>
      <c r="C51" s="209" t="s">
        <v>203</v>
      </c>
      <c r="D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10">
        <f t="shared" si="71"/>
        <v>0</v>
      </c>
      <c r="G51" s="210"/>
      <c r="H51" s="210">
        <f t="shared" si="72"/>
        <v>0</v>
      </c>
      <c r="I51" s="210"/>
      <c r="J51" s="210">
        <f t="shared" si="73"/>
        <v>0</v>
      </c>
      <c r="K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10">
        <f t="shared" si="74"/>
        <v>0</v>
      </c>
      <c r="Z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10">
        <f t="shared" si="75"/>
        <v>0</v>
      </c>
      <c r="AD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10">
        <f t="shared" si="76"/>
        <v>0</v>
      </c>
      <c r="AH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10">
        <f t="shared" si="77"/>
        <v>0</v>
      </c>
      <c r="AL51" s="210">
        <f t="shared" si="78"/>
        <v>0</v>
      </c>
    </row>
    <row r="52" spans="2:38" x14ac:dyDescent="0.25">
      <c r="B52" s="208" t="s">
        <v>799</v>
      </c>
      <c r="C52" s="209" t="s">
        <v>800</v>
      </c>
      <c r="D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10">
        <f t="shared" ref="F52" si="119">D52+E52</f>
        <v>0</v>
      </c>
      <c r="G52" s="210"/>
      <c r="H52" s="210">
        <f t="shared" ref="H52" si="120">F52-G52</f>
        <v>0</v>
      </c>
      <c r="I52" s="210"/>
      <c r="J52" s="210">
        <f t="shared" ref="J52" si="121">F52-I52</f>
        <v>0</v>
      </c>
      <c r="K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10">
        <f t="shared" ref="Y52" si="122">V52+W52+X52</f>
        <v>0</v>
      </c>
      <c r="Z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10">
        <f t="shared" ref="AC52" si="123">Z52+AA52+AB52</f>
        <v>0</v>
      </c>
      <c r="AD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10">
        <f t="shared" ref="AG52" si="124">AD52+AE52+AF52</f>
        <v>0</v>
      </c>
      <c r="AH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10">
        <f t="shared" ref="AK52" si="125">AH52+AI52+AJ52</f>
        <v>0</v>
      </c>
      <c r="AL52" s="210">
        <f t="shared" ref="AL52" si="126">Y52+AC52+AG52+AK52</f>
        <v>0</v>
      </c>
    </row>
    <row r="53" spans="2:38" x14ac:dyDescent="0.25">
      <c r="B53" s="208" t="s">
        <v>801</v>
      </c>
      <c r="C53" s="209" t="s">
        <v>802</v>
      </c>
      <c r="D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10">
        <f t="shared" si="71"/>
        <v>0</v>
      </c>
      <c r="G53" s="210"/>
      <c r="H53" s="210">
        <f t="shared" si="72"/>
        <v>0</v>
      </c>
      <c r="I53" s="210"/>
      <c r="J53" s="210">
        <f t="shared" si="73"/>
        <v>0</v>
      </c>
      <c r="K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10">
        <f t="shared" si="74"/>
        <v>0</v>
      </c>
      <c r="Z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10">
        <f t="shared" si="75"/>
        <v>0</v>
      </c>
      <c r="AD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10">
        <f t="shared" si="76"/>
        <v>0</v>
      </c>
      <c r="AH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10">
        <f t="shared" si="77"/>
        <v>0</v>
      </c>
      <c r="AL53" s="210">
        <f t="shared" si="78"/>
        <v>0</v>
      </c>
    </row>
    <row r="54" spans="2:38" x14ac:dyDescent="0.25">
      <c r="B54" s="208" t="s">
        <v>803</v>
      </c>
      <c r="C54" s="209" t="s">
        <v>804</v>
      </c>
      <c r="D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10">
        <f t="shared" ref="F54" si="127">D54+E54</f>
        <v>0</v>
      </c>
      <c r="G54" s="210"/>
      <c r="H54" s="210">
        <f t="shared" ref="H54" si="128">F54-G54</f>
        <v>0</v>
      </c>
      <c r="I54" s="210"/>
      <c r="J54" s="210">
        <f t="shared" ref="J54" si="129">F54-I54</f>
        <v>0</v>
      </c>
      <c r="K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10">
        <f t="shared" ref="Y54" si="130">V54+W54+X54</f>
        <v>0</v>
      </c>
      <c r="Z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10">
        <f t="shared" ref="AC54" si="131">Z54+AA54+AB54</f>
        <v>0</v>
      </c>
      <c r="AD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10">
        <f t="shared" ref="AG54" si="132">AD54+AE54+AF54</f>
        <v>0</v>
      </c>
      <c r="AH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10">
        <f t="shared" ref="AK54" si="133">AH54+AI54+AJ54</f>
        <v>0</v>
      </c>
      <c r="AL54" s="210">
        <f t="shared" ref="AL54" si="134">Y54+AC54+AG54+AK54</f>
        <v>0</v>
      </c>
    </row>
    <row r="55" spans="2:38" x14ac:dyDescent="0.25">
      <c r="B55" s="208" t="s">
        <v>805</v>
      </c>
      <c r="C55" s="209" t="s">
        <v>806</v>
      </c>
      <c r="D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10">
        <f t="shared" si="71"/>
        <v>0</v>
      </c>
      <c r="G55" s="210"/>
      <c r="H55" s="210">
        <f t="shared" si="72"/>
        <v>0</v>
      </c>
      <c r="I55" s="210"/>
      <c r="J55" s="210">
        <f t="shared" si="73"/>
        <v>0</v>
      </c>
      <c r="K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10">
        <f t="shared" si="74"/>
        <v>0</v>
      </c>
      <c r="Z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10">
        <f t="shared" si="75"/>
        <v>0</v>
      </c>
      <c r="AD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10">
        <f t="shared" si="76"/>
        <v>0</v>
      </c>
      <c r="AH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10">
        <f t="shared" si="77"/>
        <v>0</v>
      </c>
      <c r="AL55" s="210">
        <f t="shared" si="78"/>
        <v>0</v>
      </c>
    </row>
    <row r="56" spans="2:38" x14ac:dyDescent="0.25">
      <c r="B56" s="208" t="s">
        <v>807</v>
      </c>
      <c r="C56" s="209" t="s">
        <v>808</v>
      </c>
      <c r="D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10">
        <f t="shared" ref="F56" si="135">D56+E56</f>
        <v>0</v>
      </c>
      <c r="G56" s="210"/>
      <c r="H56" s="210">
        <f t="shared" ref="H56" si="136">F56-G56</f>
        <v>0</v>
      </c>
      <c r="I56" s="210"/>
      <c r="J56" s="210">
        <f t="shared" ref="J56" si="137">F56-I56</f>
        <v>0</v>
      </c>
      <c r="K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10">
        <f t="shared" ref="Y56" si="138">V56+W56+X56</f>
        <v>0</v>
      </c>
      <c r="Z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10">
        <f t="shared" ref="AC56" si="139">Z56+AA56+AB56</f>
        <v>0</v>
      </c>
      <c r="AD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10">
        <f t="shared" ref="AG56" si="140">AD56+AE56+AF56</f>
        <v>0</v>
      </c>
      <c r="AH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10">
        <f t="shared" ref="AK56" si="141">AH56+AI56+AJ56</f>
        <v>0</v>
      </c>
      <c r="AL56" s="210">
        <f t="shared" ref="AL56" si="142">Y56+AC56+AG56+AK56</f>
        <v>0</v>
      </c>
    </row>
    <row r="57" spans="2:38" x14ac:dyDescent="0.25">
      <c r="B57" s="208" t="s">
        <v>809</v>
      </c>
      <c r="C57" s="209" t="s">
        <v>810</v>
      </c>
      <c r="D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10">
        <f t="shared" si="71"/>
        <v>0</v>
      </c>
      <c r="G57" s="210"/>
      <c r="H57" s="210">
        <f t="shared" si="72"/>
        <v>0</v>
      </c>
      <c r="I57" s="210"/>
      <c r="J57" s="210">
        <f t="shared" si="73"/>
        <v>0</v>
      </c>
      <c r="K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10">
        <f t="shared" si="74"/>
        <v>0</v>
      </c>
      <c r="Z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10">
        <f t="shared" si="75"/>
        <v>0</v>
      </c>
      <c r="AD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10">
        <f t="shared" si="76"/>
        <v>0</v>
      </c>
      <c r="AH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10">
        <f t="shared" si="77"/>
        <v>0</v>
      </c>
      <c r="AL57" s="210">
        <f t="shared" si="78"/>
        <v>0</v>
      </c>
    </row>
    <row r="58" spans="2:38" x14ac:dyDescent="0.25">
      <c r="B58" s="208" t="s">
        <v>811</v>
      </c>
      <c r="C58" s="209" t="s">
        <v>812</v>
      </c>
      <c r="D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10">
        <f t="shared" ref="F58" si="143">D58+E58</f>
        <v>0</v>
      </c>
      <c r="G58" s="210"/>
      <c r="H58" s="210">
        <f t="shared" ref="H58" si="144">F58-G58</f>
        <v>0</v>
      </c>
      <c r="I58" s="210"/>
      <c r="J58" s="210">
        <f t="shared" ref="J58" si="145">F58-I58</f>
        <v>0</v>
      </c>
      <c r="K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10">
        <f t="shared" ref="Y58" si="146">V58+W58+X58</f>
        <v>0</v>
      </c>
      <c r="Z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10">
        <f t="shared" ref="AC58" si="147">Z58+AA58+AB58</f>
        <v>0</v>
      </c>
      <c r="AD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10">
        <f t="shared" ref="AG58" si="148">AD58+AE58+AF58</f>
        <v>0</v>
      </c>
      <c r="AH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10">
        <f t="shared" ref="AK58" si="149">AH58+AI58+AJ58</f>
        <v>0</v>
      </c>
      <c r="AL58" s="210">
        <f t="shared" ref="AL58" si="150">Y58+AC58+AG58+AK58</f>
        <v>0</v>
      </c>
    </row>
    <row r="59" spans="2:38" x14ac:dyDescent="0.25">
      <c r="B59" s="208" t="s">
        <v>813</v>
      </c>
      <c r="C59" s="209" t="s">
        <v>814</v>
      </c>
      <c r="D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10">
        <f t="shared" si="71"/>
        <v>0</v>
      </c>
      <c r="G59" s="210"/>
      <c r="H59" s="210">
        <f t="shared" si="72"/>
        <v>0</v>
      </c>
      <c r="I59" s="210"/>
      <c r="J59" s="210">
        <f t="shared" si="73"/>
        <v>0</v>
      </c>
      <c r="K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10">
        <f t="shared" si="74"/>
        <v>0</v>
      </c>
      <c r="Z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10">
        <f t="shared" si="75"/>
        <v>0</v>
      </c>
      <c r="AD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10">
        <f t="shared" si="76"/>
        <v>0</v>
      </c>
      <c r="AH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10">
        <f t="shared" si="77"/>
        <v>0</v>
      </c>
      <c r="AL59" s="210">
        <f t="shared" si="78"/>
        <v>0</v>
      </c>
    </row>
    <row r="60" spans="2:38" x14ac:dyDescent="0.25">
      <c r="B60" s="217" t="s">
        <v>322</v>
      </c>
      <c r="C60" s="218" t="s">
        <v>204</v>
      </c>
      <c r="D60" s="219">
        <f>SUM(D61:D65)</f>
        <v>0</v>
      </c>
      <c r="E60" s="219">
        <f>SUM(E61:E65)</f>
        <v>0</v>
      </c>
      <c r="F60" s="219">
        <f t="shared" si="0"/>
        <v>0</v>
      </c>
      <c r="G60" s="219">
        <f>SUM(G61:G65)</f>
        <v>0</v>
      </c>
      <c r="H60" s="219">
        <f t="shared" si="4"/>
        <v>0</v>
      </c>
      <c r="I60" s="219">
        <f>SUM(I61:I65)</f>
        <v>0</v>
      </c>
      <c r="J60" s="219">
        <f t="shared" si="5"/>
        <v>0</v>
      </c>
      <c r="K60" s="219">
        <f t="shared" ref="K60:X60" si="151">SUM(K61:K65)</f>
        <v>0</v>
      </c>
      <c r="L60" s="219">
        <f t="shared" si="151"/>
        <v>0</v>
      </c>
      <c r="M60" s="219">
        <f t="shared" si="151"/>
        <v>0</v>
      </c>
      <c r="N60" s="219">
        <f t="shared" si="151"/>
        <v>0</v>
      </c>
      <c r="O60" s="219">
        <f t="shared" si="151"/>
        <v>0</v>
      </c>
      <c r="P60" s="219">
        <f t="shared" si="151"/>
        <v>0</v>
      </c>
      <c r="Q60" s="219">
        <f t="shared" si="151"/>
        <v>0</v>
      </c>
      <c r="R60" s="219">
        <f t="shared" si="151"/>
        <v>0</v>
      </c>
      <c r="S60" s="219">
        <f t="shared" si="151"/>
        <v>0</v>
      </c>
      <c r="T60" s="219">
        <f t="shared" si="151"/>
        <v>0</v>
      </c>
      <c r="U60" s="219">
        <f t="shared" si="151"/>
        <v>0</v>
      </c>
      <c r="V60" s="219">
        <f t="shared" si="151"/>
        <v>0</v>
      </c>
      <c r="W60" s="219">
        <f t="shared" si="151"/>
        <v>0</v>
      </c>
      <c r="X60" s="219">
        <f t="shared" si="151"/>
        <v>0</v>
      </c>
      <c r="Y60" s="219">
        <f t="shared" si="7"/>
        <v>0</v>
      </c>
      <c r="Z60" s="219">
        <f>SUM(Z61:Z65)</f>
        <v>0</v>
      </c>
      <c r="AA60" s="219">
        <f>SUM(AA61:AA65)</f>
        <v>0</v>
      </c>
      <c r="AB60" s="219">
        <f>SUM(AB61:AB65)</f>
        <v>0</v>
      </c>
      <c r="AC60" s="219">
        <f t="shared" si="8"/>
        <v>0</v>
      </c>
      <c r="AD60" s="219">
        <f>SUM(AD61:AD65)</f>
        <v>0</v>
      </c>
      <c r="AE60" s="219">
        <f>SUM(AE61:AE65)</f>
        <v>0</v>
      </c>
      <c r="AF60" s="219">
        <f>SUM(AF61:AF65)</f>
        <v>0</v>
      </c>
      <c r="AG60" s="219">
        <f t="shared" si="9"/>
        <v>0</v>
      </c>
      <c r="AH60" s="219">
        <f>SUM(AH61:AH65)</f>
        <v>0</v>
      </c>
      <c r="AI60" s="219">
        <f>SUM(AI61:AI65)</f>
        <v>0</v>
      </c>
      <c r="AJ60" s="219">
        <f>SUM(AJ61:AJ65)</f>
        <v>0</v>
      </c>
      <c r="AK60" s="219">
        <f t="shared" si="10"/>
        <v>0</v>
      </c>
      <c r="AL60" s="219">
        <f t="shared" si="11"/>
        <v>0</v>
      </c>
    </row>
    <row r="61" spans="2:38" x14ac:dyDescent="0.25">
      <c r="B61" s="208" t="s">
        <v>323</v>
      </c>
      <c r="C61" s="209" t="s">
        <v>205</v>
      </c>
      <c r="D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10">
        <f t="shared" si="0"/>
        <v>0</v>
      </c>
      <c r="G61" s="210"/>
      <c r="H61" s="210">
        <f t="shared" si="4"/>
        <v>0</v>
      </c>
      <c r="I61" s="210"/>
      <c r="J61" s="210">
        <f t="shared" si="5"/>
        <v>0</v>
      </c>
      <c r="K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10">
        <f t="shared" si="7"/>
        <v>0</v>
      </c>
      <c r="Z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10">
        <f t="shared" si="8"/>
        <v>0</v>
      </c>
      <c r="AD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10">
        <f t="shared" si="9"/>
        <v>0</v>
      </c>
      <c r="AH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10">
        <f t="shared" si="10"/>
        <v>0</v>
      </c>
      <c r="AL61" s="210">
        <f t="shared" si="11"/>
        <v>0</v>
      </c>
    </row>
    <row r="62" spans="2:38" x14ac:dyDescent="0.25">
      <c r="B62" s="208" t="s">
        <v>835</v>
      </c>
      <c r="C62" s="209" t="s">
        <v>836</v>
      </c>
      <c r="D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10">
        <f t="shared" ref="F62:F65" si="152">D62+E62</f>
        <v>0</v>
      </c>
      <c r="G62" s="210"/>
      <c r="H62" s="210">
        <f t="shared" ref="H62:H65" si="153">F62-G62</f>
        <v>0</v>
      </c>
      <c r="I62" s="210"/>
      <c r="J62" s="210">
        <f t="shared" ref="J62:J65" si="154">F62-I62</f>
        <v>0</v>
      </c>
      <c r="K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10">
        <f t="shared" ref="Y62:Y65" si="155">V62+W62+X62</f>
        <v>0</v>
      </c>
      <c r="Z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10">
        <f t="shared" ref="AC62:AC65" si="156">Z62+AA62+AB62</f>
        <v>0</v>
      </c>
      <c r="AD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10">
        <f t="shared" ref="AG62:AG65" si="157">AD62+AE62+AF62</f>
        <v>0</v>
      </c>
      <c r="AH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10">
        <f t="shared" ref="AK62:AK65" si="158">AH62+AI62+AJ62</f>
        <v>0</v>
      </c>
      <c r="AL62" s="210">
        <f t="shared" ref="AL62:AL65" si="159">Y62+AC62+AG62+AK62</f>
        <v>0</v>
      </c>
    </row>
    <row r="63" spans="2:38" x14ac:dyDescent="0.25">
      <c r="B63" s="208" t="s">
        <v>324</v>
      </c>
      <c r="C63" s="209" t="s">
        <v>206</v>
      </c>
      <c r="D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10">
        <f t="shared" si="152"/>
        <v>0</v>
      </c>
      <c r="G63" s="210"/>
      <c r="H63" s="210">
        <f t="shared" si="153"/>
        <v>0</v>
      </c>
      <c r="I63" s="210"/>
      <c r="J63" s="210">
        <f t="shared" si="154"/>
        <v>0</v>
      </c>
      <c r="K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10">
        <f t="shared" si="155"/>
        <v>0</v>
      </c>
      <c r="Z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10">
        <f t="shared" si="156"/>
        <v>0</v>
      </c>
      <c r="AD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10">
        <f t="shared" si="157"/>
        <v>0</v>
      </c>
      <c r="AH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10">
        <f t="shared" si="158"/>
        <v>0</v>
      </c>
      <c r="AL63" s="210">
        <f t="shared" si="159"/>
        <v>0</v>
      </c>
    </row>
    <row r="64" spans="2:38" x14ac:dyDescent="0.25">
      <c r="B64" s="208" t="s">
        <v>837</v>
      </c>
      <c r="C64" s="209" t="s">
        <v>838</v>
      </c>
      <c r="D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10">
        <f t="shared" ref="F64" si="160">D64+E64</f>
        <v>0</v>
      </c>
      <c r="G64" s="210"/>
      <c r="H64" s="210">
        <f t="shared" ref="H64" si="161">F64-G64</f>
        <v>0</v>
      </c>
      <c r="I64" s="210"/>
      <c r="J64" s="210">
        <f t="shared" ref="J64" si="162">F64-I64</f>
        <v>0</v>
      </c>
      <c r="K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10">
        <f t="shared" ref="Y64" si="163">V64+W64+X64</f>
        <v>0</v>
      </c>
      <c r="Z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10">
        <f t="shared" ref="AC64" si="164">Z64+AA64+AB64</f>
        <v>0</v>
      </c>
      <c r="AD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10">
        <f t="shared" ref="AG64" si="165">AD64+AE64+AF64</f>
        <v>0</v>
      </c>
      <c r="AH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10">
        <f t="shared" ref="AK64" si="166">AH64+AI64+AJ64</f>
        <v>0</v>
      </c>
      <c r="AL64" s="210">
        <f t="shared" ref="AL64" si="167">Y64+AC64+AG64+AK64</f>
        <v>0</v>
      </c>
    </row>
    <row r="65" spans="2:38" x14ac:dyDescent="0.25">
      <c r="B65" s="208" t="s">
        <v>839</v>
      </c>
      <c r="C65" s="209" t="s">
        <v>840</v>
      </c>
      <c r="D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10">
        <f t="shared" si="152"/>
        <v>0</v>
      </c>
      <c r="G65" s="210"/>
      <c r="H65" s="210">
        <f t="shared" si="153"/>
        <v>0</v>
      </c>
      <c r="I65" s="210"/>
      <c r="J65" s="210">
        <f t="shared" si="154"/>
        <v>0</v>
      </c>
      <c r="K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10">
        <f t="shared" si="155"/>
        <v>0</v>
      </c>
      <c r="Z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10">
        <f t="shared" si="156"/>
        <v>0</v>
      </c>
      <c r="AD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10">
        <f t="shared" si="157"/>
        <v>0</v>
      </c>
      <c r="AH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10">
        <f t="shared" si="158"/>
        <v>0</v>
      </c>
      <c r="AL65" s="210">
        <f t="shared" si="159"/>
        <v>0</v>
      </c>
    </row>
    <row r="66" spans="2:38" x14ac:dyDescent="0.25">
      <c r="B66" s="217" t="s">
        <v>325</v>
      </c>
      <c r="C66" s="218" t="s">
        <v>207</v>
      </c>
      <c r="D66" s="219">
        <f>SUM(D67:D72)</f>
        <v>0</v>
      </c>
      <c r="E66" s="219">
        <f>SUM(E67:E72)</f>
        <v>0</v>
      </c>
      <c r="F66" s="219">
        <f t="shared" si="0"/>
        <v>0</v>
      </c>
      <c r="G66" s="219">
        <f t="shared" ref="G66:I66" si="168">SUM(G67:G72)</f>
        <v>0</v>
      </c>
      <c r="H66" s="219">
        <f t="shared" si="4"/>
        <v>0</v>
      </c>
      <c r="I66" s="219">
        <f t="shared" si="168"/>
        <v>0</v>
      </c>
      <c r="J66" s="219">
        <f t="shared" si="5"/>
        <v>0</v>
      </c>
      <c r="K66" s="219">
        <f t="shared" ref="K66:AJ66" si="169">SUM(K67:K72)</f>
        <v>0</v>
      </c>
      <c r="L66" s="219">
        <f t="shared" si="169"/>
        <v>0</v>
      </c>
      <c r="M66" s="219">
        <f t="shared" si="169"/>
        <v>0</v>
      </c>
      <c r="N66" s="219">
        <f t="shared" si="169"/>
        <v>0</v>
      </c>
      <c r="O66" s="219">
        <f t="shared" si="169"/>
        <v>0</v>
      </c>
      <c r="P66" s="219">
        <f t="shared" si="169"/>
        <v>0</v>
      </c>
      <c r="Q66" s="219">
        <f t="shared" si="169"/>
        <v>0</v>
      </c>
      <c r="R66" s="219">
        <f t="shared" si="169"/>
        <v>0</v>
      </c>
      <c r="S66" s="219">
        <f t="shared" si="169"/>
        <v>0</v>
      </c>
      <c r="T66" s="219">
        <f t="shared" si="169"/>
        <v>0</v>
      </c>
      <c r="U66" s="219">
        <f t="shared" si="169"/>
        <v>0</v>
      </c>
      <c r="V66" s="219">
        <f t="shared" si="169"/>
        <v>0</v>
      </c>
      <c r="W66" s="219">
        <f t="shared" si="169"/>
        <v>0</v>
      </c>
      <c r="X66" s="219">
        <f t="shared" si="169"/>
        <v>0</v>
      </c>
      <c r="Y66" s="219">
        <f t="shared" si="7"/>
        <v>0</v>
      </c>
      <c r="Z66" s="219">
        <f t="shared" si="169"/>
        <v>0</v>
      </c>
      <c r="AA66" s="219">
        <f t="shared" si="169"/>
        <v>0</v>
      </c>
      <c r="AB66" s="219">
        <f t="shared" si="169"/>
        <v>0</v>
      </c>
      <c r="AC66" s="219">
        <f t="shared" si="8"/>
        <v>0</v>
      </c>
      <c r="AD66" s="219">
        <f t="shared" si="169"/>
        <v>0</v>
      </c>
      <c r="AE66" s="219">
        <f t="shared" si="169"/>
        <v>0</v>
      </c>
      <c r="AF66" s="219">
        <f t="shared" si="169"/>
        <v>0</v>
      </c>
      <c r="AG66" s="219">
        <f t="shared" si="9"/>
        <v>0</v>
      </c>
      <c r="AH66" s="219">
        <f t="shared" si="169"/>
        <v>0</v>
      </c>
      <c r="AI66" s="219">
        <f t="shared" si="169"/>
        <v>0</v>
      </c>
      <c r="AJ66" s="219">
        <f t="shared" si="169"/>
        <v>0</v>
      </c>
      <c r="AK66" s="219">
        <f t="shared" si="10"/>
        <v>0</v>
      </c>
      <c r="AL66" s="219">
        <f t="shared" si="11"/>
        <v>0</v>
      </c>
    </row>
    <row r="67" spans="2:38" x14ac:dyDescent="0.25">
      <c r="B67" s="208" t="s">
        <v>326</v>
      </c>
      <c r="C67" s="209" t="s">
        <v>208</v>
      </c>
      <c r="D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10">
        <f t="shared" ref="F67:F72" si="170">D67+E67</f>
        <v>0</v>
      </c>
      <c r="G67" s="210"/>
      <c r="H67" s="210">
        <f t="shared" ref="H67:H72" si="171">F67-G67</f>
        <v>0</v>
      </c>
      <c r="I67" s="210"/>
      <c r="J67" s="210">
        <f t="shared" ref="J67:J72" si="172">F67-I67</f>
        <v>0</v>
      </c>
      <c r="K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10">
        <f t="shared" ref="Y67:Y72" si="173">V67+W67+X67</f>
        <v>0</v>
      </c>
      <c r="Z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10">
        <f t="shared" ref="AC67:AC72" si="174">Z67+AA67+AB67</f>
        <v>0</v>
      </c>
      <c r="AD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10">
        <f t="shared" ref="AG67:AG72" si="175">AD67+AE67+AF67</f>
        <v>0</v>
      </c>
      <c r="AH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10">
        <f t="shared" ref="AK67:AK72" si="176">AH67+AI67+AJ67</f>
        <v>0</v>
      </c>
      <c r="AL67" s="210">
        <f t="shared" ref="AL67:AL72" si="177">Y67+AC67+AG67+AK67</f>
        <v>0</v>
      </c>
    </row>
    <row r="68" spans="2:38" x14ac:dyDescent="0.25">
      <c r="B68" s="208" t="s">
        <v>841</v>
      </c>
      <c r="C68" s="209" t="s">
        <v>842</v>
      </c>
      <c r="D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10">
        <f t="shared" si="170"/>
        <v>0</v>
      </c>
      <c r="G68" s="210"/>
      <c r="H68" s="210">
        <f t="shared" si="171"/>
        <v>0</v>
      </c>
      <c r="I68" s="210"/>
      <c r="J68" s="210">
        <f t="shared" si="172"/>
        <v>0</v>
      </c>
      <c r="K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10">
        <f t="shared" si="173"/>
        <v>0</v>
      </c>
      <c r="Z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10">
        <f t="shared" si="174"/>
        <v>0</v>
      </c>
      <c r="AD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10">
        <f t="shared" si="175"/>
        <v>0</v>
      </c>
      <c r="AH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10">
        <f t="shared" si="176"/>
        <v>0</v>
      </c>
      <c r="AL68" s="210">
        <f t="shared" si="177"/>
        <v>0</v>
      </c>
    </row>
    <row r="69" spans="2:38" x14ac:dyDescent="0.25">
      <c r="B69" s="208" t="s">
        <v>327</v>
      </c>
      <c r="C69" s="209" t="s">
        <v>209</v>
      </c>
      <c r="D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10">
        <f t="shared" ref="F69:F70" si="178">D69+E69</f>
        <v>0</v>
      </c>
      <c r="G69" s="210"/>
      <c r="H69" s="210">
        <f t="shared" ref="H69:H70" si="179">F69-G69</f>
        <v>0</v>
      </c>
      <c r="I69" s="210"/>
      <c r="J69" s="210">
        <f t="shared" ref="J69:J70" si="180">F69-I69</f>
        <v>0</v>
      </c>
      <c r="K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10">
        <f t="shared" ref="Y69:Y70" si="181">V69+W69+X69</f>
        <v>0</v>
      </c>
      <c r="Z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10">
        <f t="shared" ref="AC69:AC70" si="182">Z69+AA69+AB69</f>
        <v>0</v>
      </c>
      <c r="AD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10">
        <f t="shared" ref="AG69:AG70" si="183">AD69+AE69+AF69</f>
        <v>0</v>
      </c>
      <c r="AH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10">
        <f t="shared" ref="AK69:AK70" si="184">AH69+AI69+AJ69</f>
        <v>0</v>
      </c>
      <c r="AL69" s="210">
        <f t="shared" ref="AL69:AL70" si="185">Y69+AC69+AG69+AK69</f>
        <v>0</v>
      </c>
    </row>
    <row r="70" spans="2:38" x14ac:dyDescent="0.25">
      <c r="B70" s="208" t="s">
        <v>843</v>
      </c>
      <c r="C70" s="209" t="s">
        <v>844</v>
      </c>
      <c r="D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10">
        <f t="shared" si="178"/>
        <v>0</v>
      </c>
      <c r="G70" s="210"/>
      <c r="H70" s="210">
        <f t="shared" si="179"/>
        <v>0</v>
      </c>
      <c r="I70" s="210"/>
      <c r="J70" s="210">
        <f t="shared" si="180"/>
        <v>0</v>
      </c>
      <c r="K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10">
        <f t="shared" si="181"/>
        <v>0</v>
      </c>
      <c r="Z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10">
        <f t="shared" si="182"/>
        <v>0</v>
      </c>
      <c r="AD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10">
        <f t="shared" si="183"/>
        <v>0</v>
      </c>
      <c r="AH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10">
        <f t="shared" si="184"/>
        <v>0</v>
      </c>
      <c r="AL70" s="210">
        <f t="shared" si="185"/>
        <v>0</v>
      </c>
    </row>
    <row r="71" spans="2:38" x14ac:dyDescent="0.25">
      <c r="B71" s="208" t="s">
        <v>845</v>
      </c>
      <c r="C71" s="209" t="s">
        <v>846</v>
      </c>
      <c r="D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10">
        <f t="shared" ref="F71" si="186">D71+E71</f>
        <v>0</v>
      </c>
      <c r="G71" s="210"/>
      <c r="H71" s="210">
        <f t="shared" ref="H71" si="187">F71-G71</f>
        <v>0</v>
      </c>
      <c r="I71" s="210"/>
      <c r="J71" s="210">
        <f t="shared" ref="J71" si="188">F71-I71</f>
        <v>0</v>
      </c>
      <c r="K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10">
        <f t="shared" ref="Y71" si="189">V71+W71+X71</f>
        <v>0</v>
      </c>
      <c r="Z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10">
        <f t="shared" ref="AC71" si="190">Z71+AA71+AB71</f>
        <v>0</v>
      </c>
      <c r="AD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10">
        <f t="shared" ref="AG71" si="191">AD71+AE71+AF71</f>
        <v>0</v>
      </c>
      <c r="AH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10">
        <f t="shared" ref="AK71" si="192">AH71+AI71+AJ71</f>
        <v>0</v>
      </c>
      <c r="AL71" s="210">
        <f t="shared" ref="AL71" si="193">Y71+AC71+AG71+AK71</f>
        <v>0</v>
      </c>
    </row>
    <row r="72" spans="2:38" x14ac:dyDescent="0.25">
      <c r="B72" s="208" t="s">
        <v>847</v>
      </c>
      <c r="C72" s="209" t="s">
        <v>848</v>
      </c>
      <c r="D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10">
        <f t="shared" si="170"/>
        <v>0</v>
      </c>
      <c r="G72" s="210"/>
      <c r="H72" s="210">
        <f t="shared" si="171"/>
        <v>0</v>
      </c>
      <c r="I72" s="210"/>
      <c r="J72" s="210">
        <f t="shared" si="172"/>
        <v>0</v>
      </c>
      <c r="K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10">
        <f t="shared" si="173"/>
        <v>0</v>
      </c>
      <c r="Z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10">
        <f t="shared" si="174"/>
        <v>0</v>
      </c>
      <c r="AD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10">
        <f t="shared" si="175"/>
        <v>0</v>
      </c>
      <c r="AH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10">
        <f t="shared" si="176"/>
        <v>0</v>
      </c>
      <c r="AL72" s="210">
        <f t="shared" si="177"/>
        <v>0</v>
      </c>
    </row>
    <row r="73" spans="2:38" x14ac:dyDescent="0.25">
      <c r="B73" s="217" t="s">
        <v>328</v>
      </c>
      <c r="C73" s="218" t="s">
        <v>210</v>
      </c>
      <c r="D73" s="219">
        <f>SUM(D74:D82)</f>
        <v>0</v>
      </c>
      <c r="E73" s="219">
        <f>SUM(E74:E82)</f>
        <v>0</v>
      </c>
      <c r="F73" s="219">
        <f t="shared" si="0"/>
        <v>0</v>
      </c>
      <c r="G73" s="219">
        <f>SUM(G74:G82)</f>
        <v>0</v>
      </c>
      <c r="H73" s="219">
        <f t="shared" si="4"/>
        <v>0</v>
      </c>
      <c r="I73" s="219">
        <f>SUM(I74:I82)</f>
        <v>0</v>
      </c>
      <c r="J73" s="219">
        <f t="shared" si="5"/>
        <v>0</v>
      </c>
      <c r="K73" s="219">
        <f t="shared" ref="K73:X73" si="194">SUM(K74:K82)</f>
        <v>0</v>
      </c>
      <c r="L73" s="219">
        <f t="shared" si="194"/>
        <v>0</v>
      </c>
      <c r="M73" s="219">
        <f t="shared" si="194"/>
        <v>0</v>
      </c>
      <c r="N73" s="219">
        <f t="shared" si="194"/>
        <v>0</v>
      </c>
      <c r="O73" s="219">
        <f t="shared" si="194"/>
        <v>0</v>
      </c>
      <c r="P73" s="219">
        <f t="shared" si="194"/>
        <v>0</v>
      </c>
      <c r="Q73" s="219">
        <f t="shared" si="194"/>
        <v>0</v>
      </c>
      <c r="R73" s="219">
        <f t="shared" si="194"/>
        <v>0</v>
      </c>
      <c r="S73" s="219">
        <f t="shared" si="194"/>
        <v>0</v>
      </c>
      <c r="T73" s="219">
        <f t="shared" si="194"/>
        <v>0</v>
      </c>
      <c r="U73" s="219">
        <f t="shared" si="194"/>
        <v>0</v>
      </c>
      <c r="V73" s="219">
        <f t="shared" si="194"/>
        <v>0</v>
      </c>
      <c r="W73" s="219">
        <f t="shared" si="194"/>
        <v>0</v>
      </c>
      <c r="X73" s="219">
        <f t="shared" si="194"/>
        <v>0</v>
      </c>
      <c r="Y73" s="219">
        <f t="shared" si="7"/>
        <v>0</v>
      </c>
      <c r="Z73" s="219">
        <f>SUM(Z74:Z82)</f>
        <v>0</v>
      </c>
      <c r="AA73" s="219">
        <f>SUM(AA74:AA82)</f>
        <v>0</v>
      </c>
      <c r="AB73" s="219">
        <f>SUM(AB74:AB82)</f>
        <v>0</v>
      </c>
      <c r="AC73" s="219">
        <f t="shared" si="8"/>
        <v>0</v>
      </c>
      <c r="AD73" s="219">
        <f>SUM(AD74:AD82)</f>
        <v>0</v>
      </c>
      <c r="AE73" s="219">
        <f>SUM(AE74:AE82)</f>
        <v>0</v>
      </c>
      <c r="AF73" s="219">
        <f>SUM(AF74:AF82)</f>
        <v>0</v>
      </c>
      <c r="AG73" s="219">
        <f t="shared" si="9"/>
        <v>0</v>
      </c>
      <c r="AH73" s="219">
        <f>SUM(AH74:AH82)</f>
        <v>0</v>
      </c>
      <c r="AI73" s="219">
        <f>SUM(AI74:AI82)</f>
        <v>0</v>
      </c>
      <c r="AJ73" s="219">
        <f>SUM(AJ74:AJ82)</f>
        <v>0</v>
      </c>
      <c r="AK73" s="219">
        <f t="shared" si="10"/>
        <v>0</v>
      </c>
      <c r="AL73" s="219">
        <f t="shared" si="11"/>
        <v>0</v>
      </c>
    </row>
    <row r="74" spans="2:38" x14ac:dyDescent="0.25">
      <c r="B74" s="208" t="s">
        <v>853</v>
      </c>
      <c r="C74" s="209" t="s">
        <v>854</v>
      </c>
      <c r="D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10">
        <f>D74+E74</f>
        <v>0</v>
      </c>
      <c r="G74" s="210"/>
      <c r="H74" s="210">
        <f>F74-G74</f>
        <v>0</v>
      </c>
      <c r="I74" s="210"/>
      <c r="J74" s="210">
        <f>F74-I74</f>
        <v>0</v>
      </c>
      <c r="K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10">
        <f>V74+W74+X74</f>
        <v>0</v>
      </c>
      <c r="Z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10">
        <f>Z74+AA74+AB74</f>
        <v>0</v>
      </c>
      <c r="AD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10">
        <f>AD74+AE74+AF74</f>
        <v>0</v>
      </c>
      <c r="AH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10">
        <f>AH74+AI74+AJ74</f>
        <v>0</v>
      </c>
      <c r="AL74" s="210">
        <f>Y74+AC74+AG74+AK74</f>
        <v>0</v>
      </c>
    </row>
    <row r="75" spans="2:38" x14ac:dyDescent="0.25">
      <c r="B75" s="208" t="s">
        <v>855</v>
      </c>
      <c r="C75" s="209" t="s">
        <v>856</v>
      </c>
      <c r="D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10">
        <f t="shared" ref="F75" si="195">D75+E75</f>
        <v>0</v>
      </c>
      <c r="G75" s="210"/>
      <c r="H75" s="210">
        <f t="shared" ref="H75" si="196">F75-G75</f>
        <v>0</v>
      </c>
      <c r="I75" s="210"/>
      <c r="J75" s="210">
        <f t="shared" ref="J75" si="197">F75-I75</f>
        <v>0</v>
      </c>
      <c r="K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10">
        <f t="shared" ref="Y75" si="198">V75+W75+X75</f>
        <v>0</v>
      </c>
      <c r="Z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10">
        <f t="shared" ref="AC75" si="199">Z75+AA75+AB75</f>
        <v>0</v>
      </c>
      <c r="AD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10">
        <f t="shared" ref="AG75" si="200">AD75+AE75+AF75</f>
        <v>0</v>
      </c>
      <c r="AH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10">
        <f t="shared" ref="AK75" si="201">AH75+AI75+AJ75</f>
        <v>0</v>
      </c>
      <c r="AL75" s="210">
        <f t="shared" ref="AL75" si="202">Y75+AC75+AG75+AK75</f>
        <v>0</v>
      </c>
    </row>
    <row r="76" spans="2:38" x14ac:dyDescent="0.25">
      <c r="B76" s="208" t="s">
        <v>329</v>
      </c>
      <c r="C76" s="209" t="s">
        <v>211</v>
      </c>
      <c r="D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10">
        <f t="shared" ref="F76" si="203">D76+E76</f>
        <v>0</v>
      </c>
      <c r="G76" s="210"/>
      <c r="H76" s="210">
        <f t="shared" ref="H76" si="204">F76-G76</f>
        <v>0</v>
      </c>
      <c r="I76" s="210"/>
      <c r="J76" s="210">
        <f t="shared" ref="J76" si="205">F76-I76</f>
        <v>0</v>
      </c>
      <c r="K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10">
        <f t="shared" ref="Y76" si="206">V76+W76+X76</f>
        <v>0</v>
      </c>
      <c r="Z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10">
        <f t="shared" ref="AC76" si="207">Z76+AA76+AB76</f>
        <v>0</v>
      </c>
      <c r="AD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10">
        <f t="shared" ref="AG76" si="208">AD76+AE76+AF76</f>
        <v>0</v>
      </c>
      <c r="AH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10">
        <f t="shared" ref="AK76" si="209">AH76+AI76+AJ76</f>
        <v>0</v>
      </c>
      <c r="AL76" s="210">
        <f t="shared" ref="AL76" si="210">Y76+AC76+AG76+AK76</f>
        <v>0</v>
      </c>
    </row>
    <row r="77" spans="2:38" x14ac:dyDescent="0.25">
      <c r="B77" s="208" t="s">
        <v>849</v>
      </c>
      <c r="C77" s="209" t="s">
        <v>850</v>
      </c>
      <c r="D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10">
        <f t="shared" ref="F77:F82" si="211">D77+E77</f>
        <v>0</v>
      </c>
      <c r="G77" s="210"/>
      <c r="H77" s="210">
        <f t="shared" ref="H77:H82" si="212">F77-G77</f>
        <v>0</v>
      </c>
      <c r="I77" s="210"/>
      <c r="J77" s="210">
        <f t="shared" ref="J77:J82" si="213">F77-I77</f>
        <v>0</v>
      </c>
      <c r="K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10">
        <f t="shared" ref="Y77:Y82" si="214">V77+W77+X77</f>
        <v>0</v>
      </c>
      <c r="Z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10">
        <f t="shared" ref="AC77:AC82" si="215">Z77+AA77+AB77</f>
        <v>0</v>
      </c>
      <c r="AD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10">
        <f t="shared" ref="AG77:AG82" si="216">AD77+AE77+AF77</f>
        <v>0</v>
      </c>
      <c r="AH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10">
        <f t="shared" ref="AK77:AK82" si="217">AH77+AI77+AJ77</f>
        <v>0</v>
      </c>
      <c r="AL77" s="210">
        <f t="shared" ref="AL77:AL82" si="218">Y77+AC77+AG77+AK77</f>
        <v>0</v>
      </c>
    </row>
    <row r="78" spans="2:38" x14ac:dyDescent="0.25">
      <c r="B78" s="208" t="s">
        <v>851</v>
      </c>
      <c r="C78" s="209" t="s">
        <v>852</v>
      </c>
      <c r="D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10">
        <f t="shared" ref="F78:F79" si="219">D78+E78</f>
        <v>0</v>
      </c>
      <c r="G78" s="210"/>
      <c r="H78" s="210">
        <f t="shared" ref="H78:H79" si="220">F78-G78</f>
        <v>0</v>
      </c>
      <c r="I78" s="210"/>
      <c r="J78" s="210">
        <f t="shared" ref="J78:J79" si="221">F78-I78</f>
        <v>0</v>
      </c>
      <c r="K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10">
        <f t="shared" ref="Y78:Y79" si="222">V78+W78+X78</f>
        <v>0</v>
      </c>
      <c r="Z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10">
        <f t="shared" ref="AC78:AC79" si="223">Z78+AA78+AB78</f>
        <v>0</v>
      </c>
      <c r="AD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10">
        <f t="shared" ref="AG78:AG79" si="224">AD78+AE78+AF78</f>
        <v>0</v>
      </c>
      <c r="AH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10">
        <f t="shared" ref="AK78:AK79" si="225">AH78+AI78+AJ78</f>
        <v>0</v>
      </c>
      <c r="AL78" s="210">
        <f t="shared" ref="AL78:AL79" si="226">Y78+AC78+AG78+AK78</f>
        <v>0</v>
      </c>
    </row>
    <row r="79" spans="2:38" x14ac:dyDescent="0.25">
      <c r="B79" s="208" t="s">
        <v>330</v>
      </c>
      <c r="C79" s="209" t="s">
        <v>212</v>
      </c>
      <c r="D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10">
        <f t="shared" si="219"/>
        <v>0</v>
      </c>
      <c r="G79" s="210"/>
      <c r="H79" s="210">
        <f t="shared" si="220"/>
        <v>0</v>
      </c>
      <c r="I79" s="210"/>
      <c r="J79" s="210">
        <f t="shared" si="221"/>
        <v>0</v>
      </c>
      <c r="K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10">
        <f t="shared" si="222"/>
        <v>0</v>
      </c>
      <c r="Z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10">
        <f t="shared" si="223"/>
        <v>0</v>
      </c>
      <c r="AD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10">
        <f t="shared" si="224"/>
        <v>0</v>
      </c>
      <c r="AH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10">
        <f t="shared" si="225"/>
        <v>0</v>
      </c>
      <c r="AL79" s="210">
        <f t="shared" si="226"/>
        <v>0</v>
      </c>
    </row>
    <row r="80" spans="2:38" x14ac:dyDescent="0.25">
      <c r="B80" s="208" t="s">
        <v>857</v>
      </c>
      <c r="C80" s="209" t="s">
        <v>854</v>
      </c>
      <c r="D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10">
        <f>D80+E80</f>
        <v>0</v>
      </c>
      <c r="G80" s="210"/>
      <c r="H80" s="210">
        <f>F80-G80</f>
        <v>0</v>
      </c>
      <c r="I80" s="210"/>
      <c r="J80" s="210">
        <f>F80-I80</f>
        <v>0</v>
      </c>
      <c r="K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10">
        <f>V80+W80+X80</f>
        <v>0</v>
      </c>
      <c r="Z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10">
        <f>Z80+AA80+AB80</f>
        <v>0</v>
      </c>
      <c r="AD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10">
        <f>AD80+AE80+AF80</f>
        <v>0</v>
      </c>
      <c r="AH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10">
        <f>AH80+AI80+AJ80</f>
        <v>0</v>
      </c>
      <c r="AL80" s="210">
        <f>Y80+AC80+AG80+AK80</f>
        <v>0</v>
      </c>
    </row>
    <row r="81" spans="2:38" x14ac:dyDescent="0.25">
      <c r="B81" s="208" t="s">
        <v>331</v>
      </c>
      <c r="C81" s="209" t="s">
        <v>213</v>
      </c>
      <c r="D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10">
        <f t="shared" ref="F81" si="227">D81+E81</f>
        <v>0</v>
      </c>
      <c r="G81" s="210"/>
      <c r="H81" s="210">
        <f t="shared" ref="H81" si="228">F81-G81</f>
        <v>0</v>
      </c>
      <c r="I81" s="210"/>
      <c r="J81" s="210">
        <f t="shared" ref="J81" si="229">F81-I81</f>
        <v>0</v>
      </c>
      <c r="K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10">
        <f t="shared" ref="Y81" si="230">V81+W81+X81</f>
        <v>0</v>
      </c>
      <c r="Z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10">
        <f t="shared" ref="AC81" si="231">Z81+AA81+AB81</f>
        <v>0</v>
      </c>
      <c r="AD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10">
        <f t="shared" ref="AG81" si="232">AD81+AE81+AF81</f>
        <v>0</v>
      </c>
      <c r="AH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10">
        <f t="shared" ref="AK81" si="233">AH81+AI81+AJ81</f>
        <v>0</v>
      </c>
      <c r="AL81" s="210">
        <f t="shared" ref="AL81" si="234">Y81+AC81+AG81+AK81</f>
        <v>0</v>
      </c>
    </row>
    <row r="82" spans="2:38" x14ac:dyDescent="0.25">
      <c r="B82" s="208" t="s">
        <v>858</v>
      </c>
      <c r="C82" s="209" t="s">
        <v>856</v>
      </c>
      <c r="D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10">
        <f t="shared" si="211"/>
        <v>0</v>
      </c>
      <c r="G82" s="210"/>
      <c r="H82" s="210">
        <f t="shared" si="212"/>
        <v>0</v>
      </c>
      <c r="I82" s="210"/>
      <c r="J82" s="210">
        <f t="shared" si="213"/>
        <v>0</v>
      </c>
      <c r="K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10">
        <f t="shared" si="214"/>
        <v>0</v>
      </c>
      <c r="Z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10">
        <f t="shared" si="215"/>
        <v>0</v>
      </c>
      <c r="AD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10">
        <f t="shared" si="216"/>
        <v>0</v>
      </c>
      <c r="AH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10">
        <f t="shared" si="217"/>
        <v>0</v>
      </c>
      <c r="AL82" s="210">
        <f t="shared" si="218"/>
        <v>0</v>
      </c>
    </row>
    <row r="83" spans="2:38" x14ac:dyDescent="0.25">
      <c r="B83" s="205" t="s">
        <v>310</v>
      </c>
      <c r="C83" s="206" t="s">
        <v>191</v>
      </c>
      <c r="D83" s="207">
        <f>D84</f>
        <v>0</v>
      </c>
      <c r="E83" s="207">
        <f>E84</f>
        <v>0</v>
      </c>
      <c r="F83" s="207">
        <f t="shared" si="0"/>
        <v>0</v>
      </c>
      <c r="G83" s="207">
        <f t="shared" ref="G83:I83" si="235">G84</f>
        <v>0</v>
      </c>
      <c r="H83" s="207">
        <f t="shared" si="4"/>
        <v>0</v>
      </c>
      <c r="I83" s="207">
        <f t="shared" si="235"/>
        <v>0</v>
      </c>
      <c r="J83" s="207">
        <f t="shared" si="5"/>
        <v>0</v>
      </c>
      <c r="K83" s="207">
        <f t="shared" ref="K83:AJ83" si="236">K84</f>
        <v>0</v>
      </c>
      <c r="L83" s="207">
        <f t="shared" si="236"/>
        <v>0</v>
      </c>
      <c r="M83" s="207">
        <f t="shared" si="236"/>
        <v>0</v>
      </c>
      <c r="N83" s="207">
        <f t="shared" si="236"/>
        <v>0</v>
      </c>
      <c r="O83" s="207">
        <f t="shared" si="236"/>
        <v>0</v>
      </c>
      <c r="P83" s="207">
        <f t="shared" si="236"/>
        <v>0</v>
      </c>
      <c r="Q83" s="207">
        <f t="shared" si="236"/>
        <v>0</v>
      </c>
      <c r="R83" s="207">
        <f t="shared" si="236"/>
        <v>0</v>
      </c>
      <c r="S83" s="207">
        <f t="shared" si="236"/>
        <v>0</v>
      </c>
      <c r="T83" s="207">
        <f t="shared" si="236"/>
        <v>0</v>
      </c>
      <c r="U83" s="207">
        <f t="shared" si="236"/>
        <v>0</v>
      </c>
      <c r="V83" s="207">
        <f t="shared" si="236"/>
        <v>0</v>
      </c>
      <c r="W83" s="207">
        <f t="shared" si="236"/>
        <v>0</v>
      </c>
      <c r="X83" s="207">
        <f t="shared" si="236"/>
        <v>0</v>
      </c>
      <c r="Y83" s="207">
        <f t="shared" si="7"/>
        <v>0</v>
      </c>
      <c r="Z83" s="207">
        <f t="shared" si="236"/>
        <v>0</v>
      </c>
      <c r="AA83" s="207">
        <f t="shared" si="236"/>
        <v>0</v>
      </c>
      <c r="AB83" s="207">
        <f t="shared" si="236"/>
        <v>0</v>
      </c>
      <c r="AC83" s="207">
        <f t="shared" si="8"/>
        <v>0</v>
      </c>
      <c r="AD83" s="207">
        <f t="shared" si="236"/>
        <v>0</v>
      </c>
      <c r="AE83" s="207">
        <f t="shared" si="236"/>
        <v>0</v>
      </c>
      <c r="AF83" s="207">
        <f t="shared" si="236"/>
        <v>0</v>
      </c>
      <c r="AG83" s="207">
        <f t="shared" si="9"/>
        <v>0</v>
      </c>
      <c r="AH83" s="207">
        <f t="shared" si="236"/>
        <v>0</v>
      </c>
      <c r="AI83" s="207">
        <f t="shared" si="236"/>
        <v>0</v>
      </c>
      <c r="AJ83" s="207">
        <f t="shared" si="236"/>
        <v>0</v>
      </c>
      <c r="AK83" s="207">
        <f t="shared" si="10"/>
        <v>0</v>
      </c>
      <c r="AL83" s="207">
        <f t="shared" si="11"/>
        <v>0</v>
      </c>
    </row>
    <row r="84" spans="2:38" x14ac:dyDescent="0.25">
      <c r="B84" s="217" t="s">
        <v>316</v>
      </c>
      <c r="C84" s="218" t="s">
        <v>197</v>
      </c>
      <c r="D84" s="219">
        <f>SUM(D85:D93)</f>
        <v>0</v>
      </c>
      <c r="E84" s="219">
        <f>SUM(E85:E93)</f>
        <v>0</v>
      </c>
      <c r="F84" s="219">
        <f t="shared" si="0"/>
        <v>0</v>
      </c>
      <c r="G84" s="219">
        <f t="shared" ref="G84:I84" si="237">SUM(G85:G93)</f>
        <v>0</v>
      </c>
      <c r="H84" s="219">
        <f t="shared" si="4"/>
        <v>0</v>
      </c>
      <c r="I84" s="219">
        <f t="shared" si="237"/>
        <v>0</v>
      </c>
      <c r="J84" s="219">
        <f t="shared" si="5"/>
        <v>0</v>
      </c>
      <c r="K84" s="219">
        <f t="shared" ref="K84:AJ84" si="238">SUM(K85:K93)</f>
        <v>0</v>
      </c>
      <c r="L84" s="219">
        <f t="shared" si="238"/>
        <v>0</v>
      </c>
      <c r="M84" s="219">
        <f t="shared" si="238"/>
        <v>0</v>
      </c>
      <c r="N84" s="219">
        <f t="shared" si="238"/>
        <v>0</v>
      </c>
      <c r="O84" s="219">
        <f t="shared" si="238"/>
        <v>0</v>
      </c>
      <c r="P84" s="219">
        <f t="shared" si="238"/>
        <v>0</v>
      </c>
      <c r="Q84" s="219">
        <f t="shared" si="238"/>
        <v>0</v>
      </c>
      <c r="R84" s="219">
        <f t="shared" si="238"/>
        <v>0</v>
      </c>
      <c r="S84" s="219">
        <f t="shared" si="238"/>
        <v>0</v>
      </c>
      <c r="T84" s="219">
        <f t="shared" si="238"/>
        <v>0</v>
      </c>
      <c r="U84" s="219">
        <f t="shared" si="238"/>
        <v>0</v>
      </c>
      <c r="V84" s="219">
        <f t="shared" si="238"/>
        <v>0</v>
      </c>
      <c r="W84" s="219">
        <f t="shared" si="238"/>
        <v>0</v>
      </c>
      <c r="X84" s="219">
        <f t="shared" si="238"/>
        <v>0</v>
      </c>
      <c r="Y84" s="219">
        <f t="shared" si="7"/>
        <v>0</v>
      </c>
      <c r="Z84" s="219">
        <f t="shared" si="238"/>
        <v>0</v>
      </c>
      <c r="AA84" s="219">
        <f t="shared" si="238"/>
        <v>0</v>
      </c>
      <c r="AB84" s="219">
        <f t="shared" si="238"/>
        <v>0</v>
      </c>
      <c r="AC84" s="219">
        <f t="shared" si="8"/>
        <v>0</v>
      </c>
      <c r="AD84" s="219">
        <f t="shared" si="238"/>
        <v>0</v>
      </c>
      <c r="AE84" s="219">
        <f t="shared" si="238"/>
        <v>0</v>
      </c>
      <c r="AF84" s="219">
        <f t="shared" si="238"/>
        <v>0</v>
      </c>
      <c r="AG84" s="219">
        <f t="shared" si="9"/>
        <v>0</v>
      </c>
      <c r="AH84" s="219">
        <f t="shared" si="238"/>
        <v>0</v>
      </c>
      <c r="AI84" s="219">
        <f t="shared" si="238"/>
        <v>0</v>
      </c>
      <c r="AJ84" s="219">
        <f t="shared" si="238"/>
        <v>0</v>
      </c>
      <c r="AK84" s="219">
        <f t="shared" si="10"/>
        <v>0</v>
      </c>
      <c r="AL84" s="219">
        <f t="shared" si="11"/>
        <v>0</v>
      </c>
    </row>
    <row r="85" spans="2:38" x14ac:dyDescent="0.25">
      <c r="B85" s="208" t="s">
        <v>332</v>
      </c>
      <c r="C85" s="209" t="s">
        <v>214</v>
      </c>
      <c r="D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10">
        <f t="shared" ref="F85:F93" si="239">D85+E85</f>
        <v>0</v>
      </c>
      <c r="G85" s="210"/>
      <c r="H85" s="210">
        <f t="shared" ref="H85:H93" si="240">F85-G85</f>
        <v>0</v>
      </c>
      <c r="I85" s="210"/>
      <c r="J85" s="210">
        <f t="shared" ref="J85:J93" si="241">F85-I85</f>
        <v>0</v>
      </c>
      <c r="K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10">
        <f t="shared" ref="Y85:Y93" si="242">V85+W85+X85</f>
        <v>0</v>
      </c>
      <c r="Z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10">
        <f t="shared" ref="AC85:AC93" si="243">Z85+AA85+AB85</f>
        <v>0</v>
      </c>
      <c r="AD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10">
        <f t="shared" ref="AG85:AG93" si="244">AD85+AE85+AF85</f>
        <v>0</v>
      </c>
      <c r="AH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10">
        <f t="shared" ref="AK85:AK93" si="245">AH85+AI85+AJ85</f>
        <v>0</v>
      </c>
      <c r="AL85" s="210">
        <f t="shared" ref="AL85:AL93" si="246">Y85+AC85+AG85+AK85</f>
        <v>0</v>
      </c>
    </row>
    <row r="86" spans="2:38" x14ac:dyDescent="0.25">
      <c r="B86" s="208" t="s">
        <v>763</v>
      </c>
      <c r="C86" s="209" t="s">
        <v>764</v>
      </c>
      <c r="D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10">
        <f t="shared" ref="F86" si="247">D86+E86</f>
        <v>0</v>
      </c>
      <c r="G86" s="210"/>
      <c r="H86" s="210">
        <f t="shared" ref="H86" si="248">F86-G86</f>
        <v>0</v>
      </c>
      <c r="I86" s="210"/>
      <c r="J86" s="210">
        <f t="shared" ref="J86" si="249">F86-I86</f>
        <v>0</v>
      </c>
      <c r="K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10">
        <f t="shared" ref="Y86" si="250">V86+W86+X86</f>
        <v>0</v>
      </c>
      <c r="Z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10">
        <f t="shared" ref="AC86" si="251">Z86+AA86+AB86</f>
        <v>0</v>
      </c>
      <c r="AD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10">
        <f t="shared" ref="AG86" si="252">AD86+AE86+AF86</f>
        <v>0</v>
      </c>
      <c r="AH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10">
        <f t="shared" ref="AK86" si="253">AH86+AI86+AJ86</f>
        <v>0</v>
      </c>
      <c r="AL86" s="210">
        <f t="shared" ref="AL86" si="254">Y86+AC86+AG86+AK86</f>
        <v>0</v>
      </c>
    </row>
    <row r="87" spans="2:38" x14ac:dyDescent="0.25">
      <c r="B87" s="208" t="s">
        <v>765</v>
      </c>
      <c r="C87" s="209" t="s">
        <v>766</v>
      </c>
      <c r="D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10">
        <f t="shared" si="239"/>
        <v>0</v>
      </c>
      <c r="G87" s="210"/>
      <c r="H87" s="210">
        <f t="shared" si="240"/>
        <v>0</v>
      </c>
      <c r="I87" s="210"/>
      <c r="J87" s="210">
        <f t="shared" si="241"/>
        <v>0</v>
      </c>
      <c r="K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10">
        <f t="shared" si="242"/>
        <v>0</v>
      </c>
      <c r="Z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10">
        <f t="shared" si="243"/>
        <v>0</v>
      </c>
      <c r="AD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10">
        <f t="shared" si="244"/>
        <v>0</v>
      </c>
      <c r="AH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10">
        <f t="shared" si="245"/>
        <v>0</v>
      </c>
      <c r="AL87" s="210">
        <f t="shared" si="246"/>
        <v>0</v>
      </c>
    </row>
    <row r="88" spans="2:38" x14ac:dyDescent="0.25">
      <c r="B88" s="208" t="s">
        <v>767</v>
      </c>
      <c r="C88" s="209" t="s">
        <v>768</v>
      </c>
      <c r="D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10">
        <f t="shared" ref="F88:F92" si="255">D88+E88</f>
        <v>0</v>
      </c>
      <c r="G88" s="210"/>
      <c r="H88" s="210">
        <f t="shared" ref="H88:H92" si="256">F88-G88</f>
        <v>0</v>
      </c>
      <c r="I88" s="210"/>
      <c r="J88" s="210">
        <f t="shared" ref="J88:J92" si="257">F88-I88</f>
        <v>0</v>
      </c>
      <c r="K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10">
        <f t="shared" ref="Y88:Y92" si="258">V88+W88+X88</f>
        <v>0</v>
      </c>
      <c r="Z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10">
        <f t="shared" ref="AC88:AC92" si="259">Z88+AA88+AB88</f>
        <v>0</v>
      </c>
      <c r="AD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10">
        <f t="shared" ref="AG88:AG92" si="260">AD88+AE88+AF88</f>
        <v>0</v>
      </c>
      <c r="AH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10">
        <f t="shared" ref="AK88:AK92" si="261">AH88+AI88+AJ88</f>
        <v>0</v>
      </c>
      <c r="AL88" s="210">
        <f t="shared" ref="AL88:AL92" si="262">Y88+AC88+AG88+AK88</f>
        <v>0</v>
      </c>
    </row>
    <row r="89" spans="2:38" x14ac:dyDescent="0.25">
      <c r="B89" s="208" t="s">
        <v>333</v>
      </c>
      <c r="C89" s="209" t="s">
        <v>215</v>
      </c>
      <c r="D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10">
        <f t="shared" ref="F89" si="263">D89+E89</f>
        <v>0</v>
      </c>
      <c r="G89" s="210"/>
      <c r="H89" s="210">
        <f t="shared" ref="H89" si="264">F89-G89</f>
        <v>0</v>
      </c>
      <c r="I89" s="210"/>
      <c r="J89" s="210">
        <f t="shared" ref="J89" si="265">F89-I89</f>
        <v>0</v>
      </c>
      <c r="K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10">
        <f t="shared" ref="Y89" si="266">V89+W89+X89</f>
        <v>0</v>
      </c>
      <c r="Z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10">
        <f t="shared" ref="AC89" si="267">Z89+AA89+AB89</f>
        <v>0</v>
      </c>
      <c r="AD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10">
        <f t="shared" ref="AG89" si="268">AD89+AE89+AF89</f>
        <v>0</v>
      </c>
      <c r="AH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10">
        <f t="shared" ref="AK89" si="269">AH89+AI89+AJ89</f>
        <v>0</v>
      </c>
      <c r="AL89" s="210">
        <f t="shared" ref="AL89" si="270">Y89+AC89+AG89+AK89</f>
        <v>0</v>
      </c>
    </row>
    <row r="90" spans="2:38" x14ac:dyDescent="0.25">
      <c r="B90" s="208" t="s">
        <v>769</v>
      </c>
      <c r="C90" s="209" t="s">
        <v>770</v>
      </c>
      <c r="D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10">
        <f t="shared" si="255"/>
        <v>0</v>
      </c>
      <c r="G90" s="210"/>
      <c r="H90" s="210">
        <f t="shared" si="256"/>
        <v>0</v>
      </c>
      <c r="I90" s="210"/>
      <c r="J90" s="210">
        <f t="shared" si="257"/>
        <v>0</v>
      </c>
      <c r="K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10">
        <f t="shared" si="258"/>
        <v>0</v>
      </c>
      <c r="Z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10">
        <f t="shared" si="259"/>
        <v>0</v>
      </c>
      <c r="AD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10">
        <f t="shared" si="260"/>
        <v>0</v>
      </c>
      <c r="AH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10">
        <f t="shared" si="261"/>
        <v>0</v>
      </c>
      <c r="AL90" s="210">
        <f t="shared" si="262"/>
        <v>0</v>
      </c>
    </row>
    <row r="91" spans="2:38" x14ac:dyDescent="0.25">
      <c r="B91" s="208" t="s">
        <v>771</v>
      </c>
      <c r="C91" s="209" t="s">
        <v>772</v>
      </c>
      <c r="D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10">
        <f t="shared" ref="F91" si="271">D91+E91</f>
        <v>0</v>
      </c>
      <c r="G91" s="210"/>
      <c r="H91" s="210">
        <f t="shared" ref="H91" si="272">F91-G91</f>
        <v>0</v>
      </c>
      <c r="I91" s="210"/>
      <c r="J91" s="210">
        <f t="shared" ref="J91" si="273">F91-I91</f>
        <v>0</v>
      </c>
      <c r="K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10">
        <f t="shared" ref="Y91" si="274">V91+W91+X91</f>
        <v>0</v>
      </c>
      <c r="Z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10">
        <f t="shared" ref="AC91" si="275">Z91+AA91+AB91</f>
        <v>0</v>
      </c>
      <c r="AD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10">
        <f t="shared" ref="AG91" si="276">AD91+AE91+AF91</f>
        <v>0</v>
      </c>
      <c r="AH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10">
        <f t="shared" ref="AK91" si="277">AH91+AI91+AJ91</f>
        <v>0</v>
      </c>
      <c r="AL91" s="210">
        <f t="shared" ref="AL91" si="278">Y91+AC91+AG91+AK91</f>
        <v>0</v>
      </c>
    </row>
    <row r="92" spans="2:38" x14ac:dyDescent="0.25">
      <c r="B92" s="208" t="s">
        <v>773</v>
      </c>
      <c r="C92" s="209" t="s">
        <v>774</v>
      </c>
      <c r="D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10">
        <f t="shared" si="255"/>
        <v>0</v>
      </c>
      <c r="G92" s="210"/>
      <c r="H92" s="210">
        <f t="shared" si="256"/>
        <v>0</v>
      </c>
      <c r="I92" s="210"/>
      <c r="J92" s="210">
        <f t="shared" si="257"/>
        <v>0</v>
      </c>
      <c r="K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10">
        <f t="shared" si="258"/>
        <v>0</v>
      </c>
      <c r="Z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10">
        <f t="shared" si="259"/>
        <v>0</v>
      </c>
      <c r="AD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10">
        <f t="shared" si="260"/>
        <v>0</v>
      </c>
      <c r="AH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10">
        <f t="shared" si="261"/>
        <v>0</v>
      </c>
      <c r="AL92" s="210">
        <f t="shared" si="262"/>
        <v>0</v>
      </c>
    </row>
    <row r="93" spans="2:38" x14ac:dyDescent="0.25">
      <c r="B93" s="208" t="s">
        <v>775</v>
      </c>
      <c r="C93" s="209" t="s">
        <v>776</v>
      </c>
      <c r="D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10">
        <f t="shared" si="239"/>
        <v>0</v>
      </c>
      <c r="G93" s="210"/>
      <c r="H93" s="210">
        <f t="shared" si="240"/>
        <v>0</v>
      </c>
      <c r="I93" s="210"/>
      <c r="J93" s="210">
        <f t="shared" si="241"/>
        <v>0</v>
      </c>
      <c r="K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10">
        <f t="shared" si="242"/>
        <v>0</v>
      </c>
      <c r="Z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10">
        <f t="shared" si="243"/>
        <v>0</v>
      </c>
      <c r="AD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10">
        <f t="shared" si="244"/>
        <v>0</v>
      </c>
      <c r="AH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10">
        <f t="shared" si="245"/>
        <v>0</v>
      </c>
      <c r="AL93" s="210">
        <f t="shared" si="246"/>
        <v>0</v>
      </c>
    </row>
    <row r="94" spans="2:38" x14ac:dyDescent="0.25">
      <c r="B94" s="205" t="s">
        <v>317</v>
      </c>
      <c r="C94" s="206" t="s">
        <v>199</v>
      </c>
      <c r="D94" s="207">
        <f>D95</f>
        <v>0</v>
      </c>
      <c r="E94" s="207">
        <f>E95</f>
        <v>38610</v>
      </c>
      <c r="F94" s="207">
        <f t="shared" si="0"/>
        <v>38610</v>
      </c>
      <c r="G94" s="207">
        <f t="shared" ref="G94:I94" si="279">G95</f>
        <v>0</v>
      </c>
      <c r="H94" s="207">
        <f t="shared" si="4"/>
        <v>38610</v>
      </c>
      <c r="I94" s="207">
        <f t="shared" si="279"/>
        <v>0</v>
      </c>
      <c r="J94" s="207">
        <f t="shared" si="5"/>
        <v>38610</v>
      </c>
      <c r="K94" s="207">
        <f t="shared" ref="K94:AJ94" si="280">K95</f>
        <v>0</v>
      </c>
      <c r="L94" s="207">
        <f t="shared" si="280"/>
        <v>0</v>
      </c>
      <c r="M94" s="207">
        <f t="shared" si="280"/>
        <v>0</v>
      </c>
      <c r="N94" s="207">
        <f t="shared" si="280"/>
        <v>0</v>
      </c>
      <c r="O94" s="207">
        <f t="shared" si="280"/>
        <v>0</v>
      </c>
      <c r="P94" s="207">
        <f t="shared" si="280"/>
        <v>0</v>
      </c>
      <c r="Q94" s="207">
        <f t="shared" si="280"/>
        <v>0</v>
      </c>
      <c r="R94" s="207">
        <f t="shared" si="280"/>
        <v>0</v>
      </c>
      <c r="S94" s="207">
        <f t="shared" si="280"/>
        <v>0</v>
      </c>
      <c r="T94" s="207">
        <f t="shared" si="280"/>
        <v>0</v>
      </c>
      <c r="U94" s="207">
        <f t="shared" si="280"/>
        <v>0</v>
      </c>
      <c r="V94" s="207">
        <f t="shared" si="280"/>
        <v>0</v>
      </c>
      <c r="W94" s="207">
        <f t="shared" si="280"/>
        <v>0</v>
      </c>
      <c r="X94" s="207">
        <f t="shared" si="280"/>
        <v>0</v>
      </c>
      <c r="Y94" s="207">
        <f t="shared" si="7"/>
        <v>0</v>
      </c>
      <c r="Z94" s="207">
        <f t="shared" si="280"/>
        <v>0</v>
      </c>
      <c r="AA94" s="207">
        <f t="shared" si="280"/>
        <v>0</v>
      </c>
      <c r="AB94" s="207">
        <f t="shared" si="280"/>
        <v>0</v>
      </c>
      <c r="AC94" s="207">
        <f t="shared" si="8"/>
        <v>0</v>
      </c>
      <c r="AD94" s="207">
        <f t="shared" si="280"/>
        <v>0</v>
      </c>
      <c r="AE94" s="207">
        <f t="shared" si="280"/>
        <v>0</v>
      </c>
      <c r="AF94" s="207">
        <f t="shared" si="280"/>
        <v>0</v>
      </c>
      <c r="AG94" s="207">
        <f t="shared" si="9"/>
        <v>0</v>
      </c>
      <c r="AH94" s="207">
        <f t="shared" si="280"/>
        <v>0</v>
      </c>
      <c r="AI94" s="207">
        <f t="shared" si="280"/>
        <v>0</v>
      </c>
      <c r="AJ94" s="207">
        <f t="shared" si="280"/>
        <v>0</v>
      </c>
      <c r="AK94" s="207">
        <f t="shared" si="10"/>
        <v>0</v>
      </c>
      <c r="AL94" s="207">
        <f t="shared" si="11"/>
        <v>0</v>
      </c>
    </row>
    <row r="95" spans="2:38" x14ac:dyDescent="0.25">
      <c r="B95" s="217" t="s">
        <v>321</v>
      </c>
      <c r="C95" s="218" t="s">
        <v>203</v>
      </c>
      <c r="D95" s="219">
        <f>SUM(D96:D106)</f>
        <v>0</v>
      </c>
      <c r="E95" s="219">
        <f>SUM(E96:E106)</f>
        <v>38610</v>
      </c>
      <c r="F95" s="219">
        <f t="shared" si="0"/>
        <v>38610</v>
      </c>
      <c r="G95" s="219">
        <f>G106</f>
        <v>0</v>
      </c>
      <c r="H95" s="219">
        <f t="shared" si="4"/>
        <v>38610</v>
      </c>
      <c r="I95" s="219">
        <f>I106</f>
        <v>0</v>
      </c>
      <c r="J95" s="219">
        <f t="shared" si="5"/>
        <v>38610</v>
      </c>
      <c r="K95" s="219">
        <f t="shared" ref="K95:X95" si="281">K106</f>
        <v>0</v>
      </c>
      <c r="L95" s="219">
        <f t="shared" si="281"/>
        <v>0</v>
      </c>
      <c r="M95" s="219">
        <f t="shared" si="281"/>
        <v>0</v>
      </c>
      <c r="N95" s="219">
        <f t="shared" si="281"/>
        <v>0</v>
      </c>
      <c r="O95" s="219">
        <f t="shared" si="281"/>
        <v>0</v>
      </c>
      <c r="P95" s="219">
        <f t="shared" si="281"/>
        <v>0</v>
      </c>
      <c r="Q95" s="219">
        <f t="shared" si="281"/>
        <v>0</v>
      </c>
      <c r="R95" s="219">
        <f t="shared" si="281"/>
        <v>0</v>
      </c>
      <c r="S95" s="219">
        <f t="shared" si="281"/>
        <v>0</v>
      </c>
      <c r="T95" s="219">
        <f t="shared" si="281"/>
        <v>0</v>
      </c>
      <c r="U95" s="219">
        <f t="shared" si="281"/>
        <v>0</v>
      </c>
      <c r="V95" s="219">
        <f t="shared" si="281"/>
        <v>0</v>
      </c>
      <c r="W95" s="219">
        <f t="shared" si="281"/>
        <v>0</v>
      </c>
      <c r="X95" s="219">
        <f t="shared" si="281"/>
        <v>0</v>
      </c>
      <c r="Y95" s="219">
        <f t="shared" si="7"/>
        <v>0</v>
      </c>
      <c r="Z95" s="219">
        <f>Z106</f>
        <v>0</v>
      </c>
      <c r="AA95" s="219">
        <f>AA106</f>
        <v>0</v>
      </c>
      <c r="AB95" s="219">
        <f>AB106</f>
        <v>0</v>
      </c>
      <c r="AC95" s="219">
        <f t="shared" si="8"/>
        <v>0</v>
      </c>
      <c r="AD95" s="219">
        <f>AD106</f>
        <v>0</v>
      </c>
      <c r="AE95" s="219">
        <f>AE106</f>
        <v>0</v>
      </c>
      <c r="AF95" s="219">
        <f>AF106</f>
        <v>0</v>
      </c>
      <c r="AG95" s="219">
        <f t="shared" si="9"/>
        <v>0</v>
      </c>
      <c r="AH95" s="219">
        <f>AH106</f>
        <v>0</v>
      </c>
      <c r="AI95" s="219">
        <f>AI106</f>
        <v>0</v>
      </c>
      <c r="AJ95" s="219">
        <f>AJ106</f>
        <v>0</v>
      </c>
      <c r="AK95" s="219">
        <f t="shared" si="10"/>
        <v>0</v>
      </c>
      <c r="AL95" s="219">
        <f t="shared" si="11"/>
        <v>0</v>
      </c>
    </row>
    <row r="96" spans="2:38" x14ac:dyDescent="0.25">
      <c r="B96" s="208" t="s">
        <v>334</v>
      </c>
      <c r="C96" s="209" t="s">
        <v>216</v>
      </c>
      <c r="D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10">
        <f t="shared" si="0"/>
        <v>0</v>
      </c>
      <c r="G96" s="210"/>
      <c r="H96" s="210">
        <f t="shared" si="4"/>
        <v>0</v>
      </c>
      <c r="I96" s="210"/>
      <c r="J96" s="210">
        <f t="shared" si="5"/>
        <v>0</v>
      </c>
      <c r="K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10">
        <f t="shared" si="7"/>
        <v>0</v>
      </c>
      <c r="Z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10">
        <f t="shared" si="8"/>
        <v>0</v>
      </c>
      <c r="AD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10">
        <f t="shared" si="9"/>
        <v>0</v>
      </c>
      <c r="AH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10">
        <f t="shared" si="10"/>
        <v>0</v>
      </c>
      <c r="AL96" s="210">
        <f t="shared" si="11"/>
        <v>0</v>
      </c>
    </row>
    <row r="97" spans="2:38" x14ac:dyDescent="0.25">
      <c r="B97" s="208" t="s">
        <v>815</v>
      </c>
      <c r="C97" s="209" t="s">
        <v>816</v>
      </c>
      <c r="D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38610</v>
      </c>
      <c r="F97" s="210">
        <f t="shared" si="0"/>
        <v>38610</v>
      </c>
      <c r="G97" s="210"/>
      <c r="H97" s="210">
        <f t="shared" si="4"/>
        <v>38610</v>
      </c>
      <c r="I97" s="210"/>
      <c r="J97" s="210">
        <f t="shared" si="5"/>
        <v>38610</v>
      </c>
      <c r="K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38610</v>
      </c>
      <c r="N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23110</v>
      </c>
      <c r="X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10">
        <f t="shared" si="7"/>
        <v>23110</v>
      </c>
      <c r="Z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A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v>
      </c>
      <c r="AB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C97" s="210">
        <f t="shared" si="8"/>
        <v>15500</v>
      </c>
      <c r="AD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10">
        <f t="shared" si="9"/>
        <v>0</v>
      </c>
      <c r="AH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10">
        <f t="shared" si="10"/>
        <v>0</v>
      </c>
      <c r="AL97" s="210">
        <f t="shared" si="11"/>
        <v>38610</v>
      </c>
    </row>
    <row r="98" spans="2:38" x14ac:dyDescent="0.25">
      <c r="B98" s="208" t="s">
        <v>817</v>
      </c>
      <c r="C98" s="209" t="s">
        <v>818</v>
      </c>
      <c r="D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10">
        <f t="shared" ref="F98:F101" si="282">D98+E98</f>
        <v>0</v>
      </c>
      <c r="G98" s="210"/>
      <c r="H98" s="210">
        <f t="shared" ref="H98:H101" si="283">F98-G98</f>
        <v>0</v>
      </c>
      <c r="I98" s="210"/>
      <c r="J98" s="210">
        <f t="shared" ref="J98:J101" si="284">F98-I98</f>
        <v>0</v>
      </c>
      <c r="K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10">
        <f t="shared" ref="Y98:Y101" si="285">V98+W98+X98</f>
        <v>0</v>
      </c>
      <c r="Z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10">
        <f t="shared" ref="AC98:AC101" si="286">Z98+AA98+AB98</f>
        <v>0</v>
      </c>
      <c r="AD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10">
        <f t="shared" ref="AG98:AG101" si="287">AD98+AE98+AF98</f>
        <v>0</v>
      </c>
      <c r="AH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10">
        <f t="shared" ref="AK98:AK101" si="288">AH98+AI98+AJ98</f>
        <v>0</v>
      </c>
      <c r="AL98" s="210">
        <f t="shared" ref="AL98:AL101" si="289">Y98+AC98+AG98+AK98</f>
        <v>0</v>
      </c>
    </row>
    <row r="99" spans="2:38" x14ac:dyDescent="0.25">
      <c r="B99" s="208" t="s">
        <v>819</v>
      </c>
      <c r="C99" s="209" t="s">
        <v>820</v>
      </c>
      <c r="D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10">
        <f t="shared" si="282"/>
        <v>0</v>
      </c>
      <c r="G99" s="210"/>
      <c r="H99" s="210">
        <f t="shared" si="283"/>
        <v>0</v>
      </c>
      <c r="I99" s="210"/>
      <c r="J99" s="210">
        <f t="shared" si="284"/>
        <v>0</v>
      </c>
      <c r="K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10">
        <f t="shared" si="285"/>
        <v>0</v>
      </c>
      <c r="Z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10">
        <f t="shared" si="286"/>
        <v>0</v>
      </c>
      <c r="AD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10">
        <f t="shared" si="287"/>
        <v>0</v>
      </c>
      <c r="AH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10">
        <f t="shared" si="288"/>
        <v>0</v>
      </c>
      <c r="AL99" s="210">
        <f t="shared" si="289"/>
        <v>0</v>
      </c>
    </row>
    <row r="100" spans="2:38" x14ac:dyDescent="0.25">
      <c r="B100" s="208" t="s">
        <v>821</v>
      </c>
      <c r="C100" s="209" t="s">
        <v>822</v>
      </c>
      <c r="D1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10">
        <f t="shared" si="282"/>
        <v>0</v>
      </c>
      <c r="G100" s="210"/>
      <c r="H100" s="210">
        <f t="shared" si="283"/>
        <v>0</v>
      </c>
      <c r="I100" s="210"/>
      <c r="J100" s="210">
        <f t="shared" si="284"/>
        <v>0</v>
      </c>
      <c r="K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10">
        <f t="shared" si="285"/>
        <v>0</v>
      </c>
      <c r="Z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10">
        <f t="shared" si="286"/>
        <v>0</v>
      </c>
      <c r="AD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10">
        <f t="shared" si="287"/>
        <v>0</v>
      </c>
      <c r="AH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10">
        <f t="shared" si="288"/>
        <v>0</v>
      </c>
      <c r="AL100" s="210">
        <f t="shared" si="289"/>
        <v>0</v>
      </c>
    </row>
    <row r="101" spans="2:38" x14ac:dyDescent="0.25">
      <c r="B101" s="208" t="s">
        <v>823</v>
      </c>
      <c r="C101" s="209" t="s">
        <v>824</v>
      </c>
      <c r="D1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10">
        <f t="shared" si="282"/>
        <v>0</v>
      </c>
      <c r="G101" s="210"/>
      <c r="H101" s="210">
        <f t="shared" si="283"/>
        <v>0</v>
      </c>
      <c r="I101" s="210"/>
      <c r="J101" s="210">
        <f t="shared" si="284"/>
        <v>0</v>
      </c>
      <c r="K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10">
        <f t="shared" si="285"/>
        <v>0</v>
      </c>
      <c r="Z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10">
        <f t="shared" si="286"/>
        <v>0</v>
      </c>
      <c r="AD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10">
        <f t="shared" si="287"/>
        <v>0</v>
      </c>
      <c r="AH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10">
        <f t="shared" si="288"/>
        <v>0</v>
      </c>
      <c r="AL101" s="210">
        <f t="shared" si="289"/>
        <v>0</v>
      </c>
    </row>
    <row r="102" spans="2:38" x14ac:dyDescent="0.25">
      <c r="B102" s="208" t="s">
        <v>825</v>
      </c>
      <c r="C102" s="209" t="s">
        <v>826</v>
      </c>
      <c r="D1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10">
        <f t="shared" ref="F102" si="290">D102+E102</f>
        <v>0</v>
      </c>
      <c r="G102" s="210"/>
      <c r="H102" s="210">
        <f t="shared" ref="H102" si="291">F102-G102</f>
        <v>0</v>
      </c>
      <c r="I102" s="210"/>
      <c r="J102" s="210">
        <f t="shared" ref="J102" si="292">F102-I102</f>
        <v>0</v>
      </c>
      <c r="K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10">
        <f t="shared" ref="Y102" si="293">V102+W102+X102</f>
        <v>0</v>
      </c>
      <c r="Z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10">
        <f t="shared" ref="AC102" si="294">Z102+AA102+AB102</f>
        <v>0</v>
      </c>
      <c r="AD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10">
        <f t="shared" ref="AG102" si="295">AD102+AE102+AF102</f>
        <v>0</v>
      </c>
      <c r="AH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10">
        <f t="shared" ref="AK102" si="296">AH102+AI102+AJ102</f>
        <v>0</v>
      </c>
      <c r="AL102" s="210">
        <f t="shared" ref="AL102" si="297">Y102+AC102+AG102+AK102</f>
        <v>0</v>
      </c>
    </row>
    <row r="103" spans="2:38" x14ac:dyDescent="0.25">
      <c r="B103" s="208" t="s">
        <v>827</v>
      </c>
      <c r="C103" s="209" t="s">
        <v>828</v>
      </c>
      <c r="D1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10">
        <f t="shared" si="0"/>
        <v>0</v>
      </c>
      <c r="G103" s="210"/>
      <c r="H103" s="210">
        <f t="shared" si="4"/>
        <v>0</v>
      </c>
      <c r="I103" s="210"/>
      <c r="J103" s="210">
        <f t="shared" si="5"/>
        <v>0</v>
      </c>
      <c r="K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10">
        <f t="shared" si="7"/>
        <v>0</v>
      </c>
      <c r="Z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10">
        <f t="shared" si="8"/>
        <v>0</v>
      </c>
      <c r="AD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10">
        <f t="shared" si="9"/>
        <v>0</v>
      </c>
      <c r="AH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10">
        <f t="shared" si="10"/>
        <v>0</v>
      </c>
      <c r="AL103" s="210">
        <f t="shared" si="11"/>
        <v>0</v>
      </c>
    </row>
    <row r="104" spans="2:38" x14ac:dyDescent="0.25">
      <c r="B104" s="208" t="s">
        <v>829</v>
      </c>
      <c r="C104" s="209" t="s">
        <v>830</v>
      </c>
      <c r="D1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10">
        <f t="shared" ref="F104" si="298">D104+E104</f>
        <v>0</v>
      </c>
      <c r="G104" s="210"/>
      <c r="H104" s="210">
        <f t="shared" ref="H104" si="299">F104-G104</f>
        <v>0</v>
      </c>
      <c r="I104" s="210"/>
      <c r="J104" s="210">
        <f t="shared" ref="J104" si="300">F104-I104</f>
        <v>0</v>
      </c>
      <c r="K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10">
        <f t="shared" ref="Y104" si="301">V104+W104+X104</f>
        <v>0</v>
      </c>
      <c r="Z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10">
        <f t="shared" ref="AC104" si="302">Z104+AA104+AB104</f>
        <v>0</v>
      </c>
      <c r="AD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10">
        <f t="shared" ref="AG104" si="303">AD104+AE104+AF104</f>
        <v>0</v>
      </c>
      <c r="AH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10">
        <f t="shared" ref="AK104" si="304">AH104+AI104+AJ104</f>
        <v>0</v>
      </c>
      <c r="AL104" s="210">
        <f t="shared" ref="AL104" si="305">Y104+AC104+AG104+AK104</f>
        <v>0</v>
      </c>
    </row>
    <row r="105" spans="2:38" x14ac:dyDescent="0.25">
      <c r="B105" s="208" t="s">
        <v>831</v>
      </c>
      <c r="C105" s="209" t="s">
        <v>832</v>
      </c>
      <c r="D1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10">
        <f t="shared" si="0"/>
        <v>0</v>
      </c>
      <c r="G105" s="210"/>
      <c r="H105" s="210">
        <f t="shared" si="4"/>
        <v>0</v>
      </c>
      <c r="I105" s="210"/>
      <c r="J105" s="210">
        <f t="shared" si="5"/>
        <v>0</v>
      </c>
      <c r="K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10">
        <f t="shared" si="7"/>
        <v>0</v>
      </c>
      <c r="Z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10">
        <f t="shared" si="8"/>
        <v>0</v>
      </c>
      <c r="AD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10">
        <f t="shared" si="9"/>
        <v>0</v>
      </c>
      <c r="AH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10">
        <f t="shared" si="10"/>
        <v>0</v>
      </c>
      <c r="AL105" s="210">
        <f t="shared" si="11"/>
        <v>0</v>
      </c>
    </row>
    <row r="106" spans="2:38" x14ac:dyDescent="0.25">
      <c r="B106" s="208" t="s">
        <v>833</v>
      </c>
      <c r="C106" s="209" t="s">
        <v>834</v>
      </c>
      <c r="D1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10">
        <f t="shared" ref="F106" si="306">D106+E106</f>
        <v>0</v>
      </c>
      <c r="G106" s="210"/>
      <c r="H106" s="210">
        <f t="shared" ref="H106" si="307">F106-G106</f>
        <v>0</v>
      </c>
      <c r="I106" s="210"/>
      <c r="J106" s="210">
        <f t="shared" ref="J106" si="308">F106-I106</f>
        <v>0</v>
      </c>
      <c r="K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10">
        <f t="shared" ref="Y106" si="309">V106+W106+X106</f>
        <v>0</v>
      </c>
      <c r="Z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10">
        <f t="shared" ref="AC106" si="310">Z106+AA106+AB106</f>
        <v>0</v>
      </c>
      <c r="AD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10">
        <f t="shared" ref="AG106" si="311">AD106+AE106+AF106</f>
        <v>0</v>
      </c>
      <c r="AH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10">
        <f t="shared" ref="AK106" si="312">AH106+AI106+AJ106</f>
        <v>0</v>
      </c>
      <c r="AL106" s="210">
        <f t="shared" ref="AL106" si="313">Y106+AC106+AG106+AK106</f>
        <v>0</v>
      </c>
    </row>
    <row r="107" spans="2:38" x14ac:dyDescent="0.25">
      <c r="B107" s="205" t="s">
        <v>335</v>
      </c>
      <c r="C107" s="206" t="s">
        <v>217</v>
      </c>
      <c r="D107" s="207">
        <f>D108+D119+D134+D150+D165+D191+D194+D201</f>
        <v>0</v>
      </c>
      <c r="E107" s="207">
        <f>E108+E119+E134+E150+E165+E191+E194+E201</f>
        <v>219718</v>
      </c>
      <c r="F107" s="207">
        <f t="shared" si="0"/>
        <v>219718</v>
      </c>
      <c r="G107" s="207">
        <f>G108+G119+G134+G150+G165+G191+G194+G201</f>
        <v>0</v>
      </c>
      <c r="H107" s="207">
        <f t="shared" si="4"/>
        <v>219718</v>
      </c>
      <c r="I107" s="207">
        <f>I108+I119+I134+I150+I165+I191+I194+I201</f>
        <v>0</v>
      </c>
      <c r="J107" s="207">
        <f t="shared" si="5"/>
        <v>219718</v>
      </c>
      <c r="K107" s="207">
        <f t="shared" ref="K107:X107" si="314">K108+K119+K134+K150+K165+K191+K194+K201</f>
        <v>175950</v>
      </c>
      <c r="L107" s="207">
        <f t="shared" si="314"/>
        <v>4000</v>
      </c>
      <c r="M107" s="207">
        <f t="shared" si="314"/>
        <v>6900</v>
      </c>
      <c r="N107" s="207">
        <f t="shared" si="314"/>
        <v>10218</v>
      </c>
      <c r="O107" s="207">
        <f t="shared" si="314"/>
        <v>0</v>
      </c>
      <c r="P107" s="207">
        <f t="shared" si="314"/>
        <v>5000</v>
      </c>
      <c r="Q107" s="207">
        <f t="shared" si="314"/>
        <v>0</v>
      </c>
      <c r="R107" s="207">
        <f t="shared" si="314"/>
        <v>0</v>
      </c>
      <c r="S107" s="207">
        <f t="shared" si="314"/>
        <v>0</v>
      </c>
      <c r="T107" s="207">
        <f t="shared" si="314"/>
        <v>0</v>
      </c>
      <c r="U107" s="207">
        <f t="shared" si="314"/>
        <v>17650</v>
      </c>
      <c r="V107" s="207">
        <f t="shared" si="314"/>
        <v>6318</v>
      </c>
      <c r="W107" s="207">
        <f t="shared" si="314"/>
        <v>210400</v>
      </c>
      <c r="X107" s="207">
        <f t="shared" si="314"/>
        <v>3000</v>
      </c>
      <c r="Y107" s="207">
        <f t="shared" si="7"/>
        <v>219718</v>
      </c>
      <c r="Z107" s="207">
        <f>Z108+Z119+Z134+Z150+Z165+Z191+Z194+Z201</f>
        <v>0</v>
      </c>
      <c r="AA107" s="207">
        <f>AA108+AA119+AA134+AA150+AA165+AA191+AA194+AA201</f>
        <v>0</v>
      </c>
      <c r="AB107" s="207">
        <f>AB108+AB119+AB134+AB150+AB165+AB191+AB194+AB201</f>
        <v>0</v>
      </c>
      <c r="AC107" s="207">
        <f t="shared" si="8"/>
        <v>0</v>
      </c>
      <c r="AD107" s="207">
        <f>AD108+AD119+AD134+AD150+AD165+AD191+AD194+AD201</f>
        <v>0</v>
      </c>
      <c r="AE107" s="207">
        <f>AE108+AE119+AE134+AE150+AE165+AE191+AE194+AE201</f>
        <v>0</v>
      </c>
      <c r="AF107" s="207">
        <f>AF108+AF119+AF134+AF150+AF165+AF191+AF194+AF201</f>
        <v>0</v>
      </c>
      <c r="AG107" s="207">
        <f t="shared" si="9"/>
        <v>0</v>
      </c>
      <c r="AH107" s="207">
        <f>AH108+AH119+AH134+AH150+AH165+AH191+AH194+AH201</f>
        <v>0</v>
      </c>
      <c r="AI107" s="207">
        <f>AI108+AI119+AI134+AI150+AI165+AI191+AI194+AI201</f>
        <v>0</v>
      </c>
      <c r="AJ107" s="207">
        <f>AJ108+AJ119+AJ134+AJ150+AJ165+AJ191+AJ194+AJ201</f>
        <v>0</v>
      </c>
      <c r="AK107" s="207">
        <f t="shared" si="10"/>
        <v>0</v>
      </c>
      <c r="AL107" s="207">
        <f t="shared" si="11"/>
        <v>219718</v>
      </c>
    </row>
    <row r="108" spans="2:38" x14ac:dyDescent="0.25">
      <c r="B108" s="217" t="s">
        <v>336</v>
      </c>
      <c r="C108" s="218" t="s">
        <v>218</v>
      </c>
      <c r="D108" s="219">
        <f>SUM(D109:D118)</f>
        <v>0</v>
      </c>
      <c r="E108" s="219">
        <f>SUM(E109:E118)</f>
        <v>0</v>
      </c>
      <c r="F108" s="219">
        <f t="shared" ref="F108:F225" si="315">D108+E108</f>
        <v>0</v>
      </c>
      <c r="G108" s="219">
        <f>SUM(G109:G118)</f>
        <v>0</v>
      </c>
      <c r="H108" s="219">
        <f t="shared" si="4"/>
        <v>0</v>
      </c>
      <c r="I108" s="219">
        <f>SUM(I109:I118)</f>
        <v>0</v>
      </c>
      <c r="J108" s="219">
        <f t="shared" si="5"/>
        <v>0</v>
      </c>
      <c r="K108" s="219">
        <f t="shared" ref="K108:X108" si="316">SUM(K109:K118)</f>
        <v>0</v>
      </c>
      <c r="L108" s="219">
        <f t="shared" si="316"/>
        <v>0</v>
      </c>
      <c r="M108" s="219">
        <f t="shared" si="316"/>
        <v>0</v>
      </c>
      <c r="N108" s="219">
        <f t="shared" si="316"/>
        <v>0</v>
      </c>
      <c r="O108" s="219">
        <f t="shared" si="316"/>
        <v>0</v>
      </c>
      <c r="P108" s="219">
        <f t="shared" si="316"/>
        <v>0</v>
      </c>
      <c r="Q108" s="219">
        <f t="shared" si="316"/>
        <v>0</v>
      </c>
      <c r="R108" s="219">
        <f t="shared" si="316"/>
        <v>0</v>
      </c>
      <c r="S108" s="219">
        <f t="shared" si="316"/>
        <v>0</v>
      </c>
      <c r="T108" s="219">
        <f t="shared" si="316"/>
        <v>0</v>
      </c>
      <c r="U108" s="219">
        <f t="shared" si="316"/>
        <v>0</v>
      </c>
      <c r="V108" s="219">
        <f t="shared" si="316"/>
        <v>0</v>
      </c>
      <c r="W108" s="219">
        <f t="shared" si="316"/>
        <v>0</v>
      </c>
      <c r="X108" s="219">
        <f t="shared" si="316"/>
        <v>0</v>
      </c>
      <c r="Y108" s="219">
        <f t="shared" si="7"/>
        <v>0</v>
      </c>
      <c r="Z108" s="219">
        <f>SUM(Z109:Z118)</f>
        <v>0</v>
      </c>
      <c r="AA108" s="219">
        <f>SUM(AA109:AA118)</f>
        <v>0</v>
      </c>
      <c r="AB108" s="219">
        <f>SUM(AB109:AB118)</f>
        <v>0</v>
      </c>
      <c r="AC108" s="219">
        <f t="shared" si="8"/>
        <v>0</v>
      </c>
      <c r="AD108" s="219">
        <f>SUM(AD109:AD118)</f>
        <v>0</v>
      </c>
      <c r="AE108" s="219">
        <f>SUM(AE109:AE118)</f>
        <v>0</v>
      </c>
      <c r="AF108" s="219">
        <f>SUM(AF109:AF118)</f>
        <v>0</v>
      </c>
      <c r="AG108" s="219">
        <f t="shared" si="9"/>
        <v>0</v>
      </c>
      <c r="AH108" s="219">
        <f>SUM(AH109:AH118)</f>
        <v>0</v>
      </c>
      <c r="AI108" s="219">
        <f>SUM(AI109:AI118)</f>
        <v>0</v>
      </c>
      <c r="AJ108" s="219">
        <f>SUM(AJ109:AJ118)</f>
        <v>0</v>
      </c>
      <c r="AK108" s="219">
        <f t="shared" si="10"/>
        <v>0</v>
      </c>
      <c r="AL108" s="219">
        <f t="shared" si="11"/>
        <v>0</v>
      </c>
    </row>
    <row r="109" spans="2:38" x14ac:dyDescent="0.25">
      <c r="B109" s="208" t="s">
        <v>859</v>
      </c>
      <c r="C109" s="209" t="s">
        <v>168</v>
      </c>
      <c r="D1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10">
        <f t="shared" si="315"/>
        <v>0</v>
      </c>
      <c r="G109" s="210"/>
      <c r="H109" s="210">
        <f t="shared" ref="H109:H116" si="317">F109-G109</f>
        <v>0</v>
      </c>
      <c r="I109" s="210"/>
      <c r="J109" s="210">
        <f t="shared" ref="J109:J116" si="318">F109-I109</f>
        <v>0</v>
      </c>
      <c r="K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10">
        <f t="shared" ref="Y109:Y116" si="319">V109+W109+X109</f>
        <v>0</v>
      </c>
      <c r="Z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10">
        <f t="shared" ref="AC109:AC116" si="320">Z109+AA109+AB109</f>
        <v>0</v>
      </c>
      <c r="AD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10">
        <f t="shared" ref="AG109:AG116" si="321">AD109+AE109+AF109</f>
        <v>0</v>
      </c>
      <c r="AH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10">
        <f t="shared" ref="AK109:AK116" si="322">AH109+AI109+AJ109</f>
        <v>0</v>
      </c>
      <c r="AL109" s="210">
        <f t="shared" ref="AL109:AL116" si="323">Y109+AC109+AG109+AK109</f>
        <v>0</v>
      </c>
    </row>
    <row r="110" spans="2:38" x14ac:dyDescent="0.25">
      <c r="B110" s="208" t="s">
        <v>860</v>
      </c>
      <c r="C110" s="209" t="s">
        <v>861</v>
      </c>
      <c r="D1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10">
        <f t="shared" ref="F110:F113" si="324">D110+E110</f>
        <v>0</v>
      </c>
      <c r="G110" s="210"/>
      <c r="H110" s="210">
        <f t="shared" si="317"/>
        <v>0</v>
      </c>
      <c r="I110" s="210"/>
      <c r="J110" s="210">
        <f t="shared" si="318"/>
        <v>0</v>
      </c>
      <c r="K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10">
        <f t="shared" si="319"/>
        <v>0</v>
      </c>
      <c r="Z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10">
        <f t="shared" si="320"/>
        <v>0</v>
      </c>
      <c r="AD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10">
        <f t="shared" si="321"/>
        <v>0</v>
      </c>
      <c r="AH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10">
        <f t="shared" si="322"/>
        <v>0</v>
      </c>
      <c r="AL110" s="210">
        <f t="shared" si="323"/>
        <v>0</v>
      </c>
    </row>
    <row r="111" spans="2:38" x14ac:dyDescent="0.25">
      <c r="B111" s="208" t="s">
        <v>862</v>
      </c>
      <c r="C111" s="209" t="s">
        <v>863</v>
      </c>
      <c r="D1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10">
        <f t="shared" si="324"/>
        <v>0</v>
      </c>
      <c r="G111" s="210"/>
      <c r="H111" s="210">
        <f t="shared" si="317"/>
        <v>0</v>
      </c>
      <c r="I111" s="210"/>
      <c r="J111" s="210">
        <f t="shared" si="318"/>
        <v>0</v>
      </c>
      <c r="K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10">
        <f t="shared" si="319"/>
        <v>0</v>
      </c>
      <c r="Z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10">
        <f t="shared" si="320"/>
        <v>0</v>
      </c>
      <c r="AD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10">
        <f t="shared" si="321"/>
        <v>0</v>
      </c>
      <c r="AH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10">
        <f t="shared" si="322"/>
        <v>0</v>
      </c>
      <c r="AL111" s="210">
        <f t="shared" si="323"/>
        <v>0</v>
      </c>
    </row>
    <row r="112" spans="2:38" x14ac:dyDescent="0.25">
      <c r="B112" s="208" t="s">
        <v>337</v>
      </c>
      <c r="C112" s="209" t="s">
        <v>219</v>
      </c>
      <c r="D1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10">
        <f t="shared" si="324"/>
        <v>0</v>
      </c>
      <c r="G112" s="210"/>
      <c r="H112" s="210">
        <f t="shared" ref="H112:H113" si="325">F112-G112</f>
        <v>0</v>
      </c>
      <c r="I112" s="210"/>
      <c r="J112" s="210">
        <f t="shared" ref="J112:J113" si="326">F112-I112</f>
        <v>0</v>
      </c>
      <c r="K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10">
        <f t="shared" ref="Y112:Y113" si="327">V112+W112+X112</f>
        <v>0</v>
      </c>
      <c r="Z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10">
        <f t="shared" ref="AC112:AC113" si="328">Z112+AA112+AB112</f>
        <v>0</v>
      </c>
      <c r="AD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10">
        <f t="shared" ref="AG112:AG113" si="329">AD112+AE112+AF112</f>
        <v>0</v>
      </c>
      <c r="AH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10">
        <f t="shared" ref="AK112:AK113" si="330">AH112+AI112+AJ112</f>
        <v>0</v>
      </c>
      <c r="AL112" s="210">
        <f t="shared" ref="AL112:AL113" si="331">Y112+AC112+AG112+AK112</f>
        <v>0</v>
      </c>
    </row>
    <row r="113" spans="2:38" x14ac:dyDescent="0.25">
      <c r="B113" s="208" t="s">
        <v>864</v>
      </c>
      <c r="C113" s="209" t="s">
        <v>865</v>
      </c>
      <c r="D1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10">
        <f t="shared" si="324"/>
        <v>0</v>
      </c>
      <c r="G113" s="210"/>
      <c r="H113" s="210">
        <f t="shared" si="325"/>
        <v>0</v>
      </c>
      <c r="I113" s="210"/>
      <c r="J113" s="210">
        <f t="shared" si="326"/>
        <v>0</v>
      </c>
      <c r="K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10">
        <f t="shared" si="327"/>
        <v>0</v>
      </c>
      <c r="Z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10">
        <f t="shared" si="328"/>
        <v>0</v>
      </c>
      <c r="AD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10">
        <f t="shared" si="329"/>
        <v>0</v>
      </c>
      <c r="AH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10">
        <f t="shared" si="330"/>
        <v>0</v>
      </c>
      <c r="AL113" s="210">
        <f t="shared" si="331"/>
        <v>0</v>
      </c>
    </row>
    <row r="114" spans="2:38" x14ac:dyDescent="0.25">
      <c r="B114" s="208" t="s">
        <v>866</v>
      </c>
      <c r="C114" s="209" t="s">
        <v>867</v>
      </c>
      <c r="D1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10">
        <f t="shared" si="315"/>
        <v>0</v>
      </c>
      <c r="G114" s="210"/>
      <c r="H114" s="210">
        <f t="shared" ref="H114:H115" si="332">F114-G114</f>
        <v>0</v>
      </c>
      <c r="I114" s="210"/>
      <c r="J114" s="210">
        <f t="shared" ref="J114:J115" si="333">F114-I114</f>
        <v>0</v>
      </c>
      <c r="K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10">
        <f t="shared" ref="Y114:Y115" si="334">V114+W114+X114</f>
        <v>0</v>
      </c>
      <c r="Z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10">
        <f t="shared" ref="AC114:AC115" si="335">Z114+AA114+AB114</f>
        <v>0</v>
      </c>
      <c r="AD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10">
        <f t="shared" ref="AG114:AG115" si="336">AD114+AE114+AF114</f>
        <v>0</v>
      </c>
      <c r="AH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10">
        <f t="shared" ref="AK114:AK115" si="337">AH114+AI114+AJ114</f>
        <v>0</v>
      </c>
      <c r="AL114" s="210">
        <f t="shared" ref="AL114:AL115" si="338">Y114+AC114+AG114+AK114</f>
        <v>0</v>
      </c>
    </row>
    <row r="115" spans="2:38" x14ac:dyDescent="0.25">
      <c r="B115" s="208" t="s">
        <v>868</v>
      </c>
      <c r="C115" s="209" t="s">
        <v>869</v>
      </c>
      <c r="D1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10">
        <f t="shared" si="315"/>
        <v>0</v>
      </c>
      <c r="G115" s="210"/>
      <c r="H115" s="210">
        <f t="shared" si="332"/>
        <v>0</v>
      </c>
      <c r="I115" s="210"/>
      <c r="J115" s="210">
        <f t="shared" si="333"/>
        <v>0</v>
      </c>
      <c r="K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10">
        <f t="shared" si="334"/>
        <v>0</v>
      </c>
      <c r="Z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10">
        <f t="shared" si="335"/>
        <v>0</v>
      </c>
      <c r="AD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10">
        <f t="shared" si="336"/>
        <v>0</v>
      </c>
      <c r="AH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10">
        <f t="shared" si="337"/>
        <v>0</v>
      </c>
      <c r="AL115" s="210">
        <f t="shared" si="338"/>
        <v>0</v>
      </c>
    </row>
    <row r="116" spans="2:38" x14ac:dyDescent="0.25">
      <c r="B116" s="208" t="s">
        <v>870</v>
      </c>
      <c r="C116" s="209" t="s">
        <v>871</v>
      </c>
      <c r="D1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10">
        <f t="shared" ref="F116" si="339">D116+E116</f>
        <v>0</v>
      </c>
      <c r="G116" s="210"/>
      <c r="H116" s="210">
        <f t="shared" si="317"/>
        <v>0</v>
      </c>
      <c r="I116" s="210"/>
      <c r="J116" s="210">
        <f t="shared" si="318"/>
        <v>0</v>
      </c>
      <c r="K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10">
        <f t="shared" si="319"/>
        <v>0</v>
      </c>
      <c r="Z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10">
        <f t="shared" si="320"/>
        <v>0</v>
      </c>
      <c r="AD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10">
        <f t="shared" si="321"/>
        <v>0</v>
      </c>
      <c r="AH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10">
        <f t="shared" si="322"/>
        <v>0</v>
      </c>
      <c r="AL116" s="210">
        <f t="shared" si="323"/>
        <v>0</v>
      </c>
    </row>
    <row r="117" spans="2:38" x14ac:dyDescent="0.25">
      <c r="B117" s="208" t="s">
        <v>872</v>
      </c>
      <c r="C117" s="209" t="s">
        <v>873</v>
      </c>
      <c r="D1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10">
        <f t="shared" ref="F117" si="340">D117+E117</f>
        <v>0</v>
      </c>
      <c r="G117" s="210"/>
      <c r="H117" s="210">
        <f t="shared" si="4"/>
        <v>0</v>
      </c>
      <c r="I117" s="210"/>
      <c r="J117" s="210">
        <f t="shared" si="5"/>
        <v>0</v>
      </c>
      <c r="K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10">
        <f t="shared" si="7"/>
        <v>0</v>
      </c>
      <c r="Z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10">
        <f t="shared" si="8"/>
        <v>0</v>
      </c>
      <c r="AD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10">
        <f t="shared" si="9"/>
        <v>0</v>
      </c>
      <c r="AH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10">
        <f t="shared" si="10"/>
        <v>0</v>
      </c>
      <c r="AL117" s="210">
        <f t="shared" si="11"/>
        <v>0</v>
      </c>
    </row>
    <row r="118" spans="2:38" x14ac:dyDescent="0.25">
      <c r="B118" s="208" t="s">
        <v>874</v>
      </c>
      <c r="C118" s="209" t="s">
        <v>875</v>
      </c>
      <c r="D1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10">
        <f t="shared" si="315"/>
        <v>0</v>
      </c>
      <c r="G118" s="210"/>
      <c r="H118" s="210">
        <f t="shared" ref="H118" si="341">F118-G118</f>
        <v>0</v>
      </c>
      <c r="I118" s="210"/>
      <c r="J118" s="210">
        <f t="shared" ref="J118" si="342">F118-I118</f>
        <v>0</v>
      </c>
      <c r="K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10">
        <f t="shared" ref="Y118" si="343">V118+W118+X118</f>
        <v>0</v>
      </c>
      <c r="Z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10">
        <f t="shared" ref="AC118" si="344">Z118+AA118+AB118</f>
        <v>0</v>
      </c>
      <c r="AD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10">
        <f t="shared" ref="AG118" si="345">AD118+AE118+AF118</f>
        <v>0</v>
      </c>
      <c r="AH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10">
        <f t="shared" ref="AK118" si="346">AH118+AI118+AJ118</f>
        <v>0</v>
      </c>
      <c r="AL118" s="210">
        <f t="shared" ref="AL118" si="347">Y118+AC118+AG118+AK118</f>
        <v>0</v>
      </c>
    </row>
    <row r="119" spans="2:38" x14ac:dyDescent="0.25">
      <c r="B119" s="217" t="s">
        <v>338</v>
      </c>
      <c r="C119" s="218" t="s">
        <v>220</v>
      </c>
      <c r="D119" s="219">
        <f>SUM(D120:D133)</f>
        <v>0</v>
      </c>
      <c r="E119" s="219">
        <f>SUM(E120:E133)</f>
        <v>0</v>
      </c>
      <c r="F119" s="219">
        <f t="shared" si="315"/>
        <v>0</v>
      </c>
      <c r="G119" s="219">
        <f t="shared" ref="G119:I119" si="348">SUM(G120:G133)</f>
        <v>0</v>
      </c>
      <c r="H119" s="219">
        <f t="shared" si="4"/>
        <v>0</v>
      </c>
      <c r="I119" s="219">
        <f t="shared" si="348"/>
        <v>0</v>
      </c>
      <c r="J119" s="219">
        <f t="shared" si="5"/>
        <v>0</v>
      </c>
      <c r="K119" s="219">
        <f t="shared" ref="K119:AJ119" si="349">SUM(K120:K133)</f>
        <v>0</v>
      </c>
      <c r="L119" s="219">
        <f t="shared" si="349"/>
        <v>0</v>
      </c>
      <c r="M119" s="219">
        <f t="shared" si="349"/>
        <v>0</v>
      </c>
      <c r="N119" s="219">
        <f t="shared" si="349"/>
        <v>0</v>
      </c>
      <c r="O119" s="219">
        <f t="shared" si="349"/>
        <v>0</v>
      </c>
      <c r="P119" s="219">
        <f t="shared" si="349"/>
        <v>0</v>
      </c>
      <c r="Q119" s="219">
        <f t="shared" si="349"/>
        <v>0</v>
      </c>
      <c r="R119" s="219">
        <f t="shared" si="349"/>
        <v>0</v>
      </c>
      <c r="S119" s="219">
        <f t="shared" si="349"/>
        <v>0</v>
      </c>
      <c r="T119" s="219">
        <f t="shared" si="349"/>
        <v>0</v>
      </c>
      <c r="U119" s="219">
        <f t="shared" si="349"/>
        <v>0</v>
      </c>
      <c r="V119" s="219">
        <f t="shared" si="349"/>
        <v>0</v>
      </c>
      <c r="W119" s="219">
        <f t="shared" si="349"/>
        <v>0</v>
      </c>
      <c r="X119" s="219">
        <f t="shared" si="349"/>
        <v>0</v>
      </c>
      <c r="Y119" s="219">
        <f t="shared" si="7"/>
        <v>0</v>
      </c>
      <c r="Z119" s="219">
        <f t="shared" si="349"/>
        <v>0</v>
      </c>
      <c r="AA119" s="219">
        <f t="shared" si="349"/>
        <v>0</v>
      </c>
      <c r="AB119" s="219">
        <f t="shared" si="349"/>
        <v>0</v>
      </c>
      <c r="AC119" s="219">
        <f t="shared" si="8"/>
        <v>0</v>
      </c>
      <c r="AD119" s="219">
        <f t="shared" si="349"/>
        <v>0</v>
      </c>
      <c r="AE119" s="219">
        <f t="shared" si="349"/>
        <v>0</v>
      </c>
      <c r="AF119" s="219">
        <f t="shared" si="349"/>
        <v>0</v>
      </c>
      <c r="AG119" s="219">
        <f t="shared" si="9"/>
        <v>0</v>
      </c>
      <c r="AH119" s="219">
        <f t="shared" si="349"/>
        <v>0</v>
      </c>
      <c r="AI119" s="219">
        <f t="shared" si="349"/>
        <v>0</v>
      </c>
      <c r="AJ119" s="219">
        <f t="shared" si="349"/>
        <v>0</v>
      </c>
      <c r="AK119" s="219">
        <f t="shared" si="10"/>
        <v>0</v>
      </c>
      <c r="AL119" s="219">
        <f t="shared" si="11"/>
        <v>0</v>
      </c>
    </row>
    <row r="120" spans="2:38" x14ac:dyDescent="0.25">
      <c r="B120" s="208" t="s">
        <v>339</v>
      </c>
      <c r="C120" s="209" t="s">
        <v>221</v>
      </c>
      <c r="D1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10">
        <f t="shared" si="315"/>
        <v>0</v>
      </c>
      <c r="G120" s="210"/>
      <c r="H120" s="210">
        <f t="shared" ref="H120:H133" si="350">F120-G120</f>
        <v>0</v>
      </c>
      <c r="I120" s="210"/>
      <c r="J120" s="210">
        <f t="shared" ref="J120:J133" si="351">F120-I120</f>
        <v>0</v>
      </c>
      <c r="K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10">
        <f t="shared" ref="Y120:Y133" si="352">V120+W120+X120</f>
        <v>0</v>
      </c>
      <c r="Z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10">
        <f t="shared" ref="AC120:AC133" si="353">Z120+AA120+AB120</f>
        <v>0</v>
      </c>
      <c r="AD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10">
        <f t="shared" ref="AG120:AG133" si="354">AD120+AE120+AF120</f>
        <v>0</v>
      </c>
      <c r="AH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10">
        <f t="shared" ref="AK120:AK133" si="355">AH120+AI120+AJ120</f>
        <v>0</v>
      </c>
      <c r="AL120" s="210">
        <f t="shared" ref="AL120:AL133" si="356">Y120+AC120+AG120+AK120</f>
        <v>0</v>
      </c>
    </row>
    <row r="121" spans="2:38" x14ac:dyDescent="0.25">
      <c r="B121" s="208" t="s">
        <v>876</v>
      </c>
      <c r="C121" s="209" t="s">
        <v>877</v>
      </c>
      <c r="D1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10">
        <f t="shared" ref="F121:F126" si="357">D121+E121</f>
        <v>0</v>
      </c>
      <c r="G121" s="210"/>
      <c r="H121" s="210">
        <f t="shared" ref="H121:H126" si="358">F121-G121</f>
        <v>0</v>
      </c>
      <c r="I121" s="210"/>
      <c r="J121" s="210">
        <f t="shared" ref="J121:J126" si="359">F121-I121</f>
        <v>0</v>
      </c>
      <c r="K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10">
        <f t="shared" ref="Y121:Y126" si="360">V121+W121+X121</f>
        <v>0</v>
      </c>
      <c r="Z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10">
        <f t="shared" ref="AC121:AC126" si="361">Z121+AA121+AB121</f>
        <v>0</v>
      </c>
      <c r="AD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10">
        <f t="shared" ref="AG121:AG126" si="362">AD121+AE121+AF121</f>
        <v>0</v>
      </c>
      <c r="AH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10">
        <f t="shared" ref="AK121:AK126" si="363">AH121+AI121+AJ121</f>
        <v>0</v>
      </c>
      <c r="AL121" s="210">
        <f t="shared" ref="AL121:AL126" si="364">Y121+AC121+AG121+AK121</f>
        <v>0</v>
      </c>
    </row>
    <row r="122" spans="2:38" x14ac:dyDescent="0.25">
      <c r="B122" s="208" t="s">
        <v>340</v>
      </c>
      <c r="C122" s="209" t="s">
        <v>222</v>
      </c>
      <c r="D1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10">
        <f t="shared" si="357"/>
        <v>0</v>
      </c>
      <c r="G122" s="210"/>
      <c r="H122" s="210">
        <f t="shared" si="358"/>
        <v>0</v>
      </c>
      <c r="I122" s="210"/>
      <c r="J122" s="210">
        <f t="shared" si="359"/>
        <v>0</v>
      </c>
      <c r="K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10">
        <f t="shared" si="360"/>
        <v>0</v>
      </c>
      <c r="Z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10">
        <f t="shared" si="361"/>
        <v>0</v>
      </c>
      <c r="AD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10">
        <f t="shared" si="362"/>
        <v>0</v>
      </c>
      <c r="AH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10">
        <f t="shared" si="363"/>
        <v>0</v>
      </c>
      <c r="AL122" s="210">
        <f t="shared" si="364"/>
        <v>0</v>
      </c>
    </row>
    <row r="123" spans="2:38" x14ac:dyDescent="0.25">
      <c r="B123" s="208" t="s">
        <v>878</v>
      </c>
      <c r="C123" s="209" t="s">
        <v>879</v>
      </c>
      <c r="D1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10">
        <f t="shared" si="357"/>
        <v>0</v>
      </c>
      <c r="G123" s="210"/>
      <c r="H123" s="210">
        <f t="shared" si="358"/>
        <v>0</v>
      </c>
      <c r="I123" s="210"/>
      <c r="J123" s="210">
        <f t="shared" si="359"/>
        <v>0</v>
      </c>
      <c r="K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10">
        <f t="shared" si="360"/>
        <v>0</v>
      </c>
      <c r="Z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10">
        <f t="shared" si="361"/>
        <v>0</v>
      </c>
      <c r="AD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10">
        <f t="shared" si="362"/>
        <v>0</v>
      </c>
      <c r="AH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10">
        <f t="shared" si="363"/>
        <v>0</v>
      </c>
      <c r="AL123" s="210">
        <f t="shared" si="364"/>
        <v>0</v>
      </c>
    </row>
    <row r="124" spans="2:38" x14ac:dyDescent="0.25">
      <c r="B124" s="208" t="s">
        <v>880</v>
      </c>
      <c r="C124" s="209" t="s">
        <v>881</v>
      </c>
      <c r="D1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10">
        <f t="shared" si="357"/>
        <v>0</v>
      </c>
      <c r="G124" s="210"/>
      <c r="H124" s="210">
        <f t="shared" si="358"/>
        <v>0</v>
      </c>
      <c r="I124" s="210"/>
      <c r="J124" s="210">
        <f t="shared" si="359"/>
        <v>0</v>
      </c>
      <c r="K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10">
        <f t="shared" si="360"/>
        <v>0</v>
      </c>
      <c r="Z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10">
        <f t="shared" si="361"/>
        <v>0</v>
      </c>
      <c r="AD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10">
        <f t="shared" si="362"/>
        <v>0</v>
      </c>
      <c r="AH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10">
        <f t="shared" si="363"/>
        <v>0</v>
      </c>
      <c r="AL124" s="210">
        <f t="shared" si="364"/>
        <v>0</v>
      </c>
    </row>
    <row r="125" spans="2:38" x14ac:dyDescent="0.25">
      <c r="B125" s="208" t="s">
        <v>882</v>
      </c>
      <c r="C125" s="209" t="s">
        <v>883</v>
      </c>
      <c r="D1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10">
        <f t="shared" si="357"/>
        <v>0</v>
      </c>
      <c r="G125" s="210"/>
      <c r="H125" s="210">
        <f t="shared" si="358"/>
        <v>0</v>
      </c>
      <c r="I125" s="210"/>
      <c r="J125" s="210">
        <f t="shared" si="359"/>
        <v>0</v>
      </c>
      <c r="K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10">
        <f t="shared" si="360"/>
        <v>0</v>
      </c>
      <c r="Z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10">
        <f t="shared" si="361"/>
        <v>0</v>
      </c>
      <c r="AD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10">
        <f t="shared" si="362"/>
        <v>0</v>
      </c>
      <c r="AH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10">
        <f t="shared" si="363"/>
        <v>0</v>
      </c>
      <c r="AL125" s="210">
        <f t="shared" si="364"/>
        <v>0</v>
      </c>
    </row>
    <row r="126" spans="2:38" x14ac:dyDescent="0.25">
      <c r="B126" s="208" t="s">
        <v>884</v>
      </c>
      <c r="C126" s="209" t="s">
        <v>885</v>
      </c>
      <c r="D1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10">
        <f t="shared" si="357"/>
        <v>0</v>
      </c>
      <c r="G126" s="210"/>
      <c r="H126" s="210">
        <f t="shared" si="358"/>
        <v>0</v>
      </c>
      <c r="I126" s="210"/>
      <c r="J126" s="210">
        <f t="shared" si="359"/>
        <v>0</v>
      </c>
      <c r="K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10">
        <f t="shared" si="360"/>
        <v>0</v>
      </c>
      <c r="Z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10">
        <f t="shared" si="361"/>
        <v>0</v>
      </c>
      <c r="AD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10">
        <f t="shared" si="362"/>
        <v>0</v>
      </c>
      <c r="AH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10">
        <f t="shared" si="363"/>
        <v>0</v>
      </c>
      <c r="AL126" s="210">
        <f t="shared" si="364"/>
        <v>0</v>
      </c>
    </row>
    <row r="127" spans="2:38" x14ac:dyDescent="0.25">
      <c r="B127" s="208" t="s">
        <v>886</v>
      </c>
      <c r="C127" s="209" t="s">
        <v>887</v>
      </c>
      <c r="D1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10">
        <f t="shared" si="315"/>
        <v>0</v>
      </c>
      <c r="G127" s="210"/>
      <c r="H127" s="210">
        <f t="shared" si="350"/>
        <v>0</v>
      </c>
      <c r="I127" s="210"/>
      <c r="J127" s="210">
        <f t="shared" si="351"/>
        <v>0</v>
      </c>
      <c r="K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10">
        <f t="shared" si="352"/>
        <v>0</v>
      </c>
      <c r="Z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10">
        <f t="shared" si="353"/>
        <v>0</v>
      </c>
      <c r="AD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10">
        <f t="shared" si="354"/>
        <v>0</v>
      </c>
      <c r="AH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10">
        <f t="shared" si="355"/>
        <v>0</v>
      </c>
      <c r="AL127" s="210">
        <f t="shared" si="356"/>
        <v>0</v>
      </c>
    </row>
    <row r="128" spans="2:38" x14ac:dyDescent="0.25">
      <c r="B128" s="208" t="s">
        <v>888</v>
      </c>
      <c r="C128" s="209" t="s">
        <v>889</v>
      </c>
      <c r="D1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10">
        <f t="shared" si="315"/>
        <v>0</v>
      </c>
      <c r="G128" s="210"/>
      <c r="H128" s="210">
        <f t="shared" si="350"/>
        <v>0</v>
      </c>
      <c r="I128" s="210"/>
      <c r="J128" s="210">
        <f t="shared" si="351"/>
        <v>0</v>
      </c>
      <c r="K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10">
        <f t="shared" si="352"/>
        <v>0</v>
      </c>
      <c r="Z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10">
        <f t="shared" si="353"/>
        <v>0</v>
      </c>
      <c r="AD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10">
        <f t="shared" si="354"/>
        <v>0</v>
      </c>
      <c r="AH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10">
        <f t="shared" si="355"/>
        <v>0</v>
      </c>
      <c r="AL128" s="210">
        <f t="shared" si="356"/>
        <v>0</v>
      </c>
    </row>
    <row r="129" spans="2:38" x14ac:dyDescent="0.25">
      <c r="B129" s="208" t="s">
        <v>890</v>
      </c>
      <c r="C129" s="209" t="s">
        <v>891</v>
      </c>
      <c r="D1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10">
        <f t="shared" ref="F129" si="365">D129+E129</f>
        <v>0</v>
      </c>
      <c r="G129" s="210"/>
      <c r="H129" s="210">
        <f t="shared" ref="H129" si="366">F129-G129</f>
        <v>0</v>
      </c>
      <c r="I129" s="210"/>
      <c r="J129" s="210">
        <f t="shared" ref="J129" si="367">F129-I129</f>
        <v>0</v>
      </c>
      <c r="K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10">
        <f t="shared" ref="Y129" si="368">V129+W129+X129</f>
        <v>0</v>
      </c>
      <c r="Z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10">
        <f t="shared" ref="AC129" si="369">Z129+AA129+AB129</f>
        <v>0</v>
      </c>
      <c r="AD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10">
        <f t="shared" ref="AG129" si="370">AD129+AE129+AF129</f>
        <v>0</v>
      </c>
      <c r="AH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10">
        <f t="shared" ref="AK129" si="371">AH129+AI129+AJ129</f>
        <v>0</v>
      </c>
      <c r="AL129" s="210">
        <f t="shared" ref="AL129" si="372">Y129+AC129+AG129+AK129</f>
        <v>0</v>
      </c>
    </row>
    <row r="130" spans="2:38" x14ac:dyDescent="0.25">
      <c r="B130" s="208" t="s">
        <v>341</v>
      </c>
      <c r="C130" s="209" t="s">
        <v>223</v>
      </c>
      <c r="D1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10">
        <f t="shared" ref="F130:F131" si="373">D130+E130</f>
        <v>0</v>
      </c>
      <c r="G130" s="210"/>
      <c r="H130" s="210">
        <f t="shared" ref="H130:H131" si="374">F130-G130</f>
        <v>0</v>
      </c>
      <c r="I130" s="210"/>
      <c r="J130" s="210">
        <f t="shared" ref="J130:J131" si="375">F130-I130</f>
        <v>0</v>
      </c>
      <c r="K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10">
        <f t="shared" ref="Y130:Y131" si="376">V130+W130+X130</f>
        <v>0</v>
      </c>
      <c r="Z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10">
        <f t="shared" ref="AC130:AC131" si="377">Z130+AA130+AB130</f>
        <v>0</v>
      </c>
      <c r="AD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10">
        <f t="shared" ref="AG130:AG131" si="378">AD130+AE130+AF130</f>
        <v>0</v>
      </c>
      <c r="AH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10">
        <f t="shared" ref="AK130:AK131" si="379">AH130+AI130+AJ130</f>
        <v>0</v>
      </c>
      <c r="AL130" s="210">
        <f t="shared" ref="AL130:AL131" si="380">Y130+AC130+AG130+AK130</f>
        <v>0</v>
      </c>
    </row>
    <row r="131" spans="2:38" x14ac:dyDescent="0.25">
      <c r="B131" s="208" t="s">
        <v>892</v>
      </c>
      <c r="C131" s="209" t="s">
        <v>893</v>
      </c>
      <c r="D1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10">
        <f t="shared" si="373"/>
        <v>0</v>
      </c>
      <c r="G131" s="210"/>
      <c r="H131" s="210">
        <f t="shared" si="374"/>
        <v>0</v>
      </c>
      <c r="I131" s="210"/>
      <c r="J131" s="210">
        <f t="shared" si="375"/>
        <v>0</v>
      </c>
      <c r="K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10">
        <f t="shared" si="376"/>
        <v>0</v>
      </c>
      <c r="Z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10">
        <f t="shared" si="377"/>
        <v>0</v>
      </c>
      <c r="AD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10">
        <f t="shared" si="378"/>
        <v>0</v>
      </c>
      <c r="AH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10">
        <f t="shared" si="379"/>
        <v>0</v>
      </c>
      <c r="AL131" s="210">
        <f t="shared" si="380"/>
        <v>0</v>
      </c>
    </row>
    <row r="132" spans="2:38" x14ac:dyDescent="0.25">
      <c r="B132" s="208" t="s">
        <v>894</v>
      </c>
      <c r="C132" s="209" t="s">
        <v>895</v>
      </c>
      <c r="D1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10">
        <f t="shared" si="315"/>
        <v>0</v>
      </c>
      <c r="G132" s="210"/>
      <c r="H132" s="210">
        <f t="shared" si="350"/>
        <v>0</v>
      </c>
      <c r="I132" s="210"/>
      <c r="J132" s="210">
        <f t="shared" si="351"/>
        <v>0</v>
      </c>
      <c r="K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10">
        <f t="shared" si="352"/>
        <v>0</v>
      </c>
      <c r="Z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10">
        <f t="shared" si="353"/>
        <v>0</v>
      </c>
      <c r="AD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10">
        <f t="shared" si="354"/>
        <v>0</v>
      </c>
      <c r="AH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10">
        <f t="shared" si="355"/>
        <v>0</v>
      </c>
      <c r="AL132" s="210">
        <f t="shared" si="356"/>
        <v>0</v>
      </c>
    </row>
    <row r="133" spans="2:38" x14ac:dyDescent="0.25">
      <c r="B133" s="208" t="s">
        <v>896</v>
      </c>
      <c r="C133" s="209" t="s">
        <v>897</v>
      </c>
      <c r="D1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10">
        <f t="shared" si="315"/>
        <v>0</v>
      </c>
      <c r="G133" s="210"/>
      <c r="H133" s="210">
        <f t="shared" si="350"/>
        <v>0</v>
      </c>
      <c r="I133" s="210"/>
      <c r="J133" s="210">
        <f t="shared" si="351"/>
        <v>0</v>
      </c>
      <c r="K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10">
        <f t="shared" si="352"/>
        <v>0</v>
      </c>
      <c r="Z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10">
        <f t="shared" si="353"/>
        <v>0</v>
      </c>
      <c r="AD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10">
        <f t="shared" si="354"/>
        <v>0</v>
      </c>
      <c r="AH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10">
        <f t="shared" si="355"/>
        <v>0</v>
      </c>
      <c r="AL133" s="210">
        <f t="shared" si="356"/>
        <v>0</v>
      </c>
    </row>
    <row r="134" spans="2:38" x14ac:dyDescent="0.25">
      <c r="B134" s="217" t="s">
        <v>342</v>
      </c>
      <c r="C134" s="218" t="s">
        <v>224</v>
      </c>
      <c r="D134" s="219">
        <f>SUM(D135:D149)</f>
        <v>0</v>
      </c>
      <c r="E134" s="219">
        <f>SUM(E135:E149)</f>
        <v>0</v>
      </c>
      <c r="F134" s="219">
        <f t="shared" si="315"/>
        <v>0</v>
      </c>
      <c r="G134" s="219">
        <f t="shared" ref="G134:I134" si="381">SUM(G135:G149)</f>
        <v>0</v>
      </c>
      <c r="H134" s="219">
        <f t="shared" si="4"/>
        <v>0</v>
      </c>
      <c r="I134" s="219">
        <f t="shared" si="381"/>
        <v>0</v>
      </c>
      <c r="J134" s="219">
        <f t="shared" si="5"/>
        <v>0</v>
      </c>
      <c r="K134" s="219">
        <f t="shared" ref="K134:AJ134" si="382">SUM(K135:K149)</f>
        <v>0</v>
      </c>
      <c r="L134" s="219">
        <f t="shared" si="382"/>
        <v>0</v>
      </c>
      <c r="M134" s="219">
        <f t="shared" si="382"/>
        <v>0</v>
      </c>
      <c r="N134" s="219">
        <f t="shared" si="382"/>
        <v>0</v>
      </c>
      <c r="O134" s="219">
        <f t="shared" si="382"/>
        <v>0</v>
      </c>
      <c r="P134" s="219">
        <f t="shared" si="382"/>
        <v>0</v>
      </c>
      <c r="Q134" s="219">
        <f t="shared" si="382"/>
        <v>0</v>
      </c>
      <c r="R134" s="219">
        <f t="shared" si="382"/>
        <v>0</v>
      </c>
      <c r="S134" s="219">
        <f t="shared" si="382"/>
        <v>0</v>
      </c>
      <c r="T134" s="219">
        <f t="shared" si="382"/>
        <v>0</v>
      </c>
      <c r="U134" s="219">
        <f t="shared" si="382"/>
        <v>0</v>
      </c>
      <c r="V134" s="219">
        <f t="shared" si="382"/>
        <v>0</v>
      </c>
      <c r="W134" s="219">
        <f t="shared" si="382"/>
        <v>0</v>
      </c>
      <c r="X134" s="219">
        <f t="shared" si="382"/>
        <v>0</v>
      </c>
      <c r="Y134" s="219">
        <f t="shared" si="7"/>
        <v>0</v>
      </c>
      <c r="Z134" s="219">
        <f t="shared" si="382"/>
        <v>0</v>
      </c>
      <c r="AA134" s="219">
        <f t="shared" si="382"/>
        <v>0</v>
      </c>
      <c r="AB134" s="219">
        <f t="shared" si="382"/>
        <v>0</v>
      </c>
      <c r="AC134" s="219">
        <f t="shared" si="8"/>
        <v>0</v>
      </c>
      <c r="AD134" s="219">
        <f t="shared" si="382"/>
        <v>0</v>
      </c>
      <c r="AE134" s="219">
        <f t="shared" si="382"/>
        <v>0</v>
      </c>
      <c r="AF134" s="219">
        <f t="shared" si="382"/>
        <v>0</v>
      </c>
      <c r="AG134" s="219">
        <f t="shared" si="9"/>
        <v>0</v>
      </c>
      <c r="AH134" s="219">
        <f t="shared" si="382"/>
        <v>0</v>
      </c>
      <c r="AI134" s="219">
        <f t="shared" si="382"/>
        <v>0</v>
      </c>
      <c r="AJ134" s="219">
        <f t="shared" si="382"/>
        <v>0</v>
      </c>
      <c r="AK134" s="219">
        <f t="shared" si="10"/>
        <v>0</v>
      </c>
      <c r="AL134" s="219">
        <f t="shared" si="11"/>
        <v>0</v>
      </c>
    </row>
    <row r="135" spans="2:38" x14ac:dyDescent="0.25">
      <c r="B135" s="208" t="s">
        <v>898</v>
      </c>
      <c r="C135" s="209" t="s">
        <v>899</v>
      </c>
      <c r="D1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10">
        <f t="shared" si="315"/>
        <v>0</v>
      </c>
      <c r="G135" s="210"/>
      <c r="H135" s="210">
        <f t="shared" ref="H135:H149" si="383">F135-G135</f>
        <v>0</v>
      </c>
      <c r="I135" s="210"/>
      <c r="J135" s="210">
        <f t="shared" ref="J135:J149" si="384">F135-I135</f>
        <v>0</v>
      </c>
      <c r="K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10">
        <f t="shared" ref="Y135:Y149" si="385">V135+W135+X135</f>
        <v>0</v>
      </c>
      <c r="Z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10">
        <f t="shared" ref="AC135:AC149" si="386">Z135+AA135+AB135</f>
        <v>0</v>
      </c>
      <c r="AD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10">
        <f t="shared" ref="AG135:AG149" si="387">AD135+AE135+AF135</f>
        <v>0</v>
      </c>
      <c r="AH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10">
        <f t="shared" ref="AK135:AK149" si="388">AH135+AI135+AJ135</f>
        <v>0</v>
      </c>
      <c r="AL135" s="210">
        <f t="shared" ref="AL135:AL149" si="389">Y135+AC135+AG135+AK135</f>
        <v>0</v>
      </c>
    </row>
    <row r="136" spans="2:38" x14ac:dyDescent="0.25">
      <c r="B136" s="208" t="s">
        <v>343</v>
      </c>
      <c r="C136" s="209" t="s">
        <v>225</v>
      </c>
      <c r="D1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10">
        <f t="shared" si="315"/>
        <v>0</v>
      </c>
      <c r="G136" s="210"/>
      <c r="H136" s="210">
        <f t="shared" si="383"/>
        <v>0</v>
      </c>
      <c r="I136" s="210"/>
      <c r="J136" s="210">
        <f t="shared" si="384"/>
        <v>0</v>
      </c>
      <c r="K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10">
        <f t="shared" si="385"/>
        <v>0</v>
      </c>
      <c r="Z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10">
        <f t="shared" si="386"/>
        <v>0</v>
      </c>
      <c r="AD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10">
        <f t="shared" si="387"/>
        <v>0</v>
      </c>
      <c r="AH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10">
        <f t="shared" si="388"/>
        <v>0</v>
      </c>
      <c r="AL136" s="210">
        <f t="shared" si="389"/>
        <v>0</v>
      </c>
    </row>
    <row r="137" spans="2:38" x14ac:dyDescent="0.25">
      <c r="B137" s="208" t="s">
        <v>900</v>
      </c>
      <c r="C137" s="209" t="s">
        <v>901</v>
      </c>
      <c r="D1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10">
        <f t="shared" si="315"/>
        <v>0</v>
      </c>
      <c r="G137" s="210"/>
      <c r="H137" s="210">
        <f t="shared" si="383"/>
        <v>0</v>
      </c>
      <c r="I137" s="210"/>
      <c r="J137" s="210">
        <f t="shared" si="384"/>
        <v>0</v>
      </c>
      <c r="K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10">
        <f t="shared" si="385"/>
        <v>0</v>
      </c>
      <c r="Z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10">
        <f t="shared" si="386"/>
        <v>0</v>
      </c>
      <c r="AD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10">
        <f t="shared" si="387"/>
        <v>0</v>
      </c>
      <c r="AH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10">
        <f t="shared" si="388"/>
        <v>0</v>
      </c>
      <c r="AL137" s="210">
        <f t="shared" si="389"/>
        <v>0</v>
      </c>
    </row>
    <row r="138" spans="2:38" x14ac:dyDescent="0.25">
      <c r="B138" s="208" t="s">
        <v>344</v>
      </c>
      <c r="C138" s="209" t="s">
        <v>226</v>
      </c>
      <c r="D1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10">
        <f t="shared" si="315"/>
        <v>0</v>
      </c>
      <c r="G138" s="210"/>
      <c r="H138" s="210">
        <f t="shared" si="383"/>
        <v>0</v>
      </c>
      <c r="I138" s="210"/>
      <c r="J138" s="210">
        <f t="shared" si="384"/>
        <v>0</v>
      </c>
      <c r="K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10">
        <f t="shared" si="385"/>
        <v>0</v>
      </c>
      <c r="Z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10">
        <f t="shared" si="386"/>
        <v>0</v>
      </c>
      <c r="AD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10">
        <f t="shared" si="387"/>
        <v>0</v>
      </c>
      <c r="AH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10">
        <f t="shared" si="388"/>
        <v>0</v>
      </c>
      <c r="AL138" s="210">
        <f t="shared" si="389"/>
        <v>0</v>
      </c>
    </row>
    <row r="139" spans="2:38" x14ac:dyDescent="0.25">
      <c r="B139" s="208" t="s">
        <v>902</v>
      </c>
      <c r="C139" s="209" t="s">
        <v>903</v>
      </c>
      <c r="D1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10">
        <f t="shared" ref="F139:F144" si="390">D139+E139</f>
        <v>0</v>
      </c>
      <c r="G139" s="210"/>
      <c r="H139" s="210">
        <f t="shared" ref="H139:H144" si="391">F139-G139</f>
        <v>0</v>
      </c>
      <c r="I139" s="210"/>
      <c r="J139" s="210">
        <f t="shared" ref="J139:J144" si="392">F139-I139</f>
        <v>0</v>
      </c>
      <c r="K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10">
        <f t="shared" ref="Y139:Y144" si="393">V139+W139+X139</f>
        <v>0</v>
      </c>
      <c r="Z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10">
        <f t="shared" ref="AC139:AC144" si="394">Z139+AA139+AB139</f>
        <v>0</v>
      </c>
      <c r="AD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10">
        <f t="shared" ref="AG139:AG144" si="395">AD139+AE139+AF139</f>
        <v>0</v>
      </c>
      <c r="AH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10">
        <f t="shared" ref="AK139:AK144" si="396">AH139+AI139+AJ139</f>
        <v>0</v>
      </c>
      <c r="AL139" s="210">
        <f t="shared" ref="AL139:AL144" si="397">Y139+AC139+AG139+AK139</f>
        <v>0</v>
      </c>
    </row>
    <row r="140" spans="2:38" x14ac:dyDescent="0.25">
      <c r="B140" s="208" t="s">
        <v>904</v>
      </c>
      <c r="C140" s="209" t="s">
        <v>905</v>
      </c>
      <c r="D1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10">
        <f t="shared" ref="F140:F141" si="398">D140+E140</f>
        <v>0</v>
      </c>
      <c r="G140" s="210"/>
      <c r="H140" s="210">
        <f t="shared" ref="H140:H141" si="399">F140-G140</f>
        <v>0</v>
      </c>
      <c r="I140" s="210"/>
      <c r="J140" s="210">
        <f t="shared" ref="J140:J141" si="400">F140-I140</f>
        <v>0</v>
      </c>
      <c r="K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10">
        <f t="shared" ref="Y140:Y141" si="401">V140+W140+X140</f>
        <v>0</v>
      </c>
      <c r="Z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10">
        <f t="shared" ref="AC140:AC141" si="402">Z140+AA140+AB140</f>
        <v>0</v>
      </c>
      <c r="AD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10">
        <f t="shared" ref="AG140:AG141" si="403">AD140+AE140+AF140</f>
        <v>0</v>
      </c>
      <c r="AH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10">
        <f t="shared" ref="AK140:AK141" si="404">AH140+AI140+AJ140</f>
        <v>0</v>
      </c>
      <c r="AL140" s="210">
        <f t="shared" ref="AL140:AL141" si="405">Y140+AC140+AG140+AK140</f>
        <v>0</v>
      </c>
    </row>
    <row r="141" spans="2:38" x14ac:dyDescent="0.25">
      <c r="B141" s="208" t="s">
        <v>906</v>
      </c>
      <c r="C141" s="209" t="s">
        <v>907</v>
      </c>
      <c r="D1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10">
        <f t="shared" si="398"/>
        <v>0</v>
      </c>
      <c r="G141" s="210"/>
      <c r="H141" s="210">
        <f t="shared" si="399"/>
        <v>0</v>
      </c>
      <c r="I141" s="210"/>
      <c r="J141" s="210">
        <f t="shared" si="400"/>
        <v>0</v>
      </c>
      <c r="K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10">
        <f t="shared" si="401"/>
        <v>0</v>
      </c>
      <c r="Z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10">
        <f t="shared" si="402"/>
        <v>0</v>
      </c>
      <c r="AD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10">
        <f t="shared" si="403"/>
        <v>0</v>
      </c>
      <c r="AH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10">
        <f t="shared" si="404"/>
        <v>0</v>
      </c>
      <c r="AL141" s="210">
        <f t="shared" si="405"/>
        <v>0</v>
      </c>
    </row>
    <row r="142" spans="2:38" x14ac:dyDescent="0.25">
      <c r="B142" s="208" t="s">
        <v>908</v>
      </c>
      <c r="C142" s="209" t="s">
        <v>909</v>
      </c>
      <c r="D1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10">
        <f t="shared" si="390"/>
        <v>0</v>
      </c>
      <c r="G142" s="210"/>
      <c r="H142" s="210">
        <f t="shared" si="391"/>
        <v>0</v>
      </c>
      <c r="I142" s="210"/>
      <c r="J142" s="210">
        <f t="shared" si="392"/>
        <v>0</v>
      </c>
      <c r="K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10">
        <f t="shared" si="393"/>
        <v>0</v>
      </c>
      <c r="Z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10">
        <f t="shared" si="394"/>
        <v>0</v>
      </c>
      <c r="AD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10">
        <f t="shared" si="395"/>
        <v>0</v>
      </c>
      <c r="AH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10">
        <f t="shared" si="396"/>
        <v>0</v>
      </c>
      <c r="AL142" s="210">
        <f t="shared" si="397"/>
        <v>0</v>
      </c>
    </row>
    <row r="143" spans="2:38" x14ac:dyDescent="0.25">
      <c r="B143" s="208" t="s">
        <v>910</v>
      </c>
      <c r="C143" s="209" t="s">
        <v>911</v>
      </c>
      <c r="D1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10">
        <f t="shared" si="390"/>
        <v>0</v>
      </c>
      <c r="G143" s="210"/>
      <c r="H143" s="210">
        <f t="shared" si="391"/>
        <v>0</v>
      </c>
      <c r="I143" s="210"/>
      <c r="J143" s="210">
        <f t="shared" si="392"/>
        <v>0</v>
      </c>
      <c r="K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10">
        <f t="shared" si="393"/>
        <v>0</v>
      </c>
      <c r="Z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10">
        <f t="shared" si="394"/>
        <v>0</v>
      </c>
      <c r="AD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10">
        <f t="shared" si="395"/>
        <v>0</v>
      </c>
      <c r="AH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10">
        <f t="shared" si="396"/>
        <v>0</v>
      </c>
      <c r="AL143" s="210">
        <f t="shared" si="397"/>
        <v>0</v>
      </c>
    </row>
    <row r="144" spans="2:38" x14ac:dyDescent="0.25">
      <c r="B144" s="208" t="s">
        <v>912</v>
      </c>
      <c r="C144" s="209" t="s">
        <v>913</v>
      </c>
      <c r="D1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10">
        <f t="shared" si="390"/>
        <v>0</v>
      </c>
      <c r="G144" s="210"/>
      <c r="H144" s="210">
        <f t="shared" si="391"/>
        <v>0</v>
      </c>
      <c r="I144" s="210"/>
      <c r="J144" s="210">
        <f t="shared" si="392"/>
        <v>0</v>
      </c>
      <c r="K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10">
        <f t="shared" si="393"/>
        <v>0</v>
      </c>
      <c r="Z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10">
        <f t="shared" si="394"/>
        <v>0</v>
      </c>
      <c r="AD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10">
        <f t="shared" si="395"/>
        <v>0</v>
      </c>
      <c r="AH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10">
        <f t="shared" si="396"/>
        <v>0</v>
      </c>
      <c r="AL144" s="210">
        <f t="shared" si="397"/>
        <v>0</v>
      </c>
    </row>
    <row r="145" spans="2:38" x14ac:dyDescent="0.25">
      <c r="B145" s="208" t="s">
        <v>914</v>
      </c>
      <c r="C145" s="209" t="s">
        <v>915</v>
      </c>
      <c r="D1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10">
        <f t="shared" si="315"/>
        <v>0</v>
      </c>
      <c r="G145" s="210"/>
      <c r="H145" s="210">
        <f t="shared" si="383"/>
        <v>0</v>
      </c>
      <c r="I145" s="210"/>
      <c r="J145" s="210">
        <f t="shared" si="384"/>
        <v>0</v>
      </c>
      <c r="K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10">
        <f t="shared" si="385"/>
        <v>0</v>
      </c>
      <c r="Z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10">
        <f t="shared" si="386"/>
        <v>0</v>
      </c>
      <c r="AD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10">
        <f t="shared" si="387"/>
        <v>0</v>
      </c>
      <c r="AH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10">
        <f t="shared" si="388"/>
        <v>0</v>
      </c>
      <c r="AL145" s="210">
        <f t="shared" si="389"/>
        <v>0</v>
      </c>
    </row>
    <row r="146" spans="2:38" x14ac:dyDescent="0.25">
      <c r="B146" s="208" t="s">
        <v>916</v>
      </c>
      <c r="C146" s="209" t="s">
        <v>917</v>
      </c>
      <c r="D1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10">
        <f t="shared" si="315"/>
        <v>0</v>
      </c>
      <c r="G146" s="210"/>
      <c r="H146" s="210">
        <f t="shared" si="383"/>
        <v>0</v>
      </c>
      <c r="I146" s="210"/>
      <c r="J146" s="210">
        <f t="shared" si="384"/>
        <v>0</v>
      </c>
      <c r="K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10">
        <f t="shared" si="385"/>
        <v>0</v>
      </c>
      <c r="Z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10">
        <f t="shared" si="386"/>
        <v>0</v>
      </c>
      <c r="AD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10">
        <f t="shared" si="387"/>
        <v>0</v>
      </c>
      <c r="AH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10">
        <f t="shared" si="388"/>
        <v>0</v>
      </c>
      <c r="AL146" s="210">
        <f t="shared" si="389"/>
        <v>0</v>
      </c>
    </row>
    <row r="147" spans="2:38" x14ac:dyDescent="0.25">
      <c r="B147" s="208" t="s">
        <v>918</v>
      </c>
      <c r="C147" s="209" t="s">
        <v>919</v>
      </c>
      <c r="D1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10">
        <f t="shared" ref="F147" si="406">D147+E147</f>
        <v>0</v>
      </c>
      <c r="G147" s="210"/>
      <c r="H147" s="210">
        <f t="shared" ref="H147" si="407">F147-G147</f>
        <v>0</v>
      </c>
      <c r="I147" s="210"/>
      <c r="J147" s="210">
        <f t="shared" ref="J147" si="408">F147-I147</f>
        <v>0</v>
      </c>
      <c r="K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10">
        <f t="shared" ref="Y147" si="409">V147+W147+X147</f>
        <v>0</v>
      </c>
      <c r="Z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10">
        <f t="shared" ref="AC147" si="410">Z147+AA147+AB147</f>
        <v>0</v>
      </c>
      <c r="AD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10">
        <f t="shared" ref="AG147" si="411">AD147+AE147+AF147</f>
        <v>0</v>
      </c>
      <c r="AH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10">
        <f t="shared" ref="AK147" si="412">AH147+AI147+AJ147</f>
        <v>0</v>
      </c>
      <c r="AL147" s="210">
        <f t="shared" ref="AL147" si="413">Y147+AC147+AG147+AK147</f>
        <v>0</v>
      </c>
    </row>
    <row r="148" spans="2:38" x14ac:dyDescent="0.25">
      <c r="B148" s="208" t="s">
        <v>920</v>
      </c>
      <c r="C148" s="209" t="s">
        <v>921</v>
      </c>
      <c r="D1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10">
        <f t="shared" ref="F148" si="414">D148+E148</f>
        <v>0</v>
      </c>
      <c r="G148" s="210"/>
      <c r="H148" s="210">
        <f t="shared" ref="H148" si="415">F148-G148</f>
        <v>0</v>
      </c>
      <c r="I148" s="210"/>
      <c r="J148" s="210">
        <f t="shared" ref="J148" si="416">F148-I148</f>
        <v>0</v>
      </c>
      <c r="K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10">
        <f t="shared" ref="Y148" si="417">V148+W148+X148</f>
        <v>0</v>
      </c>
      <c r="Z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10">
        <f t="shared" ref="AC148" si="418">Z148+AA148+AB148</f>
        <v>0</v>
      </c>
      <c r="AD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10">
        <f t="shared" ref="AG148" si="419">AD148+AE148+AF148</f>
        <v>0</v>
      </c>
      <c r="AH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10">
        <f t="shared" ref="AK148" si="420">AH148+AI148+AJ148</f>
        <v>0</v>
      </c>
      <c r="AL148" s="210">
        <f t="shared" ref="AL148" si="421">Y148+AC148+AG148+AK148</f>
        <v>0</v>
      </c>
    </row>
    <row r="149" spans="2:38" x14ac:dyDescent="0.25">
      <c r="B149" s="208" t="s">
        <v>922</v>
      </c>
      <c r="C149" s="209" t="s">
        <v>923</v>
      </c>
      <c r="D1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10">
        <f t="shared" si="315"/>
        <v>0</v>
      </c>
      <c r="G149" s="210"/>
      <c r="H149" s="210">
        <f t="shared" si="383"/>
        <v>0</v>
      </c>
      <c r="I149" s="210"/>
      <c r="J149" s="210">
        <f t="shared" si="384"/>
        <v>0</v>
      </c>
      <c r="K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10">
        <f t="shared" si="385"/>
        <v>0</v>
      </c>
      <c r="Z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10">
        <f t="shared" si="386"/>
        <v>0</v>
      </c>
      <c r="AD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10">
        <f t="shared" si="387"/>
        <v>0</v>
      </c>
      <c r="AH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10">
        <f t="shared" si="388"/>
        <v>0</v>
      </c>
      <c r="AL149" s="210">
        <f t="shared" si="389"/>
        <v>0</v>
      </c>
    </row>
    <row r="150" spans="2:38" x14ac:dyDescent="0.25">
      <c r="B150" s="217" t="s">
        <v>345</v>
      </c>
      <c r="C150" s="218" t="s">
        <v>227</v>
      </c>
      <c r="D150" s="219">
        <f>SUM(D151:D164)</f>
        <v>0</v>
      </c>
      <c r="E150" s="219">
        <f>SUM(E151:E164)</f>
        <v>185268</v>
      </c>
      <c r="F150" s="219">
        <f t="shared" si="315"/>
        <v>185268</v>
      </c>
      <c r="G150" s="219">
        <f>SUM(G151:G164)</f>
        <v>0</v>
      </c>
      <c r="H150" s="219">
        <f t="shared" si="4"/>
        <v>185268</v>
      </c>
      <c r="I150" s="219">
        <f>SUM(I151:I164)</f>
        <v>0</v>
      </c>
      <c r="J150" s="219">
        <f t="shared" si="5"/>
        <v>185268</v>
      </c>
      <c r="K150" s="219">
        <f t="shared" ref="K150:X150" si="422">SUM(K151:K164)</f>
        <v>175950</v>
      </c>
      <c r="L150" s="219">
        <f t="shared" si="422"/>
        <v>0</v>
      </c>
      <c r="M150" s="219">
        <f t="shared" si="422"/>
        <v>3000</v>
      </c>
      <c r="N150" s="219">
        <f t="shared" si="422"/>
        <v>6318</v>
      </c>
      <c r="O150" s="219">
        <f t="shared" si="422"/>
        <v>0</v>
      </c>
      <c r="P150" s="219">
        <f t="shared" si="422"/>
        <v>0</v>
      </c>
      <c r="Q150" s="219">
        <f t="shared" si="422"/>
        <v>0</v>
      </c>
      <c r="R150" s="219">
        <f t="shared" si="422"/>
        <v>0</v>
      </c>
      <c r="S150" s="219">
        <f t="shared" si="422"/>
        <v>0</v>
      </c>
      <c r="T150" s="219">
        <f t="shared" si="422"/>
        <v>0</v>
      </c>
      <c r="U150" s="219">
        <f t="shared" si="422"/>
        <v>0</v>
      </c>
      <c r="V150" s="219">
        <f t="shared" si="422"/>
        <v>6318</v>
      </c>
      <c r="W150" s="219">
        <f t="shared" si="422"/>
        <v>175950</v>
      </c>
      <c r="X150" s="219">
        <f t="shared" si="422"/>
        <v>3000</v>
      </c>
      <c r="Y150" s="219">
        <f t="shared" si="7"/>
        <v>185268</v>
      </c>
      <c r="Z150" s="219">
        <f>SUM(Z151:Z164)</f>
        <v>0</v>
      </c>
      <c r="AA150" s="219">
        <f>SUM(AA151:AA164)</f>
        <v>0</v>
      </c>
      <c r="AB150" s="219">
        <f>SUM(AB151:AB164)</f>
        <v>0</v>
      </c>
      <c r="AC150" s="219">
        <f t="shared" si="8"/>
        <v>0</v>
      </c>
      <c r="AD150" s="219">
        <f>SUM(AD151:AD164)</f>
        <v>0</v>
      </c>
      <c r="AE150" s="219">
        <f>SUM(AE151:AE164)</f>
        <v>0</v>
      </c>
      <c r="AF150" s="219">
        <f>SUM(AF151:AF164)</f>
        <v>0</v>
      </c>
      <c r="AG150" s="219">
        <f t="shared" si="9"/>
        <v>0</v>
      </c>
      <c r="AH150" s="219">
        <f>SUM(AH151:AH164)</f>
        <v>0</v>
      </c>
      <c r="AI150" s="219">
        <f>SUM(AI151:AI164)</f>
        <v>0</v>
      </c>
      <c r="AJ150" s="219">
        <f>SUM(AJ151:AJ164)</f>
        <v>0</v>
      </c>
      <c r="AK150" s="219">
        <f t="shared" si="10"/>
        <v>0</v>
      </c>
      <c r="AL150" s="219">
        <f t="shared" si="11"/>
        <v>185268</v>
      </c>
    </row>
    <row r="151" spans="2:38" x14ac:dyDescent="0.25">
      <c r="B151" s="208" t="s">
        <v>924</v>
      </c>
      <c r="C151" s="209" t="s">
        <v>925</v>
      </c>
      <c r="D1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10">
        <f t="shared" si="315"/>
        <v>0</v>
      </c>
      <c r="G151" s="210"/>
      <c r="H151" s="210">
        <f t="shared" ref="H151:H164" si="423">F151-G151</f>
        <v>0</v>
      </c>
      <c r="I151" s="210"/>
      <c r="J151" s="210">
        <f t="shared" ref="J151:J164" si="424">F151-I151</f>
        <v>0</v>
      </c>
      <c r="K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10">
        <f t="shared" ref="Y151:Y164" si="425">V151+W151+X151</f>
        <v>0</v>
      </c>
      <c r="Z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10">
        <f t="shared" ref="AC151:AC164" si="426">Z151+AA151+AB151</f>
        <v>0</v>
      </c>
      <c r="AD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10">
        <f t="shared" ref="AG151:AG164" si="427">AD151+AE151+AF151</f>
        <v>0</v>
      </c>
      <c r="AH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10">
        <f t="shared" ref="AK151:AK164" si="428">AH151+AI151+AJ151</f>
        <v>0</v>
      </c>
      <c r="AL151" s="210">
        <f t="shared" ref="AL151:AL164" si="429">Y151+AC151+AG151+AK151</f>
        <v>0</v>
      </c>
    </row>
    <row r="152" spans="2:38" x14ac:dyDescent="0.25">
      <c r="B152" s="208" t="s">
        <v>346</v>
      </c>
      <c r="C152" s="209" t="s">
        <v>228</v>
      </c>
      <c r="D1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10">
        <f t="shared" si="315"/>
        <v>0</v>
      </c>
      <c r="G152" s="210"/>
      <c r="H152" s="210">
        <f t="shared" si="423"/>
        <v>0</v>
      </c>
      <c r="I152" s="210"/>
      <c r="J152" s="210">
        <f t="shared" si="424"/>
        <v>0</v>
      </c>
      <c r="K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10">
        <f t="shared" si="425"/>
        <v>0</v>
      </c>
      <c r="Z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10">
        <f t="shared" si="426"/>
        <v>0</v>
      </c>
      <c r="AD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10">
        <f t="shared" si="427"/>
        <v>0</v>
      </c>
      <c r="AH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10">
        <f t="shared" si="428"/>
        <v>0</v>
      </c>
      <c r="AL152" s="210">
        <f t="shared" si="429"/>
        <v>0</v>
      </c>
    </row>
    <row r="153" spans="2:38" x14ac:dyDescent="0.25">
      <c r="B153" s="208" t="s">
        <v>926</v>
      </c>
      <c r="C153" s="209" t="s">
        <v>927</v>
      </c>
      <c r="D1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10">
        <f t="shared" si="315"/>
        <v>0</v>
      </c>
      <c r="G153" s="210"/>
      <c r="H153" s="210">
        <f t="shared" si="423"/>
        <v>0</v>
      </c>
      <c r="I153" s="210"/>
      <c r="J153" s="210">
        <f t="shared" si="424"/>
        <v>0</v>
      </c>
      <c r="K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10">
        <f t="shared" si="425"/>
        <v>0</v>
      </c>
      <c r="Z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10">
        <f t="shared" si="426"/>
        <v>0</v>
      </c>
      <c r="AD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10">
        <f t="shared" si="427"/>
        <v>0</v>
      </c>
      <c r="AH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10">
        <f t="shared" si="428"/>
        <v>0</v>
      </c>
      <c r="AL153" s="210">
        <f t="shared" si="429"/>
        <v>0</v>
      </c>
    </row>
    <row r="154" spans="2:38" x14ac:dyDescent="0.25">
      <c r="B154" s="208" t="s">
        <v>928</v>
      </c>
      <c r="C154" s="209" t="s">
        <v>929</v>
      </c>
      <c r="D1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10">
        <f t="shared" si="315"/>
        <v>0</v>
      </c>
      <c r="G154" s="210"/>
      <c r="H154" s="210">
        <f t="shared" si="423"/>
        <v>0</v>
      </c>
      <c r="I154" s="210"/>
      <c r="J154" s="210">
        <f t="shared" si="424"/>
        <v>0</v>
      </c>
      <c r="K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10">
        <f t="shared" si="425"/>
        <v>0</v>
      </c>
      <c r="Z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10">
        <f t="shared" si="426"/>
        <v>0</v>
      </c>
      <c r="AD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10">
        <f t="shared" si="427"/>
        <v>0</v>
      </c>
      <c r="AH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10">
        <f t="shared" si="428"/>
        <v>0</v>
      </c>
      <c r="AL154" s="210">
        <f t="shared" si="429"/>
        <v>0</v>
      </c>
    </row>
    <row r="155" spans="2:38" x14ac:dyDescent="0.25">
      <c r="B155" s="208" t="s">
        <v>347</v>
      </c>
      <c r="C155" s="209" t="s">
        <v>229</v>
      </c>
      <c r="D1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10">
        <f t="shared" ref="F155:F159" si="430">D155+E155</f>
        <v>0</v>
      </c>
      <c r="G155" s="210"/>
      <c r="H155" s="210">
        <f t="shared" ref="H155:H159" si="431">F155-G155</f>
        <v>0</v>
      </c>
      <c r="I155" s="210"/>
      <c r="J155" s="210">
        <f t="shared" ref="J155:J159" si="432">F155-I155</f>
        <v>0</v>
      </c>
      <c r="K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10">
        <f t="shared" ref="Y155:Y159" si="433">V155+W155+X155</f>
        <v>0</v>
      </c>
      <c r="Z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10">
        <f t="shared" ref="AC155:AC159" si="434">Z155+AA155+AB155</f>
        <v>0</v>
      </c>
      <c r="AD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10">
        <f t="shared" ref="AG155:AG159" si="435">AD155+AE155+AF155</f>
        <v>0</v>
      </c>
      <c r="AH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10">
        <f t="shared" ref="AK155:AK159" si="436">AH155+AI155+AJ155</f>
        <v>0</v>
      </c>
      <c r="AL155" s="210">
        <f t="shared" ref="AL155:AL159" si="437">Y155+AC155+AG155+AK155</f>
        <v>0</v>
      </c>
    </row>
    <row r="156" spans="2:38" x14ac:dyDescent="0.25">
      <c r="B156" s="208" t="s">
        <v>930</v>
      </c>
      <c r="C156" s="209" t="s">
        <v>931</v>
      </c>
      <c r="D1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10">
        <f t="shared" si="430"/>
        <v>0</v>
      </c>
      <c r="G156" s="210"/>
      <c r="H156" s="210">
        <f t="shared" si="431"/>
        <v>0</v>
      </c>
      <c r="I156" s="210"/>
      <c r="J156" s="210">
        <f t="shared" si="432"/>
        <v>0</v>
      </c>
      <c r="K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10">
        <f t="shared" si="433"/>
        <v>0</v>
      </c>
      <c r="Z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10">
        <f t="shared" si="434"/>
        <v>0</v>
      </c>
      <c r="AD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10">
        <f t="shared" si="435"/>
        <v>0</v>
      </c>
      <c r="AH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10">
        <f t="shared" si="436"/>
        <v>0</v>
      </c>
      <c r="AL156" s="210">
        <f t="shared" si="437"/>
        <v>0</v>
      </c>
    </row>
    <row r="157" spans="2:38" x14ac:dyDescent="0.25">
      <c r="B157" s="208" t="s">
        <v>932</v>
      </c>
      <c r="C157" s="209" t="s">
        <v>933</v>
      </c>
      <c r="D1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10">
        <f t="shared" si="430"/>
        <v>0</v>
      </c>
      <c r="G157" s="210"/>
      <c r="H157" s="210">
        <f t="shared" si="431"/>
        <v>0</v>
      </c>
      <c r="I157" s="210"/>
      <c r="J157" s="210">
        <f t="shared" si="432"/>
        <v>0</v>
      </c>
      <c r="K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10">
        <f t="shared" si="433"/>
        <v>0</v>
      </c>
      <c r="Z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10">
        <f t="shared" si="434"/>
        <v>0</v>
      </c>
      <c r="AD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10">
        <f t="shared" si="435"/>
        <v>0</v>
      </c>
      <c r="AH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10">
        <f t="shared" si="436"/>
        <v>0</v>
      </c>
      <c r="AL157" s="210">
        <f t="shared" si="437"/>
        <v>0</v>
      </c>
    </row>
    <row r="158" spans="2:38" x14ac:dyDescent="0.25">
      <c r="B158" s="208" t="s">
        <v>348</v>
      </c>
      <c r="C158" s="209" t="s">
        <v>230</v>
      </c>
      <c r="D1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10">
        <f t="shared" si="430"/>
        <v>0</v>
      </c>
      <c r="G158" s="210"/>
      <c r="H158" s="210">
        <f t="shared" si="431"/>
        <v>0</v>
      </c>
      <c r="I158" s="210"/>
      <c r="J158" s="210">
        <f t="shared" si="432"/>
        <v>0</v>
      </c>
      <c r="K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10">
        <f t="shared" si="433"/>
        <v>0</v>
      </c>
      <c r="Z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10">
        <f t="shared" si="434"/>
        <v>0</v>
      </c>
      <c r="AD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10">
        <f t="shared" si="435"/>
        <v>0</v>
      </c>
      <c r="AH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10">
        <f t="shared" si="436"/>
        <v>0</v>
      </c>
      <c r="AL158" s="210">
        <f t="shared" si="437"/>
        <v>0</v>
      </c>
    </row>
    <row r="159" spans="2:38" x14ac:dyDescent="0.25">
      <c r="B159" s="208" t="s">
        <v>934</v>
      </c>
      <c r="C159" s="209" t="s">
        <v>935</v>
      </c>
      <c r="D1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185268</v>
      </c>
      <c r="F159" s="210">
        <f t="shared" si="430"/>
        <v>185268</v>
      </c>
      <c r="G159" s="210"/>
      <c r="H159" s="210">
        <f t="shared" si="431"/>
        <v>185268</v>
      </c>
      <c r="I159" s="210"/>
      <c r="J159" s="210">
        <f t="shared" si="432"/>
        <v>185268</v>
      </c>
      <c r="K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175950</v>
      </c>
      <c r="L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v>
      </c>
      <c r="N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6318</v>
      </c>
      <c r="O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6318</v>
      </c>
      <c r="W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175950</v>
      </c>
      <c r="X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v>
      </c>
      <c r="Y159" s="210">
        <f t="shared" si="433"/>
        <v>185268</v>
      </c>
      <c r="Z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10">
        <f t="shared" si="434"/>
        <v>0</v>
      </c>
      <c r="AD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10">
        <f t="shared" si="435"/>
        <v>0</v>
      </c>
      <c r="AH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10">
        <f t="shared" si="436"/>
        <v>0</v>
      </c>
      <c r="AL159" s="210">
        <f t="shared" si="437"/>
        <v>185268</v>
      </c>
    </row>
    <row r="160" spans="2:38" x14ac:dyDescent="0.25">
      <c r="B160" s="208" t="s">
        <v>936</v>
      </c>
      <c r="C160" s="209" t="s">
        <v>937</v>
      </c>
      <c r="D1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10">
        <f t="shared" ref="F160:F162" si="438">D160+E160</f>
        <v>0</v>
      </c>
      <c r="G160" s="210"/>
      <c r="H160" s="210">
        <f t="shared" ref="H160:H162" si="439">F160-G160</f>
        <v>0</v>
      </c>
      <c r="I160" s="210"/>
      <c r="J160" s="210">
        <f t="shared" ref="J160:J162" si="440">F160-I160</f>
        <v>0</v>
      </c>
      <c r="K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10">
        <f t="shared" ref="Y160:Y162" si="441">V160+W160+X160</f>
        <v>0</v>
      </c>
      <c r="Z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10">
        <f t="shared" ref="AC160:AC162" si="442">Z160+AA160+AB160</f>
        <v>0</v>
      </c>
      <c r="AD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10">
        <f t="shared" ref="AG160:AG162" si="443">AD160+AE160+AF160</f>
        <v>0</v>
      </c>
      <c r="AH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10">
        <f t="shared" ref="AK160:AK162" si="444">AH160+AI160+AJ160</f>
        <v>0</v>
      </c>
      <c r="AL160" s="210">
        <f t="shared" ref="AL160:AL162" si="445">Y160+AC160+AG160+AK160</f>
        <v>0</v>
      </c>
    </row>
    <row r="161" spans="2:38" x14ac:dyDescent="0.25">
      <c r="B161" s="208" t="s">
        <v>938</v>
      </c>
      <c r="C161" s="209" t="s">
        <v>939</v>
      </c>
      <c r="D1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10">
        <f t="shared" si="438"/>
        <v>0</v>
      </c>
      <c r="G161" s="210"/>
      <c r="H161" s="210">
        <f t="shared" si="439"/>
        <v>0</v>
      </c>
      <c r="I161" s="210"/>
      <c r="J161" s="210">
        <f t="shared" si="440"/>
        <v>0</v>
      </c>
      <c r="K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10">
        <f t="shared" si="441"/>
        <v>0</v>
      </c>
      <c r="Z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10">
        <f t="shared" si="442"/>
        <v>0</v>
      </c>
      <c r="AD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10">
        <f t="shared" si="443"/>
        <v>0</v>
      </c>
      <c r="AH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10">
        <f t="shared" si="444"/>
        <v>0</v>
      </c>
      <c r="AL161" s="210">
        <f t="shared" si="445"/>
        <v>0</v>
      </c>
    </row>
    <row r="162" spans="2:38" x14ac:dyDescent="0.25">
      <c r="B162" s="208" t="s">
        <v>349</v>
      </c>
      <c r="C162" s="209" t="s">
        <v>231</v>
      </c>
      <c r="D1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10">
        <f t="shared" si="438"/>
        <v>0</v>
      </c>
      <c r="G162" s="210"/>
      <c r="H162" s="210">
        <f t="shared" si="439"/>
        <v>0</v>
      </c>
      <c r="I162" s="210"/>
      <c r="J162" s="210">
        <f t="shared" si="440"/>
        <v>0</v>
      </c>
      <c r="K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10">
        <f t="shared" si="441"/>
        <v>0</v>
      </c>
      <c r="Z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10">
        <f t="shared" si="442"/>
        <v>0</v>
      </c>
      <c r="AD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10">
        <f t="shared" si="443"/>
        <v>0</v>
      </c>
      <c r="AH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10">
        <f t="shared" si="444"/>
        <v>0</v>
      </c>
      <c r="AL162" s="210">
        <f t="shared" si="445"/>
        <v>0</v>
      </c>
    </row>
    <row r="163" spans="2:38" x14ac:dyDescent="0.25">
      <c r="B163" s="208" t="s">
        <v>940</v>
      </c>
      <c r="C163" s="209" t="s">
        <v>941</v>
      </c>
      <c r="D1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10">
        <f t="shared" si="315"/>
        <v>0</v>
      </c>
      <c r="G163" s="210"/>
      <c r="H163" s="210">
        <f t="shared" si="423"/>
        <v>0</v>
      </c>
      <c r="I163" s="210"/>
      <c r="J163" s="210">
        <f t="shared" si="424"/>
        <v>0</v>
      </c>
      <c r="K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10">
        <f t="shared" si="425"/>
        <v>0</v>
      </c>
      <c r="Z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10">
        <f t="shared" si="426"/>
        <v>0</v>
      </c>
      <c r="AD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10">
        <f t="shared" si="427"/>
        <v>0</v>
      </c>
      <c r="AH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10">
        <f t="shared" si="428"/>
        <v>0</v>
      </c>
      <c r="AL163" s="210">
        <f t="shared" si="429"/>
        <v>0</v>
      </c>
    </row>
    <row r="164" spans="2:38" x14ac:dyDescent="0.25">
      <c r="B164" s="208" t="s">
        <v>942</v>
      </c>
      <c r="C164" s="209" t="s">
        <v>943</v>
      </c>
      <c r="D1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10">
        <f t="shared" si="315"/>
        <v>0</v>
      </c>
      <c r="G164" s="210"/>
      <c r="H164" s="210">
        <f t="shared" si="423"/>
        <v>0</v>
      </c>
      <c r="I164" s="210"/>
      <c r="J164" s="210">
        <f t="shared" si="424"/>
        <v>0</v>
      </c>
      <c r="K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10">
        <f t="shared" si="425"/>
        <v>0</v>
      </c>
      <c r="Z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10">
        <f t="shared" si="426"/>
        <v>0</v>
      </c>
      <c r="AD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10">
        <f t="shared" si="427"/>
        <v>0</v>
      </c>
      <c r="AH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10">
        <f t="shared" si="428"/>
        <v>0</v>
      </c>
      <c r="AL164" s="210">
        <f t="shared" si="429"/>
        <v>0</v>
      </c>
    </row>
    <row r="165" spans="2:38" x14ac:dyDescent="0.25">
      <c r="B165" s="217" t="s">
        <v>350</v>
      </c>
      <c r="C165" s="218" t="s">
        <v>232</v>
      </c>
      <c r="D165" s="219">
        <f>SUM(D166:D190)</f>
        <v>0</v>
      </c>
      <c r="E165" s="219">
        <f>SUM(E166:E190)</f>
        <v>34450</v>
      </c>
      <c r="F165" s="219">
        <f t="shared" si="315"/>
        <v>34450</v>
      </c>
      <c r="G165" s="219">
        <f>SUM(G166:G190)</f>
        <v>0</v>
      </c>
      <c r="H165" s="219">
        <f t="shared" si="4"/>
        <v>34450</v>
      </c>
      <c r="I165" s="219">
        <f>SUM(I166:I190)</f>
        <v>0</v>
      </c>
      <c r="J165" s="219">
        <f t="shared" si="5"/>
        <v>34450</v>
      </c>
      <c r="K165" s="219">
        <f t="shared" ref="K165:X165" si="446">SUM(K166:K190)</f>
        <v>0</v>
      </c>
      <c r="L165" s="219">
        <f t="shared" si="446"/>
        <v>4000</v>
      </c>
      <c r="M165" s="219">
        <f t="shared" si="446"/>
        <v>3900</v>
      </c>
      <c r="N165" s="219">
        <f t="shared" si="446"/>
        <v>3900</v>
      </c>
      <c r="O165" s="219">
        <f t="shared" si="446"/>
        <v>0</v>
      </c>
      <c r="P165" s="219">
        <f t="shared" si="446"/>
        <v>5000</v>
      </c>
      <c r="Q165" s="219">
        <f t="shared" si="446"/>
        <v>0</v>
      </c>
      <c r="R165" s="219">
        <f t="shared" si="446"/>
        <v>0</v>
      </c>
      <c r="S165" s="219">
        <f t="shared" si="446"/>
        <v>0</v>
      </c>
      <c r="T165" s="219">
        <f t="shared" si="446"/>
        <v>0</v>
      </c>
      <c r="U165" s="219">
        <f t="shared" si="446"/>
        <v>17650</v>
      </c>
      <c r="V165" s="219">
        <f t="shared" si="446"/>
        <v>0</v>
      </c>
      <c r="W165" s="219">
        <f t="shared" si="446"/>
        <v>34450</v>
      </c>
      <c r="X165" s="219">
        <f t="shared" si="446"/>
        <v>0</v>
      </c>
      <c r="Y165" s="219">
        <f t="shared" si="7"/>
        <v>34450</v>
      </c>
      <c r="Z165" s="219">
        <f>SUM(Z166:Z190)</f>
        <v>0</v>
      </c>
      <c r="AA165" s="219">
        <f>SUM(AA166:AA190)</f>
        <v>0</v>
      </c>
      <c r="AB165" s="219">
        <f>SUM(AB166:AB190)</f>
        <v>0</v>
      </c>
      <c r="AC165" s="219">
        <f t="shared" si="8"/>
        <v>0</v>
      </c>
      <c r="AD165" s="219">
        <f>SUM(AD166:AD190)</f>
        <v>0</v>
      </c>
      <c r="AE165" s="219">
        <f>SUM(AE166:AE190)</f>
        <v>0</v>
      </c>
      <c r="AF165" s="219">
        <f>SUM(AF166:AF190)</f>
        <v>0</v>
      </c>
      <c r="AG165" s="219">
        <f t="shared" si="9"/>
        <v>0</v>
      </c>
      <c r="AH165" s="219">
        <f>SUM(AH166:AH190)</f>
        <v>0</v>
      </c>
      <c r="AI165" s="219">
        <f>SUM(AI166:AI190)</f>
        <v>0</v>
      </c>
      <c r="AJ165" s="219">
        <f>SUM(AJ166:AJ190)</f>
        <v>0</v>
      </c>
      <c r="AK165" s="219">
        <f t="shared" si="10"/>
        <v>0</v>
      </c>
      <c r="AL165" s="219">
        <f t="shared" si="11"/>
        <v>34450</v>
      </c>
    </row>
    <row r="166" spans="2:38" x14ac:dyDescent="0.25">
      <c r="B166" s="208" t="s">
        <v>351</v>
      </c>
      <c r="C166" s="209" t="s">
        <v>233</v>
      </c>
      <c r="D1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10">
        <f t="shared" si="315"/>
        <v>0</v>
      </c>
      <c r="G166" s="210"/>
      <c r="H166" s="210">
        <f t="shared" ref="H166:H169" si="447">F166-G166</f>
        <v>0</v>
      </c>
      <c r="I166" s="210"/>
      <c r="J166" s="210">
        <f t="shared" ref="J166:J169" si="448">F166-I166</f>
        <v>0</v>
      </c>
      <c r="K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10">
        <f t="shared" ref="Y166:Y169" si="449">V166+W166+X166</f>
        <v>0</v>
      </c>
      <c r="Z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10">
        <f t="shared" ref="AC166:AC169" si="450">Z166+AA166+AB166</f>
        <v>0</v>
      </c>
      <c r="AD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10">
        <f t="shared" ref="AG166:AG169" si="451">AD166+AE166+AF166</f>
        <v>0</v>
      </c>
      <c r="AH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10">
        <f t="shared" ref="AK166:AK169" si="452">AH166+AI166+AJ166</f>
        <v>0</v>
      </c>
      <c r="AL166" s="210">
        <f t="shared" ref="AL166:AL169" si="453">Y166+AC166+AG166+AK166</f>
        <v>0</v>
      </c>
    </row>
    <row r="167" spans="2:38" x14ac:dyDescent="0.25">
      <c r="B167" s="208" t="s">
        <v>944</v>
      </c>
      <c r="C167" s="209" t="s">
        <v>945</v>
      </c>
      <c r="D1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10">
        <f t="shared" si="315"/>
        <v>0</v>
      </c>
      <c r="G167" s="210"/>
      <c r="H167" s="210">
        <f t="shared" si="447"/>
        <v>0</v>
      </c>
      <c r="I167" s="210"/>
      <c r="J167" s="210">
        <f t="shared" si="448"/>
        <v>0</v>
      </c>
      <c r="K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10">
        <f t="shared" si="449"/>
        <v>0</v>
      </c>
      <c r="Z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10">
        <f t="shared" si="450"/>
        <v>0</v>
      </c>
      <c r="AD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10">
        <f t="shared" si="451"/>
        <v>0</v>
      </c>
      <c r="AH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10">
        <f t="shared" si="452"/>
        <v>0</v>
      </c>
      <c r="AL167" s="210">
        <f t="shared" si="453"/>
        <v>0</v>
      </c>
    </row>
    <row r="168" spans="2:38" x14ac:dyDescent="0.25">
      <c r="B168" s="208" t="s">
        <v>946</v>
      </c>
      <c r="C168" s="209" t="s">
        <v>947</v>
      </c>
      <c r="D1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10">
        <f t="shared" ref="F168" si="454">D168+E168</f>
        <v>0</v>
      </c>
      <c r="G168" s="210"/>
      <c r="H168" s="210">
        <f t="shared" ref="H168" si="455">F168-G168</f>
        <v>0</v>
      </c>
      <c r="I168" s="210"/>
      <c r="J168" s="210">
        <f t="shared" ref="J168" si="456">F168-I168</f>
        <v>0</v>
      </c>
      <c r="K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10">
        <f t="shared" ref="Y168" si="457">V168+W168+X168</f>
        <v>0</v>
      </c>
      <c r="Z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10">
        <f t="shared" ref="AC168" si="458">Z168+AA168+AB168</f>
        <v>0</v>
      </c>
      <c r="AD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10">
        <f t="shared" ref="AG168" si="459">AD168+AE168+AF168</f>
        <v>0</v>
      </c>
      <c r="AH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10">
        <f t="shared" ref="AK168" si="460">AH168+AI168+AJ168</f>
        <v>0</v>
      </c>
      <c r="AL168" s="210">
        <f t="shared" ref="AL168" si="461">Y168+AC168+AG168+AK168</f>
        <v>0</v>
      </c>
    </row>
    <row r="169" spans="2:38" x14ac:dyDescent="0.25">
      <c r="B169" s="208" t="s">
        <v>948</v>
      </c>
      <c r="C169" s="209" t="s">
        <v>949</v>
      </c>
      <c r="D1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10">
        <f t="shared" si="315"/>
        <v>0</v>
      </c>
      <c r="G169" s="210"/>
      <c r="H169" s="210">
        <f t="shared" si="447"/>
        <v>0</v>
      </c>
      <c r="I169" s="210"/>
      <c r="J169" s="210">
        <f t="shared" si="448"/>
        <v>0</v>
      </c>
      <c r="K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10">
        <f t="shared" si="449"/>
        <v>0</v>
      </c>
      <c r="Z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10">
        <f t="shared" si="450"/>
        <v>0</v>
      </c>
      <c r="AD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10">
        <f t="shared" si="451"/>
        <v>0</v>
      </c>
      <c r="AH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10">
        <f t="shared" si="452"/>
        <v>0</v>
      </c>
      <c r="AL169" s="210">
        <f t="shared" si="453"/>
        <v>0</v>
      </c>
    </row>
    <row r="170" spans="2:38" x14ac:dyDescent="0.25">
      <c r="B170" s="208" t="s">
        <v>950</v>
      </c>
      <c r="C170" s="209" t="s">
        <v>951</v>
      </c>
      <c r="D1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10">
        <f t="shared" ref="F170:F178" si="462">D170+E170</f>
        <v>0</v>
      </c>
      <c r="G170" s="210"/>
      <c r="H170" s="210">
        <f t="shared" ref="H170:H178" si="463">F170-G170</f>
        <v>0</v>
      </c>
      <c r="I170" s="210"/>
      <c r="J170" s="210">
        <f t="shared" ref="J170:J178" si="464">F170-I170</f>
        <v>0</v>
      </c>
      <c r="K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10">
        <f t="shared" ref="Y170:Y178" si="465">V170+W170+X170</f>
        <v>0</v>
      </c>
      <c r="Z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10">
        <f t="shared" ref="AC170:AC178" si="466">Z170+AA170+AB170</f>
        <v>0</v>
      </c>
      <c r="AD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10">
        <f t="shared" ref="AG170:AG178" si="467">AD170+AE170+AF170</f>
        <v>0</v>
      </c>
      <c r="AH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10">
        <f t="shared" ref="AK170:AK178" si="468">AH170+AI170+AJ170</f>
        <v>0</v>
      </c>
      <c r="AL170" s="210">
        <f t="shared" ref="AL170:AL178" si="469">Y170+AC170+AG170+AK170</f>
        <v>0</v>
      </c>
    </row>
    <row r="171" spans="2:38" x14ac:dyDescent="0.25">
      <c r="B171" s="208" t="s">
        <v>352</v>
      </c>
      <c r="C171" s="209" t="s">
        <v>234</v>
      </c>
      <c r="D1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10">
        <f t="shared" si="462"/>
        <v>0</v>
      </c>
      <c r="G171" s="210"/>
      <c r="H171" s="210">
        <f t="shared" si="463"/>
        <v>0</v>
      </c>
      <c r="I171" s="210"/>
      <c r="J171" s="210">
        <f t="shared" si="464"/>
        <v>0</v>
      </c>
      <c r="K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10">
        <f t="shared" si="465"/>
        <v>0</v>
      </c>
      <c r="Z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10">
        <f t="shared" si="466"/>
        <v>0</v>
      </c>
      <c r="AD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10">
        <f t="shared" si="467"/>
        <v>0</v>
      </c>
      <c r="AH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10">
        <f t="shared" si="468"/>
        <v>0</v>
      </c>
      <c r="AL171" s="210">
        <f t="shared" si="469"/>
        <v>0</v>
      </c>
    </row>
    <row r="172" spans="2:38" x14ac:dyDescent="0.25">
      <c r="B172" s="208" t="s">
        <v>952</v>
      </c>
      <c r="C172" s="209" t="s">
        <v>953</v>
      </c>
      <c r="D1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34450</v>
      </c>
      <c r="F172" s="210">
        <f t="shared" si="462"/>
        <v>34450</v>
      </c>
      <c r="G172" s="210"/>
      <c r="H172" s="210">
        <f t="shared" si="463"/>
        <v>34450</v>
      </c>
      <c r="I172" s="210"/>
      <c r="J172" s="210">
        <f t="shared" si="464"/>
        <v>34450</v>
      </c>
      <c r="K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v>
      </c>
      <c r="M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3900</v>
      </c>
      <c r="N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3900</v>
      </c>
      <c r="O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Q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17650</v>
      </c>
      <c r="V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34450</v>
      </c>
      <c r="X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10">
        <f t="shared" si="465"/>
        <v>34450</v>
      </c>
      <c r="Z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10">
        <f t="shared" si="466"/>
        <v>0</v>
      </c>
      <c r="AD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10">
        <f t="shared" si="467"/>
        <v>0</v>
      </c>
      <c r="AH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10">
        <f t="shared" si="468"/>
        <v>0</v>
      </c>
      <c r="AL172" s="210">
        <f t="shared" si="469"/>
        <v>34450</v>
      </c>
    </row>
    <row r="173" spans="2:38" x14ac:dyDescent="0.25">
      <c r="B173" s="208" t="s">
        <v>954</v>
      </c>
      <c r="C173" s="209" t="s">
        <v>955</v>
      </c>
      <c r="D1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10">
        <f t="shared" si="462"/>
        <v>0</v>
      </c>
      <c r="G173" s="210"/>
      <c r="H173" s="210">
        <f t="shared" si="463"/>
        <v>0</v>
      </c>
      <c r="I173" s="210"/>
      <c r="J173" s="210">
        <f t="shared" si="464"/>
        <v>0</v>
      </c>
      <c r="K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10">
        <f t="shared" si="465"/>
        <v>0</v>
      </c>
      <c r="Z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10">
        <f t="shared" si="466"/>
        <v>0</v>
      </c>
      <c r="AD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10">
        <f t="shared" si="467"/>
        <v>0</v>
      </c>
      <c r="AH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10">
        <f t="shared" si="468"/>
        <v>0</v>
      </c>
      <c r="AL173" s="210">
        <f t="shared" si="469"/>
        <v>0</v>
      </c>
    </row>
    <row r="174" spans="2:38" x14ac:dyDescent="0.25">
      <c r="B174" s="208" t="s">
        <v>956</v>
      </c>
      <c r="C174" s="209" t="s">
        <v>957</v>
      </c>
      <c r="D1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10">
        <f t="shared" si="462"/>
        <v>0</v>
      </c>
      <c r="G174" s="210"/>
      <c r="H174" s="210">
        <f t="shared" si="463"/>
        <v>0</v>
      </c>
      <c r="I174" s="210"/>
      <c r="J174" s="210">
        <f t="shared" si="464"/>
        <v>0</v>
      </c>
      <c r="K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10">
        <f t="shared" si="465"/>
        <v>0</v>
      </c>
      <c r="Z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10">
        <f t="shared" si="466"/>
        <v>0</v>
      </c>
      <c r="AD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10">
        <f t="shared" si="467"/>
        <v>0</v>
      </c>
      <c r="AH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10">
        <f t="shared" si="468"/>
        <v>0</v>
      </c>
      <c r="AL174" s="210">
        <f t="shared" si="469"/>
        <v>0</v>
      </c>
    </row>
    <row r="175" spans="2:38" x14ac:dyDescent="0.25">
      <c r="B175" s="208" t="s">
        <v>958</v>
      </c>
      <c r="C175" s="209" t="s">
        <v>959</v>
      </c>
      <c r="D1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10">
        <f t="shared" si="462"/>
        <v>0</v>
      </c>
      <c r="G175" s="210"/>
      <c r="H175" s="210">
        <f t="shared" si="463"/>
        <v>0</v>
      </c>
      <c r="I175" s="210"/>
      <c r="J175" s="210">
        <f t="shared" si="464"/>
        <v>0</v>
      </c>
      <c r="K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10">
        <f t="shared" si="465"/>
        <v>0</v>
      </c>
      <c r="Z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10">
        <f t="shared" si="466"/>
        <v>0</v>
      </c>
      <c r="AD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10">
        <f t="shared" si="467"/>
        <v>0</v>
      </c>
      <c r="AH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10">
        <f t="shared" si="468"/>
        <v>0</v>
      </c>
      <c r="AL175" s="210">
        <f t="shared" si="469"/>
        <v>0</v>
      </c>
    </row>
    <row r="176" spans="2:38" x14ac:dyDescent="0.25">
      <c r="B176" s="208" t="s">
        <v>960</v>
      </c>
      <c r="C176" s="209" t="s">
        <v>961</v>
      </c>
      <c r="D1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10">
        <f t="shared" si="462"/>
        <v>0</v>
      </c>
      <c r="G176" s="210"/>
      <c r="H176" s="210">
        <f t="shared" si="463"/>
        <v>0</v>
      </c>
      <c r="I176" s="210"/>
      <c r="J176" s="210">
        <f t="shared" si="464"/>
        <v>0</v>
      </c>
      <c r="K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10">
        <f t="shared" si="465"/>
        <v>0</v>
      </c>
      <c r="Z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10">
        <f t="shared" si="466"/>
        <v>0</v>
      </c>
      <c r="AD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10">
        <f t="shared" si="467"/>
        <v>0</v>
      </c>
      <c r="AH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10">
        <f t="shared" si="468"/>
        <v>0</v>
      </c>
      <c r="AL176" s="210">
        <f t="shared" si="469"/>
        <v>0</v>
      </c>
    </row>
    <row r="177" spans="2:38" x14ac:dyDescent="0.25">
      <c r="B177" s="208" t="s">
        <v>353</v>
      </c>
      <c r="C177" s="209" t="s">
        <v>962</v>
      </c>
      <c r="D1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10">
        <f t="shared" si="462"/>
        <v>0</v>
      </c>
      <c r="G177" s="210"/>
      <c r="H177" s="210">
        <f t="shared" si="463"/>
        <v>0</v>
      </c>
      <c r="I177" s="210"/>
      <c r="J177" s="210">
        <f t="shared" si="464"/>
        <v>0</v>
      </c>
      <c r="K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10">
        <f t="shared" si="465"/>
        <v>0</v>
      </c>
      <c r="Z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10">
        <f t="shared" si="466"/>
        <v>0</v>
      </c>
      <c r="AD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10">
        <f t="shared" si="467"/>
        <v>0</v>
      </c>
      <c r="AH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10">
        <f t="shared" si="468"/>
        <v>0</v>
      </c>
      <c r="AL177" s="210">
        <f t="shared" si="469"/>
        <v>0</v>
      </c>
    </row>
    <row r="178" spans="2:38" x14ac:dyDescent="0.25">
      <c r="B178" s="208" t="s">
        <v>963</v>
      </c>
      <c r="C178" s="209" t="s">
        <v>964</v>
      </c>
      <c r="D1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10">
        <f t="shared" si="462"/>
        <v>0</v>
      </c>
      <c r="G178" s="210"/>
      <c r="H178" s="210">
        <f t="shared" si="463"/>
        <v>0</v>
      </c>
      <c r="I178" s="210"/>
      <c r="J178" s="210">
        <f t="shared" si="464"/>
        <v>0</v>
      </c>
      <c r="K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10">
        <f t="shared" si="465"/>
        <v>0</v>
      </c>
      <c r="Z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10">
        <f t="shared" si="466"/>
        <v>0</v>
      </c>
      <c r="AD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10">
        <f t="shared" si="467"/>
        <v>0</v>
      </c>
      <c r="AH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10">
        <f t="shared" si="468"/>
        <v>0</v>
      </c>
      <c r="AL178" s="210">
        <f t="shared" si="469"/>
        <v>0</v>
      </c>
    </row>
    <row r="179" spans="2:38" x14ac:dyDescent="0.25">
      <c r="B179" s="208" t="s">
        <v>354</v>
      </c>
      <c r="C179" s="209" t="s">
        <v>965</v>
      </c>
      <c r="D1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10">
        <f t="shared" ref="F179:F186" si="470">D179+E179</f>
        <v>0</v>
      </c>
      <c r="G179" s="210"/>
      <c r="H179" s="210">
        <f t="shared" ref="H179:H186" si="471">F179-G179</f>
        <v>0</v>
      </c>
      <c r="I179" s="210"/>
      <c r="J179" s="210">
        <f t="shared" ref="J179:J186" si="472">F179-I179</f>
        <v>0</v>
      </c>
      <c r="K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10">
        <f t="shared" ref="Y179:Y186" si="473">V179+W179+X179</f>
        <v>0</v>
      </c>
      <c r="Z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10">
        <f t="shared" ref="AC179:AC186" si="474">Z179+AA179+AB179</f>
        <v>0</v>
      </c>
      <c r="AD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10">
        <f t="shared" ref="AG179:AG186" si="475">AD179+AE179+AF179</f>
        <v>0</v>
      </c>
      <c r="AH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10">
        <f t="shared" ref="AK179:AK186" si="476">AH179+AI179+AJ179</f>
        <v>0</v>
      </c>
      <c r="AL179" s="210">
        <f t="shared" ref="AL179:AL186" si="477">Y179+AC179+AG179+AK179</f>
        <v>0</v>
      </c>
    </row>
    <row r="180" spans="2:38" x14ac:dyDescent="0.25">
      <c r="B180" s="208" t="s">
        <v>966</v>
      </c>
      <c r="C180" s="209" t="s">
        <v>965</v>
      </c>
      <c r="D1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10">
        <f t="shared" si="470"/>
        <v>0</v>
      </c>
      <c r="G180" s="210"/>
      <c r="H180" s="210">
        <f t="shared" si="471"/>
        <v>0</v>
      </c>
      <c r="I180" s="210"/>
      <c r="J180" s="210">
        <f t="shared" si="472"/>
        <v>0</v>
      </c>
      <c r="K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10">
        <f t="shared" si="473"/>
        <v>0</v>
      </c>
      <c r="Z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10">
        <f t="shared" si="474"/>
        <v>0</v>
      </c>
      <c r="AD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10">
        <f t="shared" si="475"/>
        <v>0</v>
      </c>
      <c r="AH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10">
        <f t="shared" si="476"/>
        <v>0</v>
      </c>
      <c r="AL180" s="210">
        <f t="shared" si="477"/>
        <v>0</v>
      </c>
    </row>
    <row r="181" spans="2:38" x14ac:dyDescent="0.25">
      <c r="B181" s="208" t="s">
        <v>967</v>
      </c>
      <c r="C181" s="209" t="s">
        <v>968</v>
      </c>
      <c r="D1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10">
        <f t="shared" si="470"/>
        <v>0</v>
      </c>
      <c r="G181" s="210"/>
      <c r="H181" s="210">
        <f t="shared" si="471"/>
        <v>0</v>
      </c>
      <c r="I181" s="210"/>
      <c r="J181" s="210">
        <f t="shared" si="472"/>
        <v>0</v>
      </c>
      <c r="K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10">
        <f t="shared" si="473"/>
        <v>0</v>
      </c>
      <c r="Z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10">
        <f t="shared" si="474"/>
        <v>0</v>
      </c>
      <c r="AD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10">
        <f t="shared" si="475"/>
        <v>0</v>
      </c>
      <c r="AH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10">
        <f t="shared" si="476"/>
        <v>0</v>
      </c>
      <c r="AL181" s="210">
        <f t="shared" si="477"/>
        <v>0</v>
      </c>
    </row>
    <row r="182" spans="2:38" x14ac:dyDescent="0.25">
      <c r="B182" s="208" t="s">
        <v>969</v>
      </c>
      <c r="C182" s="209" t="s">
        <v>970</v>
      </c>
      <c r="D1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10">
        <f t="shared" si="470"/>
        <v>0</v>
      </c>
      <c r="G182" s="210"/>
      <c r="H182" s="210">
        <f t="shared" si="471"/>
        <v>0</v>
      </c>
      <c r="I182" s="210"/>
      <c r="J182" s="210">
        <f t="shared" si="472"/>
        <v>0</v>
      </c>
      <c r="K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10">
        <f t="shared" si="473"/>
        <v>0</v>
      </c>
      <c r="Z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10">
        <f t="shared" si="474"/>
        <v>0</v>
      </c>
      <c r="AD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10">
        <f t="shared" si="475"/>
        <v>0</v>
      </c>
      <c r="AH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10">
        <f t="shared" si="476"/>
        <v>0</v>
      </c>
      <c r="AL182" s="210">
        <f t="shared" si="477"/>
        <v>0</v>
      </c>
    </row>
    <row r="183" spans="2:38" x14ac:dyDescent="0.25">
      <c r="B183" s="208" t="s">
        <v>355</v>
      </c>
      <c r="C183" s="209" t="s">
        <v>971</v>
      </c>
      <c r="D1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10">
        <f t="shared" si="470"/>
        <v>0</v>
      </c>
      <c r="G183" s="210"/>
      <c r="H183" s="210">
        <f t="shared" si="471"/>
        <v>0</v>
      </c>
      <c r="I183" s="210"/>
      <c r="J183" s="210">
        <f t="shared" si="472"/>
        <v>0</v>
      </c>
      <c r="K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10">
        <f t="shared" si="473"/>
        <v>0</v>
      </c>
      <c r="Z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10">
        <f t="shared" si="474"/>
        <v>0</v>
      </c>
      <c r="AD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10">
        <f t="shared" si="475"/>
        <v>0</v>
      </c>
      <c r="AH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10">
        <f t="shared" si="476"/>
        <v>0</v>
      </c>
      <c r="AL183" s="210">
        <f t="shared" si="477"/>
        <v>0</v>
      </c>
    </row>
    <row r="184" spans="2:38" x14ac:dyDescent="0.25">
      <c r="B184" s="208" t="s">
        <v>972</v>
      </c>
      <c r="C184" s="209" t="s">
        <v>971</v>
      </c>
      <c r="D1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10">
        <f t="shared" si="470"/>
        <v>0</v>
      </c>
      <c r="G184" s="210"/>
      <c r="H184" s="210">
        <f t="shared" si="471"/>
        <v>0</v>
      </c>
      <c r="I184" s="210"/>
      <c r="J184" s="210">
        <f t="shared" si="472"/>
        <v>0</v>
      </c>
      <c r="K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10">
        <f t="shared" si="473"/>
        <v>0</v>
      </c>
      <c r="Z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10">
        <f t="shared" si="474"/>
        <v>0</v>
      </c>
      <c r="AD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10">
        <f t="shared" si="475"/>
        <v>0</v>
      </c>
      <c r="AH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10">
        <f t="shared" si="476"/>
        <v>0</v>
      </c>
      <c r="AL184" s="210">
        <f t="shared" si="477"/>
        <v>0</v>
      </c>
    </row>
    <row r="185" spans="2:38" x14ac:dyDescent="0.25">
      <c r="B185" s="208" t="s">
        <v>973</v>
      </c>
      <c r="C185" s="209" t="s">
        <v>974</v>
      </c>
      <c r="D1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10">
        <f t="shared" si="470"/>
        <v>0</v>
      </c>
      <c r="G185" s="210"/>
      <c r="H185" s="210">
        <f t="shared" si="471"/>
        <v>0</v>
      </c>
      <c r="I185" s="210"/>
      <c r="J185" s="210">
        <f t="shared" si="472"/>
        <v>0</v>
      </c>
      <c r="K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10">
        <f t="shared" si="473"/>
        <v>0</v>
      </c>
      <c r="Z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10">
        <f t="shared" si="474"/>
        <v>0</v>
      </c>
      <c r="AD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10">
        <f t="shared" si="475"/>
        <v>0</v>
      </c>
      <c r="AH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10">
        <f t="shared" si="476"/>
        <v>0</v>
      </c>
      <c r="AL185" s="210">
        <f t="shared" si="477"/>
        <v>0</v>
      </c>
    </row>
    <row r="186" spans="2:38" x14ac:dyDescent="0.25">
      <c r="B186" s="208" t="s">
        <v>975</v>
      </c>
      <c r="C186" s="209" t="s">
        <v>976</v>
      </c>
      <c r="D1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10">
        <f t="shared" si="470"/>
        <v>0</v>
      </c>
      <c r="G186" s="210"/>
      <c r="H186" s="210">
        <f t="shared" si="471"/>
        <v>0</v>
      </c>
      <c r="I186" s="210"/>
      <c r="J186" s="210">
        <f t="shared" si="472"/>
        <v>0</v>
      </c>
      <c r="K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10">
        <f t="shared" si="473"/>
        <v>0</v>
      </c>
      <c r="Z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10">
        <f t="shared" si="474"/>
        <v>0</v>
      </c>
      <c r="AD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10">
        <f t="shared" si="475"/>
        <v>0</v>
      </c>
      <c r="AH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10">
        <f t="shared" si="476"/>
        <v>0</v>
      </c>
      <c r="AL186" s="210">
        <f t="shared" si="477"/>
        <v>0</v>
      </c>
    </row>
    <row r="187" spans="2:38" x14ac:dyDescent="0.25">
      <c r="B187" s="208" t="s">
        <v>356</v>
      </c>
      <c r="C187" s="209" t="s">
        <v>977</v>
      </c>
      <c r="D1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10">
        <f t="shared" ref="F187:F190" si="478">D187+E187</f>
        <v>0</v>
      </c>
      <c r="G187" s="210"/>
      <c r="H187" s="210">
        <f t="shared" ref="H187:H190" si="479">F187-G187</f>
        <v>0</v>
      </c>
      <c r="I187" s="210"/>
      <c r="J187" s="210">
        <f t="shared" ref="J187:J190" si="480">F187-I187</f>
        <v>0</v>
      </c>
      <c r="K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10">
        <f t="shared" ref="Y187:Y190" si="481">V187+W187+X187</f>
        <v>0</v>
      </c>
      <c r="Z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10">
        <f t="shared" ref="AC187:AC190" si="482">Z187+AA187+AB187</f>
        <v>0</v>
      </c>
      <c r="AD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10">
        <f t="shared" ref="AG187:AG190" si="483">AD187+AE187+AF187</f>
        <v>0</v>
      </c>
      <c r="AH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10">
        <f t="shared" ref="AK187:AK190" si="484">AH187+AI187+AJ187</f>
        <v>0</v>
      </c>
      <c r="AL187" s="210">
        <f t="shared" ref="AL187:AL190" si="485">Y187+AC187+AG187+AK187</f>
        <v>0</v>
      </c>
    </row>
    <row r="188" spans="2:38" x14ac:dyDescent="0.25">
      <c r="B188" s="208" t="s">
        <v>978</v>
      </c>
      <c r="C188" s="209" t="s">
        <v>979</v>
      </c>
      <c r="D1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10">
        <f t="shared" si="478"/>
        <v>0</v>
      </c>
      <c r="G188" s="210"/>
      <c r="H188" s="210">
        <f t="shared" si="479"/>
        <v>0</v>
      </c>
      <c r="I188" s="210"/>
      <c r="J188" s="210">
        <f t="shared" si="480"/>
        <v>0</v>
      </c>
      <c r="K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10">
        <f t="shared" si="481"/>
        <v>0</v>
      </c>
      <c r="Z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10">
        <f t="shared" si="482"/>
        <v>0</v>
      </c>
      <c r="AD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10">
        <f t="shared" si="483"/>
        <v>0</v>
      </c>
      <c r="AH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10">
        <f t="shared" si="484"/>
        <v>0</v>
      </c>
      <c r="AL188" s="210">
        <f t="shared" si="485"/>
        <v>0</v>
      </c>
    </row>
    <row r="189" spans="2:38" x14ac:dyDescent="0.25">
      <c r="B189" s="208" t="s">
        <v>980</v>
      </c>
      <c r="C189" s="209" t="s">
        <v>981</v>
      </c>
      <c r="D1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10">
        <f t="shared" si="478"/>
        <v>0</v>
      </c>
      <c r="G189" s="210"/>
      <c r="H189" s="210">
        <f t="shared" si="479"/>
        <v>0</v>
      </c>
      <c r="I189" s="210"/>
      <c r="J189" s="210">
        <f t="shared" si="480"/>
        <v>0</v>
      </c>
      <c r="K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10">
        <f t="shared" si="481"/>
        <v>0</v>
      </c>
      <c r="Z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10">
        <f t="shared" si="482"/>
        <v>0</v>
      </c>
      <c r="AD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10">
        <f t="shared" si="483"/>
        <v>0</v>
      </c>
      <c r="AH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10">
        <f t="shared" si="484"/>
        <v>0</v>
      </c>
      <c r="AL189" s="210">
        <f t="shared" si="485"/>
        <v>0</v>
      </c>
    </row>
    <row r="190" spans="2:38" x14ac:dyDescent="0.25">
      <c r="B190" s="208" t="s">
        <v>982</v>
      </c>
      <c r="C190" s="209" t="s">
        <v>983</v>
      </c>
      <c r="D1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10">
        <f t="shared" si="478"/>
        <v>0</v>
      </c>
      <c r="G190" s="210"/>
      <c r="H190" s="210">
        <f t="shared" si="479"/>
        <v>0</v>
      </c>
      <c r="I190" s="210"/>
      <c r="J190" s="210">
        <f t="shared" si="480"/>
        <v>0</v>
      </c>
      <c r="K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10">
        <f t="shared" si="481"/>
        <v>0</v>
      </c>
      <c r="Z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10">
        <f t="shared" si="482"/>
        <v>0</v>
      </c>
      <c r="AD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10">
        <f t="shared" si="483"/>
        <v>0</v>
      </c>
      <c r="AH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10">
        <f t="shared" si="484"/>
        <v>0</v>
      </c>
      <c r="AL190" s="210">
        <f t="shared" si="485"/>
        <v>0</v>
      </c>
    </row>
    <row r="191" spans="2:38" x14ac:dyDescent="0.25">
      <c r="B191" s="217" t="s">
        <v>357</v>
      </c>
      <c r="C191" s="218" t="s">
        <v>235</v>
      </c>
      <c r="D191" s="219">
        <f>SUM(D192:D193)</f>
        <v>0</v>
      </c>
      <c r="E191" s="219">
        <f>SUM(E192:E193)</f>
        <v>0</v>
      </c>
      <c r="F191" s="219">
        <f t="shared" si="315"/>
        <v>0</v>
      </c>
      <c r="G191" s="219">
        <f t="shared" ref="G191:I191" si="486">SUM(G192:G193)</f>
        <v>0</v>
      </c>
      <c r="H191" s="219">
        <f t="shared" si="4"/>
        <v>0</v>
      </c>
      <c r="I191" s="219">
        <f t="shared" si="486"/>
        <v>0</v>
      </c>
      <c r="J191" s="219">
        <f t="shared" si="5"/>
        <v>0</v>
      </c>
      <c r="K191" s="219">
        <f t="shared" ref="K191:AJ191" si="487">SUM(K192:K193)</f>
        <v>0</v>
      </c>
      <c r="L191" s="219">
        <f t="shared" si="487"/>
        <v>0</v>
      </c>
      <c r="M191" s="219">
        <f t="shared" si="487"/>
        <v>0</v>
      </c>
      <c r="N191" s="219">
        <f t="shared" si="487"/>
        <v>0</v>
      </c>
      <c r="O191" s="219">
        <f t="shared" si="487"/>
        <v>0</v>
      </c>
      <c r="P191" s="219">
        <f t="shared" si="487"/>
        <v>0</v>
      </c>
      <c r="Q191" s="219">
        <f t="shared" si="487"/>
        <v>0</v>
      </c>
      <c r="R191" s="219">
        <f t="shared" si="487"/>
        <v>0</v>
      </c>
      <c r="S191" s="219">
        <f t="shared" si="487"/>
        <v>0</v>
      </c>
      <c r="T191" s="219">
        <f t="shared" si="487"/>
        <v>0</v>
      </c>
      <c r="U191" s="219">
        <f t="shared" si="487"/>
        <v>0</v>
      </c>
      <c r="V191" s="219">
        <f t="shared" si="487"/>
        <v>0</v>
      </c>
      <c r="W191" s="219">
        <f t="shared" si="487"/>
        <v>0</v>
      </c>
      <c r="X191" s="219">
        <f t="shared" si="487"/>
        <v>0</v>
      </c>
      <c r="Y191" s="219">
        <f t="shared" si="7"/>
        <v>0</v>
      </c>
      <c r="Z191" s="219">
        <f t="shared" si="487"/>
        <v>0</v>
      </c>
      <c r="AA191" s="219">
        <f t="shared" si="487"/>
        <v>0</v>
      </c>
      <c r="AB191" s="219">
        <f t="shared" si="487"/>
        <v>0</v>
      </c>
      <c r="AC191" s="219">
        <f t="shared" si="8"/>
        <v>0</v>
      </c>
      <c r="AD191" s="219">
        <f t="shared" si="487"/>
        <v>0</v>
      </c>
      <c r="AE191" s="219">
        <f t="shared" si="487"/>
        <v>0</v>
      </c>
      <c r="AF191" s="219">
        <f t="shared" si="487"/>
        <v>0</v>
      </c>
      <c r="AG191" s="219">
        <f t="shared" si="9"/>
        <v>0</v>
      </c>
      <c r="AH191" s="219">
        <f t="shared" si="487"/>
        <v>0</v>
      </c>
      <c r="AI191" s="219">
        <f t="shared" si="487"/>
        <v>0</v>
      </c>
      <c r="AJ191" s="219">
        <f t="shared" si="487"/>
        <v>0</v>
      </c>
      <c r="AK191" s="219">
        <f t="shared" si="10"/>
        <v>0</v>
      </c>
      <c r="AL191" s="219">
        <f t="shared" si="11"/>
        <v>0</v>
      </c>
    </row>
    <row r="192" spans="2:38" x14ac:dyDescent="0.25">
      <c r="B192" s="208" t="s">
        <v>358</v>
      </c>
      <c r="C192" s="209" t="s">
        <v>236</v>
      </c>
      <c r="D1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10">
        <f t="shared" si="315"/>
        <v>0</v>
      </c>
      <c r="G192" s="210"/>
      <c r="H192" s="210">
        <f t="shared" ref="H192:H193" si="488">F192-G192</f>
        <v>0</v>
      </c>
      <c r="I192" s="210"/>
      <c r="J192" s="210">
        <f t="shared" ref="J192:J193" si="489">F192-I192</f>
        <v>0</v>
      </c>
      <c r="K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10">
        <f t="shared" ref="Y192:Y193" si="490">V192+W192+X192</f>
        <v>0</v>
      </c>
      <c r="Z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10">
        <f t="shared" ref="AC192:AC193" si="491">Z192+AA192+AB192</f>
        <v>0</v>
      </c>
      <c r="AD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10">
        <f t="shared" ref="AG192:AG193" si="492">AD192+AE192+AF192</f>
        <v>0</v>
      </c>
      <c r="AH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10">
        <f t="shared" ref="AK192:AK193" si="493">AH192+AI192+AJ192</f>
        <v>0</v>
      </c>
      <c r="AL192" s="210">
        <f t="shared" ref="AL192:AL193" si="494">Y192+AC192+AG192+AK192</f>
        <v>0</v>
      </c>
    </row>
    <row r="193" spans="2:38" x14ac:dyDescent="0.25">
      <c r="B193" s="208" t="s">
        <v>359</v>
      </c>
      <c r="C193" s="209" t="s">
        <v>237</v>
      </c>
      <c r="D1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210">
        <f t="shared" si="315"/>
        <v>0</v>
      </c>
      <c r="G193" s="210"/>
      <c r="H193" s="210">
        <f t="shared" si="488"/>
        <v>0</v>
      </c>
      <c r="I193" s="210"/>
      <c r="J193" s="210">
        <f t="shared" si="489"/>
        <v>0</v>
      </c>
      <c r="K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10">
        <f t="shared" si="490"/>
        <v>0</v>
      </c>
      <c r="Z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10">
        <f t="shared" si="491"/>
        <v>0</v>
      </c>
      <c r="AD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10">
        <f t="shared" si="492"/>
        <v>0</v>
      </c>
      <c r="AH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10">
        <f t="shared" si="493"/>
        <v>0</v>
      </c>
      <c r="AL193" s="210">
        <f t="shared" si="494"/>
        <v>0</v>
      </c>
    </row>
    <row r="194" spans="2:38" x14ac:dyDescent="0.25">
      <c r="B194" s="217" t="s">
        <v>360</v>
      </c>
      <c r="C194" s="218" t="s">
        <v>238</v>
      </c>
      <c r="D194" s="219">
        <f>SUM(D195:D200)</f>
        <v>0</v>
      </c>
      <c r="E194" s="219">
        <f>SUM(E195:E200)</f>
        <v>0</v>
      </c>
      <c r="F194" s="219">
        <f t="shared" si="315"/>
        <v>0</v>
      </c>
      <c r="G194" s="219">
        <f>SUM(G195:G200)</f>
        <v>0</v>
      </c>
      <c r="H194" s="219">
        <f t="shared" si="4"/>
        <v>0</v>
      </c>
      <c r="I194" s="219">
        <f>SUM(I195:I200)</f>
        <v>0</v>
      </c>
      <c r="J194" s="219">
        <f t="shared" si="5"/>
        <v>0</v>
      </c>
      <c r="K194" s="219">
        <f t="shared" ref="K194:X194" si="495">SUM(K195:K200)</f>
        <v>0</v>
      </c>
      <c r="L194" s="219">
        <f t="shared" si="495"/>
        <v>0</v>
      </c>
      <c r="M194" s="219">
        <f t="shared" si="495"/>
        <v>0</v>
      </c>
      <c r="N194" s="219">
        <f t="shared" si="495"/>
        <v>0</v>
      </c>
      <c r="O194" s="219">
        <f t="shared" si="495"/>
        <v>0</v>
      </c>
      <c r="P194" s="219">
        <f t="shared" si="495"/>
        <v>0</v>
      </c>
      <c r="Q194" s="219">
        <f t="shared" si="495"/>
        <v>0</v>
      </c>
      <c r="R194" s="219">
        <f t="shared" si="495"/>
        <v>0</v>
      </c>
      <c r="S194" s="219">
        <f t="shared" si="495"/>
        <v>0</v>
      </c>
      <c r="T194" s="219">
        <f t="shared" si="495"/>
        <v>0</v>
      </c>
      <c r="U194" s="219">
        <f t="shared" si="495"/>
        <v>0</v>
      </c>
      <c r="V194" s="219">
        <f t="shared" si="495"/>
        <v>0</v>
      </c>
      <c r="W194" s="219">
        <f t="shared" si="495"/>
        <v>0</v>
      </c>
      <c r="X194" s="219">
        <f t="shared" si="495"/>
        <v>0</v>
      </c>
      <c r="Y194" s="219">
        <f t="shared" si="7"/>
        <v>0</v>
      </c>
      <c r="Z194" s="219">
        <f>SUM(Z195:Z200)</f>
        <v>0</v>
      </c>
      <c r="AA194" s="219">
        <f>SUM(AA195:AA200)</f>
        <v>0</v>
      </c>
      <c r="AB194" s="219">
        <f>SUM(AB195:AB200)</f>
        <v>0</v>
      </c>
      <c r="AC194" s="219">
        <f t="shared" si="8"/>
        <v>0</v>
      </c>
      <c r="AD194" s="219">
        <f>SUM(AD195:AD200)</f>
        <v>0</v>
      </c>
      <c r="AE194" s="219">
        <f>SUM(AE195:AE200)</f>
        <v>0</v>
      </c>
      <c r="AF194" s="219">
        <f>SUM(AF195:AF200)</f>
        <v>0</v>
      </c>
      <c r="AG194" s="219">
        <f t="shared" si="9"/>
        <v>0</v>
      </c>
      <c r="AH194" s="219">
        <f>SUM(AH195:AH200)</f>
        <v>0</v>
      </c>
      <c r="AI194" s="219">
        <f>SUM(AI195:AI200)</f>
        <v>0</v>
      </c>
      <c r="AJ194" s="219">
        <f>SUM(AJ195:AJ200)</f>
        <v>0</v>
      </c>
      <c r="AK194" s="219">
        <f t="shared" si="10"/>
        <v>0</v>
      </c>
      <c r="AL194" s="219">
        <f t="shared" si="11"/>
        <v>0</v>
      </c>
    </row>
    <row r="195" spans="2:38" x14ac:dyDescent="0.25">
      <c r="B195" s="208" t="s">
        <v>361</v>
      </c>
      <c r="C195" s="209" t="s">
        <v>239</v>
      </c>
      <c r="D1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10">
        <f t="shared" si="315"/>
        <v>0</v>
      </c>
      <c r="G195" s="210"/>
      <c r="H195" s="210">
        <f t="shared" ref="H195:H198" si="496">F195-G195</f>
        <v>0</v>
      </c>
      <c r="I195" s="210"/>
      <c r="J195" s="210">
        <f t="shared" ref="J195:J198" si="497">F195-I195</f>
        <v>0</v>
      </c>
      <c r="K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10">
        <f t="shared" ref="Y195:Y198" si="498">V195+W195+X195</f>
        <v>0</v>
      </c>
      <c r="Z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10">
        <f t="shared" ref="AC195:AC198" si="499">Z195+AA195+AB195</f>
        <v>0</v>
      </c>
      <c r="AD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10">
        <f t="shared" ref="AG195:AG198" si="500">AD195+AE195+AF195</f>
        <v>0</v>
      </c>
      <c r="AH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10">
        <f t="shared" ref="AK195:AK198" si="501">AH195+AI195+AJ195</f>
        <v>0</v>
      </c>
      <c r="AL195" s="210">
        <f t="shared" ref="AL195:AL198" si="502">Y195+AC195+AG195+AK195</f>
        <v>0</v>
      </c>
    </row>
    <row r="196" spans="2:38" x14ac:dyDescent="0.25">
      <c r="B196" s="208" t="s">
        <v>1005</v>
      </c>
      <c r="C196" s="209" t="s">
        <v>1006</v>
      </c>
      <c r="D1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10">
        <f t="shared" ref="F196" si="503">D196+E196</f>
        <v>0</v>
      </c>
      <c r="G196" s="210"/>
      <c r="H196" s="210">
        <f t="shared" si="496"/>
        <v>0</v>
      </c>
      <c r="I196" s="210"/>
      <c r="J196" s="210">
        <f t="shared" si="497"/>
        <v>0</v>
      </c>
      <c r="K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10">
        <f t="shared" si="498"/>
        <v>0</v>
      </c>
      <c r="Z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10">
        <f t="shared" si="499"/>
        <v>0</v>
      </c>
      <c r="AD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10">
        <f t="shared" si="500"/>
        <v>0</v>
      </c>
      <c r="AH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10">
        <f t="shared" si="501"/>
        <v>0</v>
      </c>
      <c r="AL196" s="210">
        <f t="shared" si="502"/>
        <v>0</v>
      </c>
    </row>
    <row r="197" spans="2:38" x14ac:dyDescent="0.25">
      <c r="B197" s="208" t="s">
        <v>1007</v>
      </c>
      <c r="C197" s="209" t="s">
        <v>1008</v>
      </c>
      <c r="D1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10">
        <f t="shared" si="315"/>
        <v>0</v>
      </c>
      <c r="G197" s="210"/>
      <c r="H197" s="210">
        <f t="shared" ref="H197" si="504">F197-G197</f>
        <v>0</v>
      </c>
      <c r="I197" s="210"/>
      <c r="J197" s="210">
        <f t="shared" ref="J197" si="505">F197-I197</f>
        <v>0</v>
      </c>
      <c r="K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10">
        <f t="shared" ref="Y197" si="506">V197+W197+X197</f>
        <v>0</v>
      </c>
      <c r="Z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10">
        <f t="shared" ref="AC197" si="507">Z197+AA197+AB197</f>
        <v>0</v>
      </c>
      <c r="AD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10">
        <f t="shared" ref="AG197" si="508">AD197+AE197+AF197</f>
        <v>0</v>
      </c>
      <c r="AH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10">
        <f t="shared" ref="AK197" si="509">AH197+AI197+AJ197</f>
        <v>0</v>
      </c>
      <c r="AL197" s="210">
        <f t="shared" ref="AL197" si="510">Y197+AC197+AG197+AK197</f>
        <v>0</v>
      </c>
    </row>
    <row r="198" spans="2:38" x14ac:dyDescent="0.25">
      <c r="B198" s="208" t="s">
        <v>1009</v>
      </c>
      <c r="C198" s="209" t="s">
        <v>1010</v>
      </c>
      <c r="D1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10">
        <f t="shared" ref="F198" si="511">D198+E198</f>
        <v>0</v>
      </c>
      <c r="G198" s="210"/>
      <c r="H198" s="210">
        <f t="shared" si="496"/>
        <v>0</v>
      </c>
      <c r="I198" s="210"/>
      <c r="J198" s="210">
        <f t="shared" si="497"/>
        <v>0</v>
      </c>
      <c r="K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10">
        <f t="shared" si="498"/>
        <v>0</v>
      </c>
      <c r="Z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10">
        <f t="shared" si="499"/>
        <v>0</v>
      </c>
      <c r="AD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10">
        <f t="shared" si="500"/>
        <v>0</v>
      </c>
      <c r="AH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10">
        <f t="shared" si="501"/>
        <v>0</v>
      </c>
      <c r="AL198" s="210">
        <f t="shared" si="502"/>
        <v>0</v>
      </c>
    </row>
    <row r="199" spans="2:38" x14ac:dyDescent="0.25">
      <c r="B199" s="208" t="s">
        <v>1011</v>
      </c>
      <c r="C199" s="209" t="s">
        <v>1012</v>
      </c>
      <c r="D1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10">
        <f t="shared" ref="F199" si="512">D199+E199</f>
        <v>0</v>
      </c>
      <c r="G199" s="210"/>
      <c r="H199" s="210">
        <f t="shared" si="4"/>
        <v>0</v>
      </c>
      <c r="I199" s="210"/>
      <c r="J199" s="210">
        <f t="shared" si="5"/>
        <v>0</v>
      </c>
      <c r="K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10">
        <f t="shared" si="7"/>
        <v>0</v>
      </c>
      <c r="Z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10">
        <f t="shared" si="8"/>
        <v>0</v>
      </c>
      <c r="AD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10">
        <f t="shared" si="9"/>
        <v>0</v>
      </c>
      <c r="AH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10">
        <f t="shared" si="10"/>
        <v>0</v>
      </c>
      <c r="AL199" s="210">
        <f t="shared" si="11"/>
        <v>0</v>
      </c>
    </row>
    <row r="200" spans="2:38" x14ac:dyDescent="0.25">
      <c r="B200" s="208" t="s">
        <v>1013</v>
      </c>
      <c r="C200" s="209" t="s">
        <v>1014</v>
      </c>
      <c r="D2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10">
        <f t="shared" si="315"/>
        <v>0</v>
      </c>
      <c r="G200" s="210"/>
      <c r="H200" s="210">
        <f t="shared" ref="H200" si="513">F200-G200</f>
        <v>0</v>
      </c>
      <c r="I200" s="210"/>
      <c r="J200" s="210">
        <f t="shared" ref="J200" si="514">F200-I200</f>
        <v>0</v>
      </c>
      <c r="K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10">
        <f t="shared" ref="Y200" si="515">V200+W200+X200</f>
        <v>0</v>
      </c>
      <c r="Z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10">
        <f t="shared" ref="AC200" si="516">Z200+AA200+AB200</f>
        <v>0</v>
      </c>
      <c r="AD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10">
        <f t="shared" ref="AG200" si="517">AD200+AE200+AF200</f>
        <v>0</v>
      </c>
      <c r="AH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10">
        <f t="shared" ref="AK200" si="518">AH200+AI200+AJ200</f>
        <v>0</v>
      </c>
      <c r="AL200" s="210">
        <f t="shared" ref="AL200" si="519">Y200+AC200+AG200+AK200</f>
        <v>0</v>
      </c>
    </row>
    <row r="201" spans="2:38" x14ac:dyDescent="0.25">
      <c r="B201" s="217" t="s">
        <v>362</v>
      </c>
      <c r="C201" s="218" t="s">
        <v>240</v>
      </c>
      <c r="D201" s="219">
        <f>SUM(D202:D208)</f>
        <v>0</v>
      </c>
      <c r="E201" s="219">
        <f>SUM(E202:E208)</f>
        <v>0</v>
      </c>
      <c r="F201" s="219">
        <f t="shared" si="315"/>
        <v>0</v>
      </c>
      <c r="G201" s="219">
        <f>SUM(G202:G208)</f>
        <v>0</v>
      </c>
      <c r="H201" s="219">
        <f t="shared" si="4"/>
        <v>0</v>
      </c>
      <c r="I201" s="219">
        <f>SUM(I202:I208)</f>
        <v>0</v>
      </c>
      <c r="J201" s="219">
        <f t="shared" si="5"/>
        <v>0</v>
      </c>
      <c r="K201" s="219">
        <f t="shared" ref="K201:X201" si="520">SUM(K202:K208)</f>
        <v>0</v>
      </c>
      <c r="L201" s="219">
        <f t="shared" si="520"/>
        <v>0</v>
      </c>
      <c r="M201" s="219">
        <f t="shared" si="520"/>
        <v>0</v>
      </c>
      <c r="N201" s="219">
        <f t="shared" si="520"/>
        <v>0</v>
      </c>
      <c r="O201" s="219">
        <f t="shared" si="520"/>
        <v>0</v>
      </c>
      <c r="P201" s="219">
        <f t="shared" si="520"/>
        <v>0</v>
      </c>
      <c r="Q201" s="219">
        <f t="shared" si="520"/>
        <v>0</v>
      </c>
      <c r="R201" s="219">
        <f t="shared" si="520"/>
        <v>0</v>
      </c>
      <c r="S201" s="219">
        <f t="shared" si="520"/>
        <v>0</v>
      </c>
      <c r="T201" s="219">
        <f t="shared" si="520"/>
        <v>0</v>
      </c>
      <c r="U201" s="219">
        <f t="shared" si="520"/>
        <v>0</v>
      </c>
      <c r="V201" s="219">
        <f t="shared" si="520"/>
        <v>0</v>
      </c>
      <c r="W201" s="219">
        <f t="shared" si="520"/>
        <v>0</v>
      </c>
      <c r="X201" s="219">
        <f t="shared" si="520"/>
        <v>0</v>
      </c>
      <c r="Y201" s="219">
        <f t="shared" si="7"/>
        <v>0</v>
      </c>
      <c r="Z201" s="219">
        <f>SUM(Z202:Z208)</f>
        <v>0</v>
      </c>
      <c r="AA201" s="219">
        <f>SUM(AA202:AA208)</f>
        <v>0</v>
      </c>
      <c r="AB201" s="219">
        <f>SUM(AB202:AB208)</f>
        <v>0</v>
      </c>
      <c r="AC201" s="219">
        <f t="shared" si="8"/>
        <v>0</v>
      </c>
      <c r="AD201" s="219">
        <f>SUM(AD202:AD208)</f>
        <v>0</v>
      </c>
      <c r="AE201" s="219">
        <f>SUM(AE202:AE208)</f>
        <v>0</v>
      </c>
      <c r="AF201" s="219">
        <f>SUM(AF202:AF208)</f>
        <v>0</v>
      </c>
      <c r="AG201" s="219">
        <f t="shared" si="9"/>
        <v>0</v>
      </c>
      <c r="AH201" s="219">
        <f>SUM(AH202:AH208)</f>
        <v>0</v>
      </c>
      <c r="AI201" s="219">
        <f>SUM(AI202:AI208)</f>
        <v>0</v>
      </c>
      <c r="AJ201" s="219">
        <f>SUM(AJ202:AJ208)</f>
        <v>0</v>
      </c>
      <c r="AK201" s="219">
        <f t="shared" si="10"/>
        <v>0</v>
      </c>
      <c r="AL201" s="219">
        <f t="shared" si="11"/>
        <v>0</v>
      </c>
    </row>
    <row r="202" spans="2:38" x14ac:dyDescent="0.25">
      <c r="B202" s="208" t="s">
        <v>363</v>
      </c>
      <c r="C202" s="209" t="s">
        <v>241</v>
      </c>
      <c r="D2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10">
        <f t="shared" ref="F202:F204" si="521">D202+E202</f>
        <v>0</v>
      </c>
      <c r="G202" s="210"/>
      <c r="H202" s="210">
        <f t="shared" si="4"/>
        <v>0</v>
      </c>
      <c r="I202" s="210"/>
      <c r="J202" s="210">
        <f t="shared" si="5"/>
        <v>0</v>
      </c>
      <c r="K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10">
        <f t="shared" si="7"/>
        <v>0</v>
      </c>
      <c r="Z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10">
        <f t="shared" si="8"/>
        <v>0</v>
      </c>
      <c r="AD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10">
        <f t="shared" si="9"/>
        <v>0</v>
      </c>
      <c r="AH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10">
        <f t="shared" si="10"/>
        <v>0</v>
      </c>
      <c r="AL202" s="210">
        <f t="shared" si="11"/>
        <v>0</v>
      </c>
    </row>
    <row r="203" spans="2:38" x14ac:dyDescent="0.25">
      <c r="B203" s="208" t="s">
        <v>1015</v>
      </c>
      <c r="C203" s="209" t="s">
        <v>1016</v>
      </c>
      <c r="D2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10">
        <f t="shared" si="521"/>
        <v>0</v>
      </c>
      <c r="G203" s="210"/>
      <c r="H203" s="210">
        <f t="shared" si="4"/>
        <v>0</v>
      </c>
      <c r="I203" s="210"/>
      <c r="J203" s="210">
        <f t="shared" si="5"/>
        <v>0</v>
      </c>
      <c r="K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10">
        <f t="shared" si="7"/>
        <v>0</v>
      </c>
      <c r="Z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10">
        <f t="shared" si="8"/>
        <v>0</v>
      </c>
      <c r="AD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10">
        <f t="shared" si="9"/>
        <v>0</v>
      </c>
      <c r="AH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10">
        <f t="shared" si="10"/>
        <v>0</v>
      </c>
      <c r="AL203" s="210">
        <f t="shared" si="11"/>
        <v>0</v>
      </c>
    </row>
    <row r="204" spans="2:38" x14ac:dyDescent="0.25">
      <c r="B204" s="208" t="s">
        <v>1017</v>
      </c>
      <c r="C204" s="209" t="s">
        <v>1018</v>
      </c>
      <c r="D2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10">
        <f t="shared" si="521"/>
        <v>0</v>
      </c>
      <c r="G204" s="210"/>
      <c r="H204" s="210">
        <f t="shared" ref="H204" si="522">F204-G204</f>
        <v>0</v>
      </c>
      <c r="I204" s="210"/>
      <c r="J204" s="210">
        <f t="shared" ref="J204" si="523">F204-I204</f>
        <v>0</v>
      </c>
      <c r="K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10">
        <f t="shared" ref="Y204" si="524">V204+W204+X204</f>
        <v>0</v>
      </c>
      <c r="Z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10">
        <f t="shared" ref="AC204" si="525">Z204+AA204+AB204</f>
        <v>0</v>
      </c>
      <c r="AD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10">
        <f t="shared" ref="AG204" si="526">AD204+AE204+AF204</f>
        <v>0</v>
      </c>
      <c r="AH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10">
        <f t="shared" ref="AK204" si="527">AH204+AI204+AJ204</f>
        <v>0</v>
      </c>
      <c r="AL204" s="210">
        <f t="shared" ref="AL204" si="528">Y204+AC204+AG204+AK204</f>
        <v>0</v>
      </c>
    </row>
    <row r="205" spans="2:38" x14ac:dyDescent="0.25">
      <c r="B205" s="208" t="s">
        <v>1019</v>
      </c>
      <c r="C205" s="209" t="s">
        <v>1020</v>
      </c>
      <c r="D2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10">
        <f t="shared" si="315"/>
        <v>0</v>
      </c>
      <c r="G205" s="210"/>
      <c r="H205" s="210">
        <f t="shared" ref="H205:H206" si="529">F205-G205</f>
        <v>0</v>
      </c>
      <c r="I205" s="210"/>
      <c r="J205" s="210">
        <f t="shared" ref="J205:J206" si="530">F205-I205</f>
        <v>0</v>
      </c>
      <c r="K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10">
        <f t="shared" ref="Y205:Y206" si="531">V205+W205+X205</f>
        <v>0</v>
      </c>
      <c r="Z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10">
        <f t="shared" ref="AC205:AC206" si="532">Z205+AA205+AB205</f>
        <v>0</v>
      </c>
      <c r="AD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10">
        <f t="shared" ref="AG205:AG206" si="533">AD205+AE205+AF205</f>
        <v>0</v>
      </c>
      <c r="AH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10">
        <f t="shared" ref="AK205:AK206" si="534">AH205+AI205+AJ205</f>
        <v>0</v>
      </c>
      <c r="AL205" s="210">
        <f t="shared" ref="AL205:AL206" si="535">Y205+AC205+AG205+AK205</f>
        <v>0</v>
      </c>
    </row>
    <row r="206" spans="2:38" x14ac:dyDescent="0.25">
      <c r="B206" s="208" t="s">
        <v>1021</v>
      </c>
      <c r="C206" s="209" t="s">
        <v>1022</v>
      </c>
      <c r="D2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10">
        <f t="shared" ref="F206" si="536">D206+E206</f>
        <v>0</v>
      </c>
      <c r="G206" s="210"/>
      <c r="H206" s="210">
        <f t="shared" si="529"/>
        <v>0</v>
      </c>
      <c r="I206" s="210"/>
      <c r="J206" s="210">
        <f t="shared" si="530"/>
        <v>0</v>
      </c>
      <c r="K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10">
        <f t="shared" si="531"/>
        <v>0</v>
      </c>
      <c r="Z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10">
        <f t="shared" si="532"/>
        <v>0</v>
      </c>
      <c r="AD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10">
        <f t="shared" si="533"/>
        <v>0</v>
      </c>
      <c r="AH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10">
        <f t="shared" si="534"/>
        <v>0</v>
      </c>
      <c r="AL206" s="210">
        <f t="shared" si="535"/>
        <v>0</v>
      </c>
    </row>
    <row r="207" spans="2:38" x14ac:dyDescent="0.25">
      <c r="B207" s="208" t="s">
        <v>1023</v>
      </c>
      <c r="C207" s="209" t="s">
        <v>1024</v>
      </c>
      <c r="D2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10">
        <f t="shared" ref="F207" si="537">D207+E207</f>
        <v>0</v>
      </c>
      <c r="G207" s="210"/>
      <c r="H207" s="210">
        <f t="shared" si="4"/>
        <v>0</v>
      </c>
      <c r="I207" s="210"/>
      <c r="J207" s="210">
        <f t="shared" si="5"/>
        <v>0</v>
      </c>
      <c r="K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10">
        <f t="shared" si="7"/>
        <v>0</v>
      </c>
      <c r="Z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10">
        <f t="shared" si="8"/>
        <v>0</v>
      </c>
      <c r="AD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10">
        <f t="shared" si="9"/>
        <v>0</v>
      </c>
      <c r="AH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10">
        <f t="shared" si="10"/>
        <v>0</v>
      </c>
      <c r="AL207" s="210">
        <f t="shared" si="11"/>
        <v>0</v>
      </c>
    </row>
    <row r="208" spans="2:38" x14ac:dyDescent="0.25">
      <c r="B208" s="208" t="s">
        <v>1025</v>
      </c>
      <c r="C208" s="209" t="s">
        <v>1026</v>
      </c>
      <c r="D2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10">
        <f t="shared" si="315"/>
        <v>0</v>
      </c>
      <c r="G208" s="210"/>
      <c r="H208" s="210">
        <f t="shared" ref="H208" si="538">F208-G208</f>
        <v>0</v>
      </c>
      <c r="I208" s="210"/>
      <c r="J208" s="210">
        <f t="shared" ref="J208" si="539">F208-I208</f>
        <v>0</v>
      </c>
      <c r="K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10">
        <f t="shared" ref="Y208" si="540">V208+W208+X208</f>
        <v>0</v>
      </c>
      <c r="Z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10">
        <f t="shared" ref="AC208" si="541">Z208+AA208+AB208</f>
        <v>0</v>
      </c>
      <c r="AD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10">
        <f t="shared" ref="AG208" si="542">AD208+AE208+AF208</f>
        <v>0</v>
      </c>
      <c r="AH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10">
        <f t="shared" ref="AK208" si="543">AH208+AI208+AJ208</f>
        <v>0</v>
      </c>
      <c r="AL208" s="210">
        <f t="shared" ref="AL208" si="544">Y208+AC208+AG208+AK208</f>
        <v>0</v>
      </c>
    </row>
    <row r="209" spans="2:38" x14ac:dyDescent="0.25">
      <c r="B209" s="205" t="s">
        <v>357</v>
      </c>
      <c r="C209" s="206" t="s">
        <v>235</v>
      </c>
      <c r="D209" s="207">
        <f>D210+D218</f>
        <v>0</v>
      </c>
      <c r="E209" s="207">
        <f>E210+E218</f>
        <v>67000</v>
      </c>
      <c r="F209" s="207">
        <f t="shared" si="315"/>
        <v>67000</v>
      </c>
      <c r="G209" s="207">
        <f>G210+G218</f>
        <v>0</v>
      </c>
      <c r="H209" s="207">
        <f t="shared" si="4"/>
        <v>67000</v>
      </c>
      <c r="I209" s="207">
        <f>I210+I218</f>
        <v>0</v>
      </c>
      <c r="J209" s="207">
        <f t="shared" si="5"/>
        <v>67000</v>
      </c>
      <c r="K209" s="207">
        <f t="shared" ref="K209:X209" si="545">K210+K218</f>
        <v>23000</v>
      </c>
      <c r="L209" s="207">
        <f t="shared" si="545"/>
        <v>20000</v>
      </c>
      <c r="M209" s="207">
        <f t="shared" si="545"/>
        <v>8000</v>
      </c>
      <c r="N209" s="207">
        <f t="shared" si="545"/>
        <v>8000</v>
      </c>
      <c r="O209" s="207">
        <f t="shared" si="545"/>
        <v>0</v>
      </c>
      <c r="P209" s="207">
        <f t="shared" si="545"/>
        <v>8000</v>
      </c>
      <c r="Q209" s="207">
        <f t="shared" si="545"/>
        <v>0</v>
      </c>
      <c r="R209" s="207">
        <f t="shared" si="545"/>
        <v>0</v>
      </c>
      <c r="S209" s="207">
        <f t="shared" si="545"/>
        <v>0</v>
      </c>
      <c r="T209" s="207">
        <f t="shared" si="545"/>
        <v>0</v>
      </c>
      <c r="U209" s="207">
        <f t="shared" si="545"/>
        <v>0</v>
      </c>
      <c r="V209" s="207">
        <f t="shared" si="545"/>
        <v>18000</v>
      </c>
      <c r="W209" s="207">
        <f t="shared" si="545"/>
        <v>0</v>
      </c>
      <c r="X209" s="207">
        <f t="shared" si="545"/>
        <v>0</v>
      </c>
      <c r="Y209" s="207">
        <f t="shared" si="7"/>
        <v>18000</v>
      </c>
      <c r="Z209" s="207">
        <f>Z210+Z218</f>
        <v>0</v>
      </c>
      <c r="AA209" s="207">
        <f>AA210+AA218</f>
        <v>0</v>
      </c>
      <c r="AB209" s="207">
        <f>AB210+AB218</f>
        <v>0</v>
      </c>
      <c r="AC209" s="207">
        <f t="shared" si="8"/>
        <v>0</v>
      </c>
      <c r="AD209" s="207">
        <f>AD210+AD218</f>
        <v>0</v>
      </c>
      <c r="AE209" s="207">
        <f>AE210+AE218</f>
        <v>0</v>
      </c>
      <c r="AF209" s="207">
        <f>AF210+AF218</f>
        <v>0</v>
      </c>
      <c r="AG209" s="207">
        <f t="shared" si="9"/>
        <v>0</v>
      </c>
      <c r="AH209" s="207">
        <f>AH210+AH218</f>
        <v>49000</v>
      </c>
      <c r="AI209" s="207">
        <f>AI210+AI218</f>
        <v>0</v>
      </c>
      <c r="AJ209" s="207">
        <f>AJ210+AJ218</f>
        <v>0</v>
      </c>
      <c r="AK209" s="207">
        <f t="shared" si="10"/>
        <v>49000</v>
      </c>
      <c r="AL209" s="207">
        <f t="shared" si="11"/>
        <v>67000</v>
      </c>
    </row>
    <row r="210" spans="2:38" x14ac:dyDescent="0.25">
      <c r="B210" s="217" t="s">
        <v>358</v>
      </c>
      <c r="C210" s="218" t="s">
        <v>236</v>
      </c>
      <c r="D210" s="219">
        <f>SUM(D211:D217)</f>
        <v>0</v>
      </c>
      <c r="E210" s="219">
        <f>SUM(E211:E217)</f>
        <v>0</v>
      </c>
      <c r="F210" s="219">
        <f t="shared" si="315"/>
        <v>0</v>
      </c>
      <c r="G210" s="219">
        <f>SUM(G211:G217)</f>
        <v>0</v>
      </c>
      <c r="H210" s="219">
        <f t="shared" si="4"/>
        <v>0</v>
      </c>
      <c r="I210" s="219">
        <f>SUM(I211:I217)</f>
        <v>0</v>
      </c>
      <c r="J210" s="219">
        <f t="shared" si="5"/>
        <v>0</v>
      </c>
      <c r="K210" s="219">
        <f t="shared" ref="K210:X210" si="546">SUM(K211:K217)</f>
        <v>0</v>
      </c>
      <c r="L210" s="219">
        <f t="shared" si="546"/>
        <v>0</v>
      </c>
      <c r="M210" s="219">
        <f t="shared" si="546"/>
        <v>0</v>
      </c>
      <c r="N210" s="219">
        <f t="shared" si="546"/>
        <v>0</v>
      </c>
      <c r="O210" s="219">
        <f t="shared" si="546"/>
        <v>0</v>
      </c>
      <c r="P210" s="219">
        <f t="shared" si="546"/>
        <v>0</v>
      </c>
      <c r="Q210" s="219">
        <f t="shared" si="546"/>
        <v>0</v>
      </c>
      <c r="R210" s="219">
        <f t="shared" si="546"/>
        <v>0</v>
      </c>
      <c r="S210" s="219">
        <f t="shared" si="546"/>
        <v>0</v>
      </c>
      <c r="T210" s="219">
        <f t="shared" si="546"/>
        <v>0</v>
      </c>
      <c r="U210" s="219">
        <f t="shared" si="546"/>
        <v>0</v>
      </c>
      <c r="V210" s="219">
        <f t="shared" si="546"/>
        <v>0</v>
      </c>
      <c r="W210" s="219">
        <f t="shared" si="546"/>
        <v>0</v>
      </c>
      <c r="X210" s="219">
        <f t="shared" si="546"/>
        <v>0</v>
      </c>
      <c r="Y210" s="219">
        <f t="shared" si="7"/>
        <v>0</v>
      </c>
      <c r="Z210" s="219">
        <f>SUM(Z211:Z217)</f>
        <v>0</v>
      </c>
      <c r="AA210" s="219">
        <f>SUM(AA211:AA217)</f>
        <v>0</v>
      </c>
      <c r="AB210" s="219">
        <f>SUM(AB211:AB217)</f>
        <v>0</v>
      </c>
      <c r="AC210" s="219">
        <f t="shared" si="8"/>
        <v>0</v>
      </c>
      <c r="AD210" s="219">
        <f>SUM(AD211:AD217)</f>
        <v>0</v>
      </c>
      <c r="AE210" s="219">
        <f>SUM(AE211:AE217)</f>
        <v>0</v>
      </c>
      <c r="AF210" s="219">
        <f>SUM(AF211:AF217)</f>
        <v>0</v>
      </c>
      <c r="AG210" s="219">
        <f t="shared" si="9"/>
        <v>0</v>
      </c>
      <c r="AH210" s="219">
        <f>SUM(AH211:AH217)</f>
        <v>0</v>
      </c>
      <c r="AI210" s="219">
        <f>SUM(AI211:AI217)</f>
        <v>0</v>
      </c>
      <c r="AJ210" s="219">
        <f>SUM(AJ211:AJ217)</f>
        <v>0</v>
      </c>
      <c r="AK210" s="219">
        <f t="shared" si="10"/>
        <v>0</v>
      </c>
      <c r="AL210" s="219">
        <f t="shared" si="11"/>
        <v>0</v>
      </c>
    </row>
    <row r="211" spans="2:38" x14ac:dyDescent="0.25">
      <c r="B211" s="208" t="s">
        <v>364</v>
      </c>
      <c r="C211" s="209" t="s">
        <v>242</v>
      </c>
      <c r="D2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10">
        <f t="shared" ref="F211:F213" si="547">D211+E211</f>
        <v>0</v>
      </c>
      <c r="G211" s="210"/>
      <c r="H211" s="210">
        <f t="shared" si="4"/>
        <v>0</v>
      </c>
      <c r="I211" s="210"/>
      <c r="J211" s="210">
        <f t="shared" si="5"/>
        <v>0</v>
      </c>
      <c r="K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10">
        <f t="shared" si="7"/>
        <v>0</v>
      </c>
      <c r="Z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10">
        <f t="shared" si="8"/>
        <v>0</v>
      </c>
      <c r="AD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10">
        <f t="shared" si="9"/>
        <v>0</v>
      </c>
      <c r="AH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10">
        <f t="shared" si="10"/>
        <v>0</v>
      </c>
      <c r="AL211" s="210">
        <f t="shared" si="11"/>
        <v>0</v>
      </c>
    </row>
    <row r="212" spans="2:38" x14ac:dyDescent="0.25">
      <c r="B212" s="208" t="s">
        <v>984</v>
      </c>
      <c r="C212" s="209" t="s">
        <v>985</v>
      </c>
      <c r="D2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10">
        <f t="shared" ref="F212" si="548">D212+E212</f>
        <v>0</v>
      </c>
      <c r="G212" s="210"/>
      <c r="H212" s="210">
        <f t="shared" ref="H212" si="549">F212-G212</f>
        <v>0</v>
      </c>
      <c r="I212" s="210"/>
      <c r="J212" s="210">
        <f t="shared" ref="J212" si="550">F212-I212</f>
        <v>0</v>
      </c>
      <c r="K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10">
        <f t="shared" ref="Y212" si="551">V212+W212+X212</f>
        <v>0</v>
      </c>
      <c r="Z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10">
        <f t="shared" ref="AC212" si="552">Z212+AA212+AB212</f>
        <v>0</v>
      </c>
      <c r="AD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10">
        <f t="shared" ref="AG212" si="553">AD212+AE212+AF212</f>
        <v>0</v>
      </c>
      <c r="AH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10">
        <f t="shared" ref="AK212" si="554">AH212+AI212+AJ212</f>
        <v>0</v>
      </c>
      <c r="AL212" s="210">
        <f t="shared" ref="AL212" si="555">Y212+AC212+AG212+AK212</f>
        <v>0</v>
      </c>
    </row>
    <row r="213" spans="2:38" x14ac:dyDescent="0.25">
      <c r="B213" s="208" t="s">
        <v>986</v>
      </c>
      <c r="C213" s="209" t="s">
        <v>987</v>
      </c>
      <c r="D2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10">
        <f t="shared" si="547"/>
        <v>0</v>
      </c>
      <c r="G213" s="210"/>
      <c r="H213" s="210">
        <f t="shared" si="4"/>
        <v>0</v>
      </c>
      <c r="I213" s="210"/>
      <c r="J213" s="210">
        <f t="shared" si="5"/>
        <v>0</v>
      </c>
      <c r="K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10">
        <f t="shared" si="7"/>
        <v>0</v>
      </c>
      <c r="Z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10">
        <f t="shared" si="8"/>
        <v>0</v>
      </c>
      <c r="AD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10">
        <f t="shared" si="9"/>
        <v>0</v>
      </c>
      <c r="AH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10">
        <f t="shared" si="10"/>
        <v>0</v>
      </c>
      <c r="AL213" s="210">
        <f t="shared" si="11"/>
        <v>0</v>
      </c>
    </row>
    <row r="214" spans="2:38" x14ac:dyDescent="0.25">
      <c r="B214" s="208" t="s">
        <v>988</v>
      </c>
      <c r="C214" s="209" t="s">
        <v>989</v>
      </c>
      <c r="D2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10">
        <f t="shared" si="315"/>
        <v>0</v>
      </c>
      <c r="G214" s="210"/>
      <c r="H214" s="210">
        <f t="shared" ref="H214:H215" si="556">F214-G214</f>
        <v>0</v>
      </c>
      <c r="I214" s="210"/>
      <c r="J214" s="210">
        <f t="shared" ref="J214:J215" si="557">F214-I214</f>
        <v>0</v>
      </c>
      <c r="K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10">
        <f t="shared" ref="Y214:Y215" si="558">V214+W214+X214</f>
        <v>0</v>
      </c>
      <c r="Z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10">
        <f t="shared" ref="AC214:AC215" si="559">Z214+AA214+AB214</f>
        <v>0</v>
      </c>
      <c r="AD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10">
        <f t="shared" ref="AG214:AG215" si="560">AD214+AE214+AF214</f>
        <v>0</v>
      </c>
      <c r="AH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10">
        <f t="shared" ref="AK214:AK215" si="561">AH214+AI214+AJ214</f>
        <v>0</v>
      </c>
      <c r="AL214" s="210">
        <f t="shared" ref="AL214:AL215" si="562">Y214+AC214+AG214+AK214</f>
        <v>0</v>
      </c>
    </row>
    <row r="215" spans="2:38" x14ac:dyDescent="0.25">
      <c r="B215" s="208" t="s">
        <v>990</v>
      </c>
      <c r="C215" s="209" t="s">
        <v>991</v>
      </c>
      <c r="D2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10">
        <f t="shared" ref="F215" si="563">D215+E215</f>
        <v>0</v>
      </c>
      <c r="G215" s="210"/>
      <c r="H215" s="210">
        <f t="shared" si="556"/>
        <v>0</v>
      </c>
      <c r="I215" s="210"/>
      <c r="J215" s="210">
        <f t="shared" si="557"/>
        <v>0</v>
      </c>
      <c r="K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10">
        <f t="shared" si="558"/>
        <v>0</v>
      </c>
      <c r="Z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10">
        <f t="shared" si="559"/>
        <v>0</v>
      </c>
      <c r="AD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10">
        <f t="shared" si="560"/>
        <v>0</v>
      </c>
      <c r="AH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10">
        <f t="shared" si="561"/>
        <v>0</v>
      </c>
      <c r="AL215" s="210">
        <f t="shared" si="562"/>
        <v>0</v>
      </c>
    </row>
    <row r="216" spans="2:38" x14ac:dyDescent="0.25">
      <c r="B216" s="208" t="s">
        <v>992</v>
      </c>
      <c r="C216" s="209" t="s">
        <v>993</v>
      </c>
      <c r="D2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10">
        <f t="shared" ref="F216" si="564">D216+E216</f>
        <v>0</v>
      </c>
      <c r="G216" s="210"/>
      <c r="H216" s="210">
        <f t="shared" si="4"/>
        <v>0</v>
      </c>
      <c r="I216" s="210"/>
      <c r="J216" s="210">
        <f t="shared" si="5"/>
        <v>0</v>
      </c>
      <c r="K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10">
        <f t="shared" si="7"/>
        <v>0</v>
      </c>
      <c r="Z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10">
        <f t="shared" si="8"/>
        <v>0</v>
      </c>
      <c r="AD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10">
        <f t="shared" si="9"/>
        <v>0</v>
      </c>
      <c r="AH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10">
        <f t="shared" si="10"/>
        <v>0</v>
      </c>
      <c r="AL216" s="210">
        <f t="shared" si="11"/>
        <v>0</v>
      </c>
    </row>
    <row r="217" spans="2:38" x14ac:dyDescent="0.25">
      <c r="B217" s="208" t="s">
        <v>994</v>
      </c>
      <c r="C217" s="209" t="s">
        <v>995</v>
      </c>
      <c r="D2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10">
        <f t="shared" si="315"/>
        <v>0</v>
      </c>
      <c r="G217" s="210"/>
      <c r="H217" s="210">
        <f t="shared" ref="H217" si="565">F217-G217</f>
        <v>0</v>
      </c>
      <c r="I217" s="210"/>
      <c r="J217" s="210">
        <f t="shared" ref="J217" si="566">F217-I217</f>
        <v>0</v>
      </c>
      <c r="K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10">
        <f t="shared" ref="Y217" si="567">V217+W217+X217</f>
        <v>0</v>
      </c>
      <c r="Z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10">
        <f t="shared" ref="AC217" si="568">Z217+AA217+AB217</f>
        <v>0</v>
      </c>
      <c r="AD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10">
        <f t="shared" ref="AG217" si="569">AD217+AE217+AF217</f>
        <v>0</v>
      </c>
      <c r="AH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10">
        <f t="shared" ref="AK217" si="570">AH217+AI217+AJ217</f>
        <v>0</v>
      </c>
      <c r="AL217" s="210">
        <f t="shared" ref="AL217" si="571">Y217+AC217+AG217+AK217</f>
        <v>0</v>
      </c>
    </row>
    <row r="218" spans="2:38" x14ac:dyDescent="0.25">
      <c r="B218" s="217" t="s">
        <v>359</v>
      </c>
      <c r="C218" s="218" t="s">
        <v>237</v>
      </c>
      <c r="D218" s="219">
        <f>SUM(D219:D225)</f>
        <v>0</v>
      </c>
      <c r="E218" s="219">
        <f>SUM(E219:E225)</f>
        <v>67000</v>
      </c>
      <c r="F218" s="219">
        <f t="shared" si="315"/>
        <v>67000</v>
      </c>
      <c r="G218" s="219">
        <f t="shared" ref="G218:I218" si="572">SUM(G219:G225)</f>
        <v>0</v>
      </c>
      <c r="H218" s="219">
        <f t="shared" si="4"/>
        <v>67000</v>
      </c>
      <c r="I218" s="219">
        <f t="shared" si="572"/>
        <v>0</v>
      </c>
      <c r="J218" s="219">
        <f t="shared" si="5"/>
        <v>67000</v>
      </c>
      <c r="K218" s="219">
        <f t="shared" ref="K218:AJ218" si="573">SUM(K219:K225)</f>
        <v>23000</v>
      </c>
      <c r="L218" s="219">
        <f t="shared" si="573"/>
        <v>20000</v>
      </c>
      <c r="M218" s="219">
        <f t="shared" si="573"/>
        <v>8000</v>
      </c>
      <c r="N218" s="219">
        <f t="shared" si="573"/>
        <v>8000</v>
      </c>
      <c r="O218" s="219">
        <f t="shared" si="573"/>
        <v>0</v>
      </c>
      <c r="P218" s="219">
        <f t="shared" si="573"/>
        <v>8000</v>
      </c>
      <c r="Q218" s="219">
        <f t="shared" si="573"/>
        <v>0</v>
      </c>
      <c r="R218" s="219">
        <f t="shared" si="573"/>
        <v>0</v>
      </c>
      <c r="S218" s="219">
        <f t="shared" si="573"/>
        <v>0</v>
      </c>
      <c r="T218" s="219">
        <f t="shared" si="573"/>
        <v>0</v>
      </c>
      <c r="U218" s="219">
        <f t="shared" si="573"/>
        <v>0</v>
      </c>
      <c r="V218" s="219">
        <f t="shared" si="573"/>
        <v>18000</v>
      </c>
      <c r="W218" s="219">
        <f t="shared" si="573"/>
        <v>0</v>
      </c>
      <c r="X218" s="219">
        <f t="shared" si="573"/>
        <v>0</v>
      </c>
      <c r="Y218" s="219">
        <f t="shared" si="7"/>
        <v>18000</v>
      </c>
      <c r="Z218" s="219">
        <f t="shared" si="573"/>
        <v>0</v>
      </c>
      <c r="AA218" s="219">
        <f t="shared" si="573"/>
        <v>0</v>
      </c>
      <c r="AB218" s="219">
        <f t="shared" si="573"/>
        <v>0</v>
      </c>
      <c r="AC218" s="219">
        <f t="shared" si="8"/>
        <v>0</v>
      </c>
      <c r="AD218" s="219">
        <f t="shared" si="573"/>
        <v>0</v>
      </c>
      <c r="AE218" s="219">
        <f t="shared" si="573"/>
        <v>0</v>
      </c>
      <c r="AF218" s="219">
        <f t="shared" si="573"/>
        <v>0</v>
      </c>
      <c r="AG218" s="219">
        <f t="shared" si="9"/>
        <v>0</v>
      </c>
      <c r="AH218" s="219">
        <f t="shared" si="573"/>
        <v>49000</v>
      </c>
      <c r="AI218" s="219">
        <f t="shared" si="573"/>
        <v>0</v>
      </c>
      <c r="AJ218" s="219">
        <f t="shared" si="573"/>
        <v>0</v>
      </c>
      <c r="AK218" s="219">
        <f t="shared" si="10"/>
        <v>49000</v>
      </c>
      <c r="AL218" s="219">
        <f t="shared" si="11"/>
        <v>67000</v>
      </c>
    </row>
    <row r="219" spans="2:38" x14ac:dyDescent="0.25">
      <c r="B219" s="208" t="s">
        <v>365</v>
      </c>
      <c r="C219" s="209" t="s">
        <v>243</v>
      </c>
      <c r="D2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10">
        <f t="shared" si="315"/>
        <v>0</v>
      </c>
      <c r="G219" s="210"/>
      <c r="H219" s="210">
        <f t="shared" ref="H219:H225" si="574">F219-G219</f>
        <v>0</v>
      </c>
      <c r="I219" s="210"/>
      <c r="J219" s="210">
        <f t="shared" ref="J219:J225" si="575">F219-I219</f>
        <v>0</v>
      </c>
      <c r="K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10">
        <f t="shared" ref="Y219:Y225" si="576">V219+W219+X219</f>
        <v>0</v>
      </c>
      <c r="Z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10">
        <f t="shared" ref="AC219:AC225" si="577">Z219+AA219+AB219</f>
        <v>0</v>
      </c>
      <c r="AD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10">
        <f t="shared" ref="AG219:AG225" si="578">AD219+AE219+AF219</f>
        <v>0</v>
      </c>
      <c r="AH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10">
        <f t="shared" ref="AK219:AK225" si="579">AH219+AI219+AJ219</f>
        <v>0</v>
      </c>
      <c r="AL219" s="210">
        <f t="shared" ref="AL219:AL225" si="580">Y219+AC219+AG219+AK219</f>
        <v>0</v>
      </c>
    </row>
    <row r="220" spans="2:38" x14ac:dyDescent="0.25">
      <c r="B220" s="208" t="s">
        <v>996</v>
      </c>
      <c r="C220" s="209" t="s">
        <v>997</v>
      </c>
      <c r="D2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67000</v>
      </c>
      <c r="F220" s="210">
        <f t="shared" si="315"/>
        <v>67000</v>
      </c>
      <c r="G220" s="210"/>
      <c r="H220" s="210">
        <f t="shared" si="574"/>
        <v>67000</v>
      </c>
      <c r="I220" s="210"/>
      <c r="J220" s="210">
        <f t="shared" si="575"/>
        <v>67000</v>
      </c>
      <c r="K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23000</v>
      </c>
      <c r="L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M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N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O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Q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18000</v>
      </c>
      <c r="W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10">
        <f t="shared" si="576"/>
        <v>18000</v>
      </c>
      <c r="Z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10">
        <f t="shared" si="577"/>
        <v>0</v>
      </c>
      <c r="AD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10">
        <f t="shared" si="578"/>
        <v>0</v>
      </c>
      <c r="AH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49000</v>
      </c>
      <c r="AI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10">
        <f t="shared" si="579"/>
        <v>49000</v>
      </c>
      <c r="AL220" s="210">
        <f t="shared" si="580"/>
        <v>67000</v>
      </c>
    </row>
    <row r="221" spans="2:38" x14ac:dyDescent="0.25">
      <c r="B221" s="208" t="s">
        <v>998</v>
      </c>
      <c r="C221" s="209" t="s">
        <v>997</v>
      </c>
      <c r="D2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10">
        <f t="shared" ref="F221:F223" si="581">D221+E221</f>
        <v>0</v>
      </c>
      <c r="G221" s="210"/>
      <c r="H221" s="210">
        <f t="shared" ref="H221:H223" si="582">F221-G221</f>
        <v>0</v>
      </c>
      <c r="I221" s="210"/>
      <c r="J221" s="210">
        <f t="shared" ref="J221:J223" si="583">F221-I221</f>
        <v>0</v>
      </c>
      <c r="K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10">
        <f t="shared" ref="Y221:Y223" si="584">V221+W221+X221</f>
        <v>0</v>
      </c>
      <c r="Z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10">
        <f t="shared" ref="AC221:AC223" si="585">Z221+AA221+AB221</f>
        <v>0</v>
      </c>
      <c r="AD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10">
        <f t="shared" ref="AG221:AG223" si="586">AD221+AE221+AF221</f>
        <v>0</v>
      </c>
      <c r="AH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10">
        <f t="shared" ref="AK221:AK223" si="587">AH221+AI221+AJ221</f>
        <v>0</v>
      </c>
      <c r="AL221" s="210">
        <f t="shared" ref="AL221:AL223" si="588">Y221+AC221+AG221+AK221</f>
        <v>0</v>
      </c>
    </row>
    <row r="222" spans="2:38" x14ac:dyDescent="0.25">
      <c r="B222" s="208" t="s">
        <v>999</v>
      </c>
      <c r="C222" s="209" t="s">
        <v>1000</v>
      </c>
      <c r="D2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10">
        <f t="shared" si="581"/>
        <v>0</v>
      </c>
      <c r="G222" s="210"/>
      <c r="H222" s="210">
        <f t="shared" si="582"/>
        <v>0</v>
      </c>
      <c r="I222" s="210"/>
      <c r="J222" s="210">
        <f t="shared" si="583"/>
        <v>0</v>
      </c>
      <c r="K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10">
        <f t="shared" si="584"/>
        <v>0</v>
      </c>
      <c r="Z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10">
        <f t="shared" si="585"/>
        <v>0</v>
      </c>
      <c r="AD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10">
        <f t="shared" si="586"/>
        <v>0</v>
      </c>
      <c r="AH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10">
        <f t="shared" si="587"/>
        <v>0</v>
      </c>
      <c r="AL222" s="210">
        <f t="shared" si="588"/>
        <v>0</v>
      </c>
    </row>
    <row r="223" spans="2:38" x14ac:dyDescent="0.25">
      <c r="B223" s="208" t="s">
        <v>366</v>
      </c>
      <c r="C223" s="209" t="s">
        <v>1001</v>
      </c>
      <c r="D2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10">
        <f t="shared" si="581"/>
        <v>0</v>
      </c>
      <c r="G223" s="210"/>
      <c r="H223" s="210">
        <f t="shared" si="582"/>
        <v>0</v>
      </c>
      <c r="I223" s="210"/>
      <c r="J223" s="210">
        <f t="shared" si="583"/>
        <v>0</v>
      </c>
      <c r="K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10">
        <f t="shared" si="584"/>
        <v>0</v>
      </c>
      <c r="Z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10">
        <f t="shared" si="585"/>
        <v>0</v>
      </c>
      <c r="AD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10">
        <f t="shared" si="586"/>
        <v>0</v>
      </c>
      <c r="AH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10">
        <f t="shared" si="587"/>
        <v>0</v>
      </c>
      <c r="AL223" s="210">
        <f t="shared" si="588"/>
        <v>0</v>
      </c>
    </row>
    <row r="224" spans="2:38" x14ac:dyDescent="0.25">
      <c r="B224" s="208" t="s">
        <v>1002</v>
      </c>
      <c r="C224" s="209" t="s">
        <v>1001</v>
      </c>
      <c r="D2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10">
        <f t="shared" ref="F224" si="589">D224+E224</f>
        <v>0</v>
      </c>
      <c r="G224" s="210"/>
      <c r="H224" s="210">
        <f t="shared" ref="H224" si="590">F224-G224</f>
        <v>0</v>
      </c>
      <c r="I224" s="210"/>
      <c r="J224" s="210">
        <f t="shared" ref="J224" si="591">F224-I224</f>
        <v>0</v>
      </c>
      <c r="K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10">
        <f t="shared" ref="Y224" si="592">V224+W224+X224</f>
        <v>0</v>
      </c>
      <c r="Z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10">
        <f t="shared" ref="AC224" si="593">Z224+AA224+AB224</f>
        <v>0</v>
      </c>
      <c r="AD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10">
        <f t="shared" ref="AG224" si="594">AD224+AE224+AF224</f>
        <v>0</v>
      </c>
      <c r="AH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10">
        <f t="shared" ref="AK224" si="595">AH224+AI224+AJ224</f>
        <v>0</v>
      </c>
      <c r="AL224" s="210">
        <f t="shared" ref="AL224" si="596">Y224+AC224+AG224+AK224</f>
        <v>0</v>
      </c>
    </row>
    <row r="225" spans="2:38" x14ac:dyDescent="0.25">
      <c r="B225" s="208" t="s">
        <v>1003</v>
      </c>
      <c r="C225" s="209" t="s">
        <v>1004</v>
      </c>
      <c r="D2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10">
        <f t="shared" si="315"/>
        <v>0</v>
      </c>
      <c r="G225" s="210"/>
      <c r="H225" s="210">
        <f t="shared" si="574"/>
        <v>0</v>
      </c>
      <c r="I225" s="210"/>
      <c r="J225" s="210">
        <f t="shared" si="575"/>
        <v>0</v>
      </c>
      <c r="K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10">
        <f t="shared" si="576"/>
        <v>0</v>
      </c>
      <c r="Z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10">
        <f t="shared" si="577"/>
        <v>0</v>
      </c>
      <c r="AD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10">
        <f t="shared" si="578"/>
        <v>0</v>
      </c>
      <c r="AH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10">
        <f t="shared" si="579"/>
        <v>0</v>
      </c>
      <c r="AL225" s="210">
        <f t="shared" si="580"/>
        <v>0</v>
      </c>
    </row>
    <row r="226" spans="2:38" x14ac:dyDescent="0.25">
      <c r="B226" s="205" t="s">
        <v>367</v>
      </c>
      <c r="C226" s="206" t="s">
        <v>244</v>
      </c>
      <c r="D226" s="207">
        <f>D227+D235+D243+D260+D267+D312</f>
        <v>0</v>
      </c>
      <c r="E226" s="207">
        <f>E227+E235+E243+E260+E267+E312</f>
        <v>185401.75</v>
      </c>
      <c r="F226" s="207">
        <f t="shared" ref="F226:F374" si="597">D226+E226</f>
        <v>185401.75</v>
      </c>
      <c r="G226" s="207">
        <f>G227+G235+G243+G260+G267+G312</f>
        <v>0</v>
      </c>
      <c r="H226" s="207">
        <f t="shared" ref="H226:H446" si="598">F226-G226</f>
        <v>185401.75</v>
      </c>
      <c r="I226" s="207">
        <f>I227+I235+I243+I260+I267+I312</f>
        <v>0</v>
      </c>
      <c r="J226" s="207">
        <f t="shared" ref="J226:J446" si="599">F226-I226</f>
        <v>185401.75</v>
      </c>
      <c r="K226" s="207">
        <f t="shared" ref="K226:X226" si="600">K227+K235+K243+K260+K267+K312</f>
        <v>18002</v>
      </c>
      <c r="L226" s="207">
        <f t="shared" si="600"/>
        <v>10500</v>
      </c>
      <c r="M226" s="207">
        <f t="shared" si="600"/>
        <v>23400</v>
      </c>
      <c r="N226" s="207">
        <f t="shared" si="600"/>
        <v>12785.5</v>
      </c>
      <c r="O226" s="207">
        <f t="shared" si="600"/>
        <v>16725</v>
      </c>
      <c r="P226" s="207">
        <f t="shared" si="600"/>
        <v>16391.666666666668</v>
      </c>
      <c r="Q226" s="207">
        <f t="shared" si="600"/>
        <v>2550</v>
      </c>
      <c r="R226" s="207">
        <f t="shared" si="600"/>
        <v>13825</v>
      </c>
      <c r="S226" s="207">
        <f t="shared" si="600"/>
        <v>2500</v>
      </c>
      <c r="T226" s="207">
        <f t="shared" si="600"/>
        <v>3060</v>
      </c>
      <c r="U226" s="207">
        <f t="shared" si="600"/>
        <v>57862.583333333336</v>
      </c>
      <c r="V226" s="207">
        <f t="shared" si="600"/>
        <v>0</v>
      </c>
      <c r="W226" s="207">
        <f t="shared" si="600"/>
        <v>39442</v>
      </c>
      <c r="X226" s="207">
        <f t="shared" si="600"/>
        <v>117020</v>
      </c>
      <c r="Y226" s="207">
        <f t="shared" ref="Y226:Y446" si="601">V226+W226+X226</f>
        <v>156462</v>
      </c>
      <c r="Z226" s="207">
        <f>Z227+Z235+Z243+Z260+Z267+Z312</f>
        <v>6050</v>
      </c>
      <c r="AA226" s="207">
        <f>AA227+AA235+AA243+AA260+AA267+AA312</f>
        <v>5000</v>
      </c>
      <c r="AB226" s="207">
        <f>AB227+AB235+AB243+AB260+AB267+AB312</f>
        <v>2256.75</v>
      </c>
      <c r="AC226" s="207">
        <f t="shared" ref="AC226:AC446" si="602">Z226+AA226+AB226</f>
        <v>13306.75</v>
      </c>
      <c r="AD226" s="207">
        <f>AD227+AD235+AD243+AD260+AD267+AD312</f>
        <v>1593</v>
      </c>
      <c r="AE226" s="207">
        <f>AE227+AE235+AE243+AE260+AE267+AE312</f>
        <v>3540.0000000000009</v>
      </c>
      <c r="AF226" s="207">
        <f>AF227+AF235+AF243+AF260+AF267+AF312</f>
        <v>0</v>
      </c>
      <c r="AG226" s="207">
        <f t="shared" ref="AG226:AG446" si="603">AD226+AE226+AF226</f>
        <v>5133.0000000000009</v>
      </c>
      <c r="AH226" s="207">
        <f>AH227+AH235+AH243+AH260+AH267+AH312</f>
        <v>0</v>
      </c>
      <c r="AI226" s="207">
        <f>AI227+AI235+AI243+AI260+AI267+AI312</f>
        <v>10500</v>
      </c>
      <c r="AJ226" s="207">
        <f>AJ227+AJ235+AJ243+AJ260+AJ267+AJ312</f>
        <v>0</v>
      </c>
      <c r="AK226" s="207">
        <f t="shared" ref="AK226:AK446" si="604">AH226+AI226+AJ226</f>
        <v>10500</v>
      </c>
      <c r="AL226" s="207">
        <f t="shared" ref="AL226:AL446" si="605">Y226+AC226+AG226+AK226</f>
        <v>185401.75</v>
      </c>
    </row>
    <row r="227" spans="2:38" x14ac:dyDescent="0.25">
      <c r="B227" s="217" t="s">
        <v>368</v>
      </c>
      <c r="C227" s="218" t="s">
        <v>245</v>
      </c>
      <c r="D227" s="219">
        <f>SUM(D228:D234)</f>
        <v>0</v>
      </c>
      <c r="E227" s="219">
        <f>SUM(E228:E234)</f>
        <v>134350</v>
      </c>
      <c r="F227" s="219">
        <f t="shared" si="597"/>
        <v>134350</v>
      </c>
      <c r="G227" s="219">
        <f>SUM(G228:G234)</f>
        <v>0</v>
      </c>
      <c r="H227" s="219">
        <f t="shared" si="598"/>
        <v>134350</v>
      </c>
      <c r="I227" s="219">
        <f>SUM(I228:I234)</f>
        <v>0</v>
      </c>
      <c r="J227" s="219">
        <f t="shared" si="599"/>
        <v>134350</v>
      </c>
      <c r="K227" s="219">
        <f t="shared" ref="K227:X227" si="606">SUM(K228:K234)</f>
        <v>2500</v>
      </c>
      <c r="L227" s="219">
        <f t="shared" si="606"/>
        <v>6000</v>
      </c>
      <c r="M227" s="219">
        <f t="shared" si="606"/>
        <v>23400</v>
      </c>
      <c r="N227" s="219">
        <f t="shared" si="606"/>
        <v>11700</v>
      </c>
      <c r="O227" s="219">
        <f t="shared" si="606"/>
        <v>2500</v>
      </c>
      <c r="P227" s="219">
        <f t="shared" si="606"/>
        <v>15000</v>
      </c>
      <c r="Q227" s="219">
        <f t="shared" si="606"/>
        <v>0</v>
      </c>
      <c r="R227" s="219">
        <f t="shared" si="606"/>
        <v>10000</v>
      </c>
      <c r="S227" s="219">
        <f t="shared" si="606"/>
        <v>2500</v>
      </c>
      <c r="T227" s="219">
        <f t="shared" si="606"/>
        <v>0</v>
      </c>
      <c r="U227" s="219">
        <f t="shared" si="606"/>
        <v>52950</v>
      </c>
      <c r="V227" s="219">
        <f t="shared" si="606"/>
        <v>0</v>
      </c>
      <c r="W227" s="219">
        <f t="shared" si="606"/>
        <v>20300</v>
      </c>
      <c r="X227" s="219">
        <f t="shared" si="606"/>
        <v>109050</v>
      </c>
      <c r="Y227" s="219">
        <f t="shared" si="601"/>
        <v>129350</v>
      </c>
      <c r="Z227" s="219">
        <f>SUM(Z228:Z234)</f>
        <v>0</v>
      </c>
      <c r="AA227" s="219">
        <f>SUM(AA228:AA234)</f>
        <v>5000</v>
      </c>
      <c r="AB227" s="219">
        <f>SUM(AB228:AB234)</f>
        <v>0</v>
      </c>
      <c r="AC227" s="219">
        <f t="shared" si="602"/>
        <v>5000</v>
      </c>
      <c r="AD227" s="219">
        <f>SUM(AD228:AD234)</f>
        <v>0</v>
      </c>
      <c r="AE227" s="219">
        <f>SUM(AE228:AE234)</f>
        <v>0</v>
      </c>
      <c r="AF227" s="219">
        <f>SUM(AF228:AF234)</f>
        <v>0</v>
      </c>
      <c r="AG227" s="219">
        <f t="shared" si="603"/>
        <v>0</v>
      </c>
      <c r="AH227" s="219">
        <f>SUM(AH228:AH234)</f>
        <v>0</v>
      </c>
      <c r="AI227" s="219">
        <f>SUM(AI228:AI234)</f>
        <v>0</v>
      </c>
      <c r="AJ227" s="219">
        <f>SUM(AJ228:AJ234)</f>
        <v>0</v>
      </c>
      <c r="AK227" s="219">
        <f t="shared" si="604"/>
        <v>0</v>
      </c>
      <c r="AL227" s="219">
        <f t="shared" si="605"/>
        <v>134350</v>
      </c>
    </row>
    <row r="228" spans="2:38" x14ac:dyDescent="0.25">
      <c r="B228" s="208" t="s">
        <v>369</v>
      </c>
      <c r="C228" s="209" t="s">
        <v>246</v>
      </c>
      <c r="D2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20300</v>
      </c>
      <c r="F228" s="210">
        <f t="shared" si="597"/>
        <v>20300</v>
      </c>
      <c r="G228" s="210"/>
      <c r="H228" s="210">
        <f t="shared" si="598"/>
        <v>20300</v>
      </c>
      <c r="I228" s="210"/>
      <c r="J228" s="210">
        <f t="shared" si="599"/>
        <v>20300</v>
      </c>
      <c r="K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S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T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20300</v>
      </c>
      <c r="X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10">
        <f t="shared" si="601"/>
        <v>20300</v>
      </c>
      <c r="Z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10">
        <f t="shared" si="602"/>
        <v>0</v>
      </c>
      <c r="AD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10">
        <f t="shared" si="603"/>
        <v>0</v>
      </c>
      <c r="AH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10">
        <f t="shared" si="604"/>
        <v>0</v>
      </c>
      <c r="AL228" s="210">
        <f t="shared" si="605"/>
        <v>20300</v>
      </c>
    </row>
    <row r="229" spans="2:38" x14ac:dyDescent="0.25">
      <c r="B229" s="208" t="s">
        <v>1027</v>
      </c>
      <c r="C229" s="209" t="s">
        <v>1028</v>
      </c>
      <c r="D2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114050</v>
      </c>
      <c r="F229" s="210">
        <f t="shared" si="597"/>
        <v>114050</v>
      </c>
      <c r="G229" s="210"/>
      <c r="H229" s="210">
        <f t="shared" si="598"/>
        <v>114050</v>
      </c>
      <c r="I229" s="210"/>
      <c r="J229" s="210">
        <f t="shared" si="599"/>
        <v>114050</v>
      </c>
      <c r="K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L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M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23400</v>
      </c>
      <c r="N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11700</v>
      </c>
      <c r="O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P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Q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52950</v>
      </c>
      <c r="V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109050</v>
      </c>
      <c r="Y229" s="210">
        <f t="shared" si="601"/>
        <v>109050</v>
      </c>
      <c r="Z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B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10">
        <f t="shared" si="602"/>
        <v>5000</v>
      </c>
      <c r="AD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10">
        <f t="shared" si="603"/>
        <v>0</v>
      </c>
      <c r="AH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10">
        <f t="shared" si="604"/>
        <v>0</v>
      </c>
      <c r="AL229" s="210">
        <f t="shared" si="605"/>
        <v>114050</v>
      </c>
    </row>
    <row r="230" spans="2:38" x14ac:dyDescent="0.25">
      <c r="B230" s="208" t="s">
        <v>1029</v>
      </c>
      <c r="C230" s="209" t="s">
        <v>1030</v>
      </c>
      <c r="D2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10">
        <f t="shared" si="597"/>
        <v>0</v>
      </c>
      <c r="G230" s="210"/>
      <c r="H230" s="210">
        <f t="shared" si="598"/>
        <v>0</v>
      </c>
      <c r="I230" s="210"/>
      <c r="J230" s="210">
        <f t="shared" si="599"/>
        <v>0</v>
      </c>
      <c r="K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10">
        <f t="shared" si="601"/>
        <v>0</v>
      </c>
      <c r="Z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10">
        <f t="shared" si="602"/>
        <v>0</v>
      </c>
      <c r="AD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10">
        <f t="shared" si="603"/>
        <v>0</v>
      </c>
      <c r="AH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10">
        <f t="shared" si="604"/>
        <v>0</v>
      </c>
      <c r="AL230" s="210">
        <f t="shared" si="605"/>
        <v>0</v>
      </c>
    </row>
    <row r="231" spans="2:38" x14ac:dyDescent="0.25">
      <c r="B231" s="208" t="s">
        <v>1031</v>
      </c>
      <c r="C231" s="209" t="s">
        <v>1032</v>
      </c>
      <c r="D2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10">
        <f t="shared" ref="F231:F234" si="607">D231+E231</f>
        <v>0</v>
      </c>
      <c r="G231" s="210"/>
      <c r="H231" s="210">
        <f t="shared" ref="H231:H234" si="608">F231-G231</f>
        <v>0</v>
      </c>
      <c r="I231" s="210"/>
      <c r="J231" s="210">
        <f t="shared" ref="J231:J234" si="609">F231-I231</f>
        <v>0</v>
      </c>
      <c r="K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10">
        <f t="shared" ref="Y231:Y234" si="610">V231+W231+X231</f>
        <v>0</v>
      </c>
      <c r="Z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10">
        <f t="shared" ref="AC231:AC234" si="611">Z231+AA231+AB231</f>
        <v>0</v>
      </c>
      <c r="AD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10">
        <f t="shared" ref="AG231:AG234" si="612">AD231+AE231+AF231</f>
        <v>0</v>
      </c>
      <c r="AH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10">
        <f t="shared" ref="AK231:AK234" si="613">AH231+AI231+AJ231</f>
        <v>0</v>
      </c>
      <c r="AL231" s="210">
        <f t="shared" ref="AL231:AL234" si="614">Y231+AC231+AG231+AK231</f>
        <v>0</v>
      </c>
    </row>
    <row r="232" spans="2:38" x14ac:dyDescent="0.25">
      <c r="B232" s="208" t="s">
        <v>1033</v>
      </c>
      <c r="C232" s="209" t="s">
        <v>1034</v>
      </c>
      <c r="D2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10">
        <f t="shared" si="607"/>
        <v>0</v>
      </c>
      <c r="G232" s="210"/>
      <c r="H232" s="210">
        <f t="shared" si="608"/>
        <v>0</v>
      </c>
      <c r="I232" s="210"/>
      <c r="J232" s="210">
        <f t="shared" si="609"/>
        <v>0</v>
      </c>
      <c r="K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10">
        <f t="shared" si="610"/>
        <v>0</v>
      </c>
      <c r="Z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10">
        <f t="shared" si="611"/>
        <v>0</v>
      </c>
      <c r="AD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10">
        <f t="shared" si="612"/>
        <v>0</v>
      </c>
      <c r="AH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10">
        <f t="shared" si="613"/>
        <v>0</v>
      </c>
      <c r="AL232" s="210">
        <f t="shared" si="614"/>
        <v>0</v>
      </c>
    </row>
    <row r="233" spans="2:38" x14ac:dyDescent="0.25">
      <c r="B233" s="208" t="s">
        <v>370</v>
      </c>
      <c r="C233" s="209" t="s">
        <v>1035</v>
      </c>
      <c r="D2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10">
        <f t="shared" si="607"/>
        <v>0</v>
      </c>
      <c r="G233" s="210"/>
      <c r="H233" s="210">
        <f t="shared" si="608"/>
        <v>0</v>
      </c>
      <c r="I233" s="210"/>
      <c r="J233" s="210">
        <f t="shared" si="609"/>
        <v>0</v>
      </c>
      <c r="K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10">
        <f t="shared" si="610"/>
        <v>0</v>
      </c>
      <c r="Z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10">
        <f t="shared" si="611"/>
        <v>0</v>
      </c>
      <c r="AD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10">
        <f t="shared" si="612"/>
        <v>0</v>
      </c>
      <c r="AH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10">
        <f t="shared" si="613"/>
        <v>0</v>
      </c>
      <c r="AL233" s="210">
        <f t="shared" si="614"/>
        <v>0</v>
      </c>
    </row>
    <row r="234" spans="2:38" x14ac:dyDescent="0.25">
      <c r="B234" s="208" t="s">
        <v>1036</v>
      </c>
      <c r="C234" s="209" t="s">
        <v>1037</v>
      </c>
      <c r="D2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10">
        <f t="shared" si="607"/>
        <v>0</v>
      </c>
      <c r="G234" s="210"/>
      <c r="H234" s="210">
        <f t="shared" si="608"/>
        <v>0</v>
      </c>
      <c r="I234" s="210"/>
      <c r="J234" s="210">
        <f t="shared" si="609"/>
        <v>0</v>
      </c>
      <c r="K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10">
        <f t="shared" si="610"/>
        <v>0</v>
      </c>
      <c r="Z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10">
        <f t="shared" si="611"/>
        <v>0</v>
      </c>
      <c r="AD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10">
        <f t="shared" si="612"/>
        <v>0</v>
      </c>
      <c r="AH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10">
        <f t="shared" si="613"/>
        <v>0</v>
      </c>
      <c r="AL234" s="210">
        <f t="shared" si="614"/>
        <v>0</v>
      </c>
    </row>
    <row r="235" spans="2:38" x14ac:dyDescent="0.25">
      <c r="B235" s="217" t="s">
        <v>371</v>
      </c>
      <c r="C235" s="218" t="s">
        <v>248</v>
      </c>
      <c r="D235" s="219">
        <f>SUM(D236:D242)</f>
        <v>0</v>
      </c>
      <c r="E235" s="219">
        <f>SUM(E236:E242)</f>
        <v>0</v>
      </c>
      <c r="F235" s="219">
        <f t="shared" si="597"/>
        <v>0</v>
      </c>
      <c r="G235" s="219">
        <f>SUM(G236:G242)</f>
        <v>0</v>
      </c>
      <c r="H235" s="219">
        <f t="shared" si="598"/>
        <v>0</v>
      </c>
      <c r="I235" s="219">
        <f>SUM(I236:I242)</f>
        <v>0</v>
      </c>
      <c r="J235" s="219">
        <f t="shared" si="599"/>
        <v>0</v>
      </c>
      <c r="K235" s="219">
        <f t="shared" ref="K235:X235" si="615">SUM(K236:K242)</f>
        <v>0</v>
      </c>
      <c r="L235" s="219">
        <f t="shared" si="615"/>
        <v>0</v>
      </c>
      <c r="M235" s="219">
        <f t="shared" si="615"/>
        <v>0</v>
      </c>
      <c r="N235" s="219">
        <f t="shared" si="615"/>
        <v>0</v>
      </c>
      <c r="O235" s="219">
        <f t="shared" si="615"/>
        <v>0</v>
      </c>
      <c r="P235" s="219">
        <f t="shared" si="615"/>
        <v>0</v>
      </c>
      <c r="Q235" s="219">
        <f t="shared" si="615"/>
        <v>0</v>
      </c>
      <c r="R235" s="219">
        <f t="shared" si="615"/>
        <v>0</v>
      </c>
      <c r="S235" s="219">
        <f t="shared" si="615"/>
        <v>0</v>
      </c>
      <c r="T235" s="219">
        <f t="shared" si="615"/>
        <v>0</v>
      </c>
      <c r="U235" s="219">
        <f t="shared" si="615"/>
        <v>0</v>
      </c>
      <c r="V235" s="219">
        <f t="shared" si="615"/>
        <v>0</v>
      </c>
      <c r="W235" s="219">
        <f t="shared" si="615"/>
        <v>0</v>
      </c>
      <c r="X235" s="219">
        <f t="shared" si="615"/>
        <v>0</v>
      </c>
      <c r="Y235" s="219">
        <f t="shared" si="601"/>
        <v>0</v>
      </c>
      <c r="Z235" s="219">
        <f>SUM(Z236:Z242)</f>
        <v>0</v>
      </c>
      <c r="AA235" s="219">
        <f>SUM(AA236:AA242)</f>
        <v>0</v>
      </c>
      <c r="AB235" s="219">
        <f>SUM(AB236:AB242)</f>
        <v>0</v>
      </c>
      <c r="AC235" s="219">
        <f t="shared" si="602"/>
        <v>0</v>
      </c>
      <c r="AD235" s="219">
        <f>SUM(AD236:AD242)</f>
        <v>0</v>
      </c>
      <c r="AE235" s="219">
        <f>SUM(AE236:AE242)</f>
        <v>0</v>
      </c>
      <c r="AF235" s="219">
        <f>SUM(AF236:AF242)</f>
        <v>0</v>
      </c>
      <c r="AG235" s="219">
        <f t="shared" si="603"/>
        <v>0</v>
      </c>
      <c r="AH235" s="219">
        <f>SUM(AH236:AH242)</f>
        <v>0</v>
      </c>
      <c r="AI235" s="219">
        <f>SUM(AI236:AI242)</f>
        <v>0</v>
      </c>
      <c r="AJ235" s="219">
        <f>SUM(AJ236:AJ242)</f>
        <v>0</v>
      </c>
      <c r="AK235" s="219">
        <f t="shared" si="604"/>
        <v>0</v>
      </c>
      <c r="AL235" s="219">
        <f t="shared" si="605"/>
        <v>0</v>
      </c>
    </row>
    <row r="236" spans="2:38" x14ac:dyDescent="0.25">
      <c r="B236" s="208" t="s">
        <v>1038</v>
      </c>
      <c r="C236" s="209" t="s">
        <v>1039</v>
      </c>
      <c r="D2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10">
        <f t="shared" ref="F236:F239" si="616">D236+E236</f>
        <v>0</v>
      </c>
      <c r="G236" s="210"/>
      <c r="H236" s="210">
        <f t="shared" ref="H236:H239" si="617">F236-G236</f>
        <v>0</v>
      </c>
      <c r="I236" s="210"/>
      <c r="J236" s="210">
        <f t="shared" ref="J236:J239" si="618">F236-I236</f>
        <v>0</v>
      </c>
      <c r="K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10">
        <f t="shared" ref="Y236:Y239" si="619">V236+W236+X236</f>
        <v>0</v>
      </c>
      <c r="Z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10">
        <f t="shared" ref="AC236:AC239" si="620">Z236+AA236+AB236</f>
        <v>0</v>
      </c>
      <c r="AD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10">
        <f t="shared" ref="AG236:AG239" si="621">AD236+AE236+AF236</f>
        <v>0</v>
      </c>
      <c r="AH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10">
        <f t="shared" ref="AK236:AK239" si="622">AH236+AI236+AJ236</f>
        <v>0</v>
      </c>
      <c r="AL236" s="210">
        <f t="shared" ref="AL236:AL239" si="623">Y236+AC236+AG236+AK236</f>
        <v>0</v>
      </c>
    </row>
    <row r="237" spans="2:38" x14ac:dyDescent="0.25">
      <c r="B237" s="208" t="s">
        <v>1040</v>
      </c>
      <c r="C237" s="209" t="s">
        <v>1041</v>
      </c>
      <c r="D2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10">
        <f t="shared" si="616"/>
        <v>0</v>
      </c>
      <c r="G237" s="210"/>
      <c r="H237" s="210">
        <f t="shared" si="617"/>
        <v>0</v>
      </c>
      <c r="I237" s="210"/>
      <c r="J237" s="210">
        <f t="shared" si="618"/>
        <v>0</v>
      </c>
      <c r="K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10">
        <f t="shared" si="619"/>
        <v>0</v>
      </c>
      <c r="Z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10">
        <f t="shared" si="620"/>
        <v>0</v>
      </c>
      <c r="AD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10">
        <f t="shared" si="621"/>
        <v>0</v>
      </c>
      <c r="AH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10">
        <f t="shared" si="622"/>
        <v>0</v>
      </c>
      <c r="AL237" s="210">
        <f t="shared" si="623"/>
        <v>0</v>
      </c>
    </row>
    <row r="238" spans="2:38" x14ac:dyDescent="0.25">
      <c r="B238" s="208" t="s">
        <v>372</v>
      </c>
      <c r="C238" s="209" t="s">
        <v>1042</v>
      </c>
      <c r="D2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10">
        <f t="shared" si="616"/>
        <v>0</v>
      </c>
      <c r="G238" s="210"/>
      <c r="H238" s="210">
        <f t="shared" si="617"/>
        <v>0</v>
      </c>
      <c r="I238" s="210"/>
      <c r="J238" s="210">
        <f t="shared" si="618"/>
        <v>0</v>
      </c>
      <c r="K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10">
        <f t="shared" si="619"/>
        <v>0</v>
      </c>
      <c r="Z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10">
        <f t="shared" si="620"/>
        <v>0</v>
      </c>
      <c r="AD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10">
        <f t="shared" si="621"/>
        <v>0</v>
      </c>
      <c r="AH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10">
        <f t="shared" si="622"/>
        <v>0</v>
      </c>
      <c r="AL238" s="210">
        <f t="shared" si="623"/>
        <v>0</v>
      </c>
    </row>
    <row r="239" spans="2:38" x14ac:dyDescent="0.25">
      <c r="B239" s="208" t="s">
        <v>1043</v>
      </c>
      <c r="C239" s="209" t="s">
        <v>1044</v>
      </c>
      <c r="D2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10">
        <f t="shared" si="616"/>
        <v>0</v>
      </c>
      <c r="G239" s="210"/>
      <c r="H239" s="210">
        <f t="shared" si="617"/>
        <v>0</v>
      </c>
      <c r="I239" s="210"/>
      <c r="J239" s="210">
        <f t="shared" si="618"/>
        <v>0</v>
      </c>
      <c r="K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10">
        <f t="shared" si="619"/>
        <v>0</v>
      </c>
      <c r="Z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10">
        <f t="shared" si="620"/>
        <v>0</v>
      </c>
      <c r="AD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10">
        <f t="shared" si="621"/>
        <v>0</v>
      </c>
      <c r="AH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10">
        <f t="shared" si="622"/>
        <v>0</v>
      </c>
      <c r="AL239" s="210">
        <f t="shared" si="623"/>
        <v>0</v>
      </c>
    </row>
    <row r="240" spans="2:38" x14ac:dyDescent="0.25">
      <c r="B240" s="208" t="s">
        <v>1045</v>
      </c>
      <c r="C240" s="209" t="s">
        <v>1042</v>
      </c>
      <c r="D2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10">
        <f t="shared" si="597"/>
        <v>0</v>
      </c>
      <c r="G240" s="210"/>
      <c r="H240" s="210">
        <f t="shared" si="598"/>
        <v>0</v>
      </c>
      <c r="I240" s="210"/>
      <c r="J240" s="210">
        <f t="shared" si="599"/>
        <v>0</v>
      </c>
      <c r="K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10">
        <f t="shared" si="601"/>
        <v>0</v>
      </c>
      <c r="Z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10">
        <f t="shared" si="602"/>
        <v>0</v>
      </c>
      <c r="AD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10">
        <f t="shared" si="603"/>
        <v>0</v>
      </c>
      <c r="AH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10">
        <f t="shared" si="604"/>
        <v>0</v>
      </c>
      <c r="AL240" s="210">
        <f t="shared" si="605"/>
        <v>0</v>
      </c>
    </row>
    <row r="241" spans="2:38" x14ac:dyDescent="0.25">
      <c r="B241" s="208" t="s">
        <v>1046</v>
      </c>
      <c r="C241" s="209" t="s">
        <v>1047</v>
      </c>
      <c r="D2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10">
        <f t="shared" ref="F241" si="624">D241+E241</f>
        <v>0</v>
      </c>
      <c r="G241" s="210"/>
      <c r="H241" s="210">
        <f t="shared" ref="H241" si="625">F241-G241</f>
        <v>0</v>
      </c>
      <c r="I241" s="210"/>
      <c r="J241" s="210">
        <f t="shared" ref="J241" si="626">F241-I241</f>
        <v>0</v>
      </c>
      <c r="K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10">
        <f t="shared" ref="Y241" si="627">V241+W241+X241</f>
        <v>0</v>
      </c>
      <c r="Z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10">
        <f t="shared" ref="AC241" si="628">Z241+AA241+AB241</f>
        <v>0</v>
      </c>
      <c r="AD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10">
        <f t="shared" ref="AG241" si="629">AD241+AE241+AF241</f>
        <v>0</v>
      </c>
      <c r="AH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10">
        <f t="shared" ref="AK241" si="630">AH241+AI241+AJ241</f>
        <v>0</v>
      </c>
      <c r="AL241" s="210">
        <f t="shared" ref="AL241" si="631">Y241+AC241+AG241+AK241</f>
        <v>0</v>
      </c>
    </row>
    <row r="242" spans="2:38" x14ac:dyDescent="0.25">
      <c r="B242" s="208" t="s">
        <v>1048</v>
      </c>
      <c r="C242" s="209" t="s">
        <v>1049</v>
      </c>
      <c r="D2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10">
        <f t="shared" ref="F242" si="632">D242+E242</f>
        <v>0</v>
      </c>
      <c r="G242" s="210"/>
      <c r="H242" s="210">
        <f t="shared" ref="H242" si="633">F242-G242</f>
        <v>0</v>
      </c>
      <c r="I242" s="210"/>
      <c r="J242" s="210">
        <f t="shared" ref="J242" si="634">F242-I242</f>
        <v>0</v>
      </c>
      <c r="K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10">
        <f t="shared" ref="Y242" si="635">V242+W242+X242</f>
        <v>0</v>
      </c>
      <c r="Z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10">
        <f t="shared" ref="AC242" si="636">Z242+AA242+AB242</f>
        <v>0</v>
      </c>
      <c r="AD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10">
        <f t="shared" ref="AG242" si="637">AD242+AE242+AF242</f>
        <v>0</v>
      </c>
      <c r="AH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10">
        <f t="shared" ref="AK242" si="638">AH242+AI242+AJ242</f>
        <v>0</v>
      </c>
      <c r="AL242" s="210">
        <f t="shared" ref="AL242" si="639">Y242+AC242+AG242+AK242</f>
        <v>0</v>
      </c>
    </row>
    <row r="243" spans="2:38" x14ac:dyDescent="0.25">
      <c r="B243" s="217" t="s">
        <v>373</v>
      </c>
      <c r="C243" s="218" t="s">
        <v>249</v>
      </c>
      <c r="D243" s="219">
        <f>SUM(D244:D259)</f>
        <v>0</v>
      </c>
      <c r="E243" s="219">
        <f>SUM(E244:E259)</f>
        <v>14151.75</v>
      </c>
      <c r="F243" s="219">
        <f t="shared" si="597"/>
        <v>14151.75</v>
      </c>
      <c r="G243" s="219">
        <f>SUM(G244:G259)</f>
        <v>0</v>
      </c>
      <c r="H243" s="219">
        <f t="shared" si="598"/>
        <v>14151.75</v>
      </c>
      <c r="I243" s="219">
        <f>SUM(I244:I259)</f>
        <v>0</v>
      </c>
      <c r="J243" s="219">
        <f t="shared" si="599"/>
        <v>14151.75</v>
      </c>
      <c r="K243" s="219">
        <f t="shared" ref="K243:X243" si="640">SUM(K244:K259)</f>
        <v>6220</v>
      </c>
      <c r="L243" s="219">
        <f t="shared" si="640"/>
        <v>0</v>
      </c>
      <c r="M243" s="219">
        <f t="shared" si="640"/>
        <v>0</v>
      </c>
      <c r="N243" s="219">
        <f t="shared" si="640"/>
        <v>331.5</v>
      </c>
      <c r="O243" s="219">
        <f t="shared" si="640"/>
        <v>5675</v>
      </c>
      <c r="P243" s="219">
        <f t="shared" si="640"/>
        <v>425</v>
      </c>
      <c r="Q243" s="219">
        <f t="shared" si="640"/>
        <v>0</v>
      </c>
      <c r="R243" s="219">
        <f t="shared" si="640"/>
        <v>0</v>
      </c>
      <c r="S243" s="219">
        <f t="shared" si="640"/>
        <v>0</v>
      </c>
      <c r="T243" s="219">
        <f t="shared" si="640"/>
        <v>0</v>
      </c>
      <c r="U243" s="219">
        <f t="shared" si="640"/>
        <v>1500.25</v>
      </c>
      <c r="V243" s="219">
        <f t="shared" si="640"/>
        <v>0</v>
      </c>
      <c r="W243" s="219">
        <f t="shared" si="640"/>
        <v>425</v>
      </c>
      <c r="X243" s="219">
        <f t="shared" si="640"/>
        <v>7970</v>
      </c>
      <c r="Y243" s="219">
        <f t="shared" si="601"/>
        <v>8395</v>
      </c>
      <c r="Z243" s="219">
        <f>SUM(Z244:Z259)</f>
        <v>3500</v>
      </c>
      <c r="AA243" s="219">
        <f>SUM(AA244:AA259)</f>
        <v>0</v>
      </c>
      <c r="AB243" s="219">
        <f>SUM(AB244:AB259)</f>
        <v>2256.75</v>
      </c>
      <c r="AC243" s="219">
        <f t="shared" si="602"/>
        <v>5756.75</v>
      </c>
      <c r="AD243" s="219">
        <f>SUM(AD244:AD259)</f>
        <v>0</v>
      </c>
      <c r="AE243" s="219">
        <f>SUM(AE244:AE259)</f>
        <v>0</v>
      </c>
      <c r="AF243" s="219">
        <f>SUM(AF244:AF259)</f>
        <v>0</v>
      </c>
      <c r="AG243" s="219">
        <f t="shared" si="603"/>
        <v>0</v>
      </c>
      <c r="AH243" s="219">
        <f>SUM(AH244:AH259)</f>
        <v>0</v>
      </c>
      <c r="AI243" s="219">
        <f>SUM(AI244:AI259)</f>
        <v>0</v>
      </c>
      <c r="AJ243" s="219">
        <f>SUM(AJ244:AJ259)</f>
        <v>0</v>
      </c>
      <c r="AK243" s="219">
        <f t="shared" si="604"/>
        <v>0</v>
      </c>
      <c r="AL243" s="219">
        <f t="shared" si="605"/>
        <v>14151.75</v>
      </c>
    </row>
    <row r="244" spans="2:38" x14ac:dyDescent="0.25">
      <c r="B244" s="208" t="s">
        <v>1050</v>
      </c>
      <c r="C244" s="209" t="s">
        <v>1051</v>
      </c>
      <c r="D2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3145</v>
      </c>
      <c r="F244" s="210">
        <f t="shared" si="597"/>
        <v>3145</v>
      </c>
      <c r="G244" s="210"/>
      <c r="H244" s="210">
        <f t="shared" si="598"/>
        <v>3145</v>
      </c>
      <c r="I244" s="210"/>
      <c r="J244" s="210">
        <f t="shared" si="599"/>
        <v>3145</v>
      </c>
      <c r="K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2720</v>
      </c>
      <c r="L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425</v>
      </c>
      <c r="P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425</v>
      </c>
      <c r="X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2720</v>
      </c>
      <c r="Y244" s="210">
        <f t="shared" si="601"/>
        <v>3145</v>
      </c>
      <c r="Z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10">
        <f t="shared" si="602"/>
        <v>0</v>
      </c>
      <c r="AD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10">
        <f t="shared" si="603"/>
        <v>0</v>
      </c>
      <c r="AH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10">
        <f t="shared" si="604"/>
        <v>0</v>
      </c>
      <c r="AL244" s="210">
        <f t="shared" si="605"/>
        <v>3145</v>
      </c>
    </row>
    <row r="245" spans="2:38" x14ac:dyDescent="0.25">
      <c r="B245" s="208" t="s">
        <v>1052</v>
      </c>
      <c r="C245" s="209" t="s">
        <v>1053</v>
      </c>
      <c r="D2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10">
        <f t="shared" ref="F245:F253" si="641">D245+E245</f>
        <v>0</v>
      </c>
      <c r="G245" s="210"/>
      <c r="H245" s="210">
        <f t="shared" ref="H245:H253" si="642">F245-G245</f>
        <v>0</v>
      </c>
      <c r="I245" s="210"/>
      <c r="J245" s="210">
        <f t="shared" ref="J245:J253" si="643">F245-I245</f>
        <v>0</v>
      </c>
      <c r="K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10">
        <f t="shared" ref="Y245:Y253" si="644">V245+W245+X245</f>
        <v>0</v>
      </c>
      <c r="Z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10">
        <f t="shared" ref="AC245:AC253" si="645">Z245+AA245+AB245</f>
        <v>0</v>
      </c>
      <c r="AD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10">
        <f t="shared" ref="AG245:AG253" si="646">AD245+AE245+AF245</f>
        <v>0</v>
      </c>
      <c r="AH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10">
        <f t="shared" ref="AK245:AK253" si="647">AH245+AI245+AJ245</f>
        <v>0</v>
      </c>
      <c r="AL245" s="210">
        <f t="shared" ref="AL245:AL253" si="648">Y245+AC245+AG245+AK245</f>
        <v>0</v>
      </c>
    </row>
    <row r="246" spans="2:38" x14ac:dyDescent="0.25">
      <c r="B246" s="208" t="s">
        <v>1054</v>
      </c>
      <c r="C246" s="209" t="s">
        <v>1055</v>
      </c>
      <c r="D2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8750</v>
      </c>
      <c r="F246" s="210">
        <f t="shared" si="641"/>
        <v>8750</v>
      </c>
      <c r="G246" s="210"/>
      <c r="H246" s="210">
        <f t="shared" si="642"/>
        <v>8750</v>
      </c>
      <c r="I246" s="210"/>
      <c r="J246" s="210">
        <f t="shared" si="643"/>
        <v>8750</v>
      </c>
      <c r="K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3500</v>
      </c>
      <c r="L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5250</v>
      </c>
      <c r="P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5250</v>
      </c>
      <c r="Y246" s="210">
        <f t="shared" si="644"/>
        <v>5250</v>
      </c>
      <c r="Z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3500</v>
      </c>
      <c r="AA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10">
        <f t="shared" si="645"/>
        <v>3500</v>
      </c>
      <c r="AD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10">
        <f t="shared" si="646"/>
        <v>0</v>
      </c>
      <c r="AH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10">
        <f t="shared" si="647"/>
        <v>0</v>
      </c>
      <c r="AL246" s="210">
        <f t="shared" si="648"/>
        <v>8750</v>
      </c>
    </row>
    <row r="247" spans="2:38" x14ac:dyDescent="0.25">
      <c r="B247" s="208" t="s">
        <v>374</v>
      </c>
      <c r="C247" s="209" t="s">
        <v>250</v>
      </c>
      <c r="D2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10">
        <f t="shared" si="641"/>
        <v>0</v>
      </c>
      <c r="G247" s="210"/>
      <c r="H247" s="210">
        <f t="shared" si="642"/>
        <v>0</v>
      </c>
      <c r="I247" s="210"/>
      <c r="J247" s="210">
        <f t="shared" si="643"/>
        <v>0</v>
      </c>
      <c r="K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10">
        <f t="shared" si="644"/>
        <v>0</v>
      </c>
      <c r="Z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10">
        <f t="shared" si="645"/>
        <v>0</v>
      </c>
      <c r="AD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10">
        <f t="shared" si="646"/>
        <v>0</v>
      </c>
      <c r="AH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10">
        <f t="shared" si="647"/>
        <v>0</v>
      </c>
      <c r="AL247" s="210">
        <f t="shared" si="648"/>
        <v>0</v>
      </c>
    </row>
    <row r="248" spans="2:38" x14ac:dyDescent="0.25">
      <c r="B248" s="208" t="s">
        <v>1056</v>
      </c>
      <c r="C248" s="209" t="s">
        <v>1057</v>
      </c>
      <c r="D2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2256.75</v>
      </c>
      <c r="F248" s="210">
        <f t="shared" si="641"/>
        <v>2256.75</v>
      </c>
      <c r="G248" s="210"/>
      <c r="H248" s="210">
        <f t="shared" si="642"/>
        <v>2256.75</v>
      </c>
      <c r="I248" s="210"/>
      <c r="J248" s="210">
        <f t="shared" si="643"/>
        <v>2256.75</v>
      </c>
      <c r="K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331.5</v>
      </c>
      <c r="O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425</v>
      </c>
      <c r="Q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1500.25</v>
      </c>
      <c r="V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10">
        <f t="shared" si="644"/>
        <v>0</v>
      </c>
      <c r="Z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2256.75</v>
      </c>
      <c r="AC248" s="210">
        <f t="shared" si="645"/>
        <v>2256.75</v>
      </c>
      <c r="AD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10">
        <f t="shared" si="646"/>
        <v>0</v>
      </c>
      <c r="AH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10">
        <f t="shared" si="647"/>
        <v>0</v>
      </c>
      <c r="AL248" s="210">
        <f t="shared" si="648"/>
        <v>2256.75</v>
      </c>
    </row>
    <row r="249" spans="2:38" x14ac:dyDescent="0.25">
      <c r="B249" s="208" t="s">
        <v>1058</v>
      </c>
      <c r="C249" s="209" t="s">
        <v>1059</v>
      </c>
      <c r="D2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10">
        <f t="shared" si="641"/>
        <v>0</v>
      </c>
      <c r="G249" s="210"/>
      <c r="H249" s="210">
        <f t="shared" si="642"/>
        <v>0</v>
      </c>
      <c r="I249" s="210"/>
      <c r="J249" s="210">
        <f t="shared" si="643"/>
        <v>0</v>
      </c>
      <c r="K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10">
        <f t="shared" si="644"/>
        <v>0</v>
      </c>
      <c r="Z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10">
        <f t="shared" si="645"/>
        <v>0</v>
      </c>
      <c r="AD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10">
        <f t="shared" si="646"/>
        <v>0</v>
      </c>
      <c r="AH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10">
        <f t="shared" si="647"/>
        <v>0</v>
      </c>
      <c r="AL249" s="210">
        <f t="shared" si="648"/>
        <v>0</v>
      </c>
    </row>
    <row r="250" spans="2:38" x14ac:dyDescent="0.25">
      <c r="B250" s="208" t="s">
        <v>375</v>
      </c>
      <c r="C250" s="209" t="s">
        <v>251</v>
      </c>
      <c r="D2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10">
        <f t="shared" si="641"/>
        <v>0</v>
      </c>
      <c r="G250" s="210"/>
      <c r="H250" s="210">
        <f t="shared" si="642"/>
        <v>0</v>
      </c>
      <c r="I250" s="210"/>
      <c r="J250" s="210">
        <f t="shared" si="643"/>
        <v>0</v>
      </c>
      <c r="K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10">
        <f t="shared" si="644"/>
        <v>0</v>
      </c>
      <c r="Z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10">
        <f t="shared" si="645"/>
        <v>0</v>
      </c>
      <c r="AD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10">
        <f t="shared" si="646"/>
        <v>0</v>
      </c>
      <c r="AH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10">
        <f t="shared" si="647"/>
        <v>0</v>
      </c>
      <c r="AL250" s="210">
        <f t="shared" si="648"/>
        <v>0</v>
      </c>
    </row>
    <row r="251" spans="2:38" x14ac:dyDescent="0.25">
      <c r="B251" s="208" t="s">
        <v>1060</v>
      </c>
      <c r="C251" s="209" t="s">
        <v>1061</v>
      </c>
      <c r="D2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10">
        <f t="shared" si="641"/>
        <v>0</v>
      </c>
      <c r="G251" s="210"/>
      <c r="H251" s="210">
        <f t="shared" si="642"/>
        <v>0</v>
      </c>
      <c r="I251" s="210"/>
      <c r="J251" s="210">
        <f t="shared" si="643"/>
        <v>0</v>
      </c>
      <c r="K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10">
        <f t="shared" si="644"/>
        <v>0</v>
      </c>
      <c r="Z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10">
        <f t="shared" si="645"/>
        <v>0</v>
      </c>
      <c r="AD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10">
        <f t="shared" si="646"/>
        <v>0</v>
      </c>
      <c r="AH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10">
        <f t="shared" si="647"/>
        <v>0</v>
      </c>
      <c r="AL251" s="210">
        <f t="shared" si="648"/>
        <v>0</v>
      </c>
    </row>
    <row r="252" spans="2:38" x14ac:dyDescent="0.25">
      <c r="B252" s="208" t="s">
        <v>1062</v>
      </c>
      <c r="C252" s="209" t="s">
        <v>1063</v>
      </c>
      <c r="D2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10">
        <f t="shared" si="641"/>
        <v>0</v>
      </c>
      <c r="G252" s="210"/>
      <c r="H252" s="210">
        <f t="shared" si="642"/>
        <v>0</v>
      </c>
      <c r="I252" s="210"/>
      <c r="J252" s="210">
        <f t="shared" si="643"/>
        <v>0</v>
      </c>
      <c r="K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10">
        <f t="shared" si="644"/>
        <v>0</v>
      </c>
      <c r="Z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10">
        <f t="shared" si="645"/>
        <v>0</v>
      </c>
      <c r="AD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10">
        <f t="shared" si="646"/>
        <v>0</v>
      </c>
      <c r="AH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10">
        <f t="shared" si="647"/>
        <v>0</v>
      </c>
      <c r="AL252" s="210">
        <f t="shared" si="648"/>
        <v>0</v>
      </c>
    </row>
    <row r="253" spans="2:38" x14ac:dyDescent="0.25">
      <c r="B253" s="208" t="s">
        <v>376</v>
      </c>
      <c r="C253" s="209" t="s">
        <v>252</v>
      </c>
      <c r="D2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10">
        <f t="shared" si="641"/>
        <v>0</v>
      </c>
      <c r="G253" s="210"/>
      <c r="H253" s="210">
        <f t="shared" si="642"/>
        <v>0</v>
      </c>
      <c r="I253" s="210"/>
      <c r="J253" s="210">
        <f t="shared" si="643"/>
        <v>0</v>
      </c>
      <c r="K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10">
        <f t="shared" si="644"/>
        <v>0</v>
      </c>
      <c r="Z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10">
        <f t="shared" si="645"/>
        <v>0</v>
      </c>
      <c r="AD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10">
        <f t="shared" si="646"/>
        <v>0</v>
      </c>
      <c r="AH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10">
        <f t="shared" si="647"/>
        <v>0</v>
      </c>
      <c r="AL253" s="210">
        <f t="shared" si="648"/>
        <v>0</v>
      </c>
    </row>
    <row r="254" spans="2:38" x14ac:dyDescent="0.25">
      <c r="B254" s="208" t="s">
        <v>1064</v>
      </c>
      <c r="C254" s="209" t="s">
        <v>1065</v>
      </c>
      <c r="D2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10">
        <f t="shared" si="597"/>
        <v>0</v>
      </c>
      <c r="G254" s="210"/>
      <c r="H254" s="210">
        <f t="shared" si="598"/>
        <v>0</v>
      </c>
      <c r="I254" s="210"/>
      <c r="J254" s="210">
        <f t="shared" si="599"/>
        <v>0</v>
      </c>
      <c r="K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10">
        <f t="shared" si="601"/>
        <v>0</v>
      </c>
      <c r="Z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10">
        <f t="shared" si="602"/>
        <v>0</v>
      </c>
      <c r="AD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10">
        <f t="shared" si="603"/>
        <v>0</v>
      </c>
      <c r="AH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10">
        <f t="shared" si="604"/>
        <v>0</v>
      </c>
      <c r="AL254" s="210">
        <f t="shared" si="605"/>
        <v>0</v>
      </c>
    </row>
    <row r="255" spans="2:38" x14ac:dyDescent="0.25">
      <c r="B255" s="208" t="s">
        <v>1066</v>
      </c>
      <c r="C255" s="209" t="s">
        <v>1067</v>
      </c>
      <c r="D2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10">
        <f t="shared" si="597"/>
        <v>0</v>
      </c>
      <c r="G255" s="210"/>
      <c r="H255" s="210">
        <f t="shared" si="598"/>
        <v>0</v>
      </c>
      <c r="I255" s="210"/>
      <c r="J255" s="210">
        <f t="shared" si="599"/>
        <v>0</v>
      </c>
      <c r="K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10">
        <f t="shared" si="601"/>
        <v>0</v>
      </c>
      <c r="Z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10">
        <f t="shared" si="602"/>
        <v>0</v>
      </c>
      <c r="AD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10">
        <f t="shared" si="603"/>
        <v>0</v>
      </c>
      <c r="AH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10">
        <f t="shared" si="604"/>
        <v>0</v>
      </c>
      <c r="AL255" s="210">
        <f t="shared" si="605"/>
        <v>0</v>
      </c>
    </row>
    <row r="256" spans="2:38" x14ac:dyDescent="0.25">
      <c r="B256" s="208" t="s">
        <v>1068</v>
      </c>
      <c r="C256" s="209" t="s">
        <v>1069</v>
      </c>
      <c r="D2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10">
        <f t="shared" si="597"/>
        <v>0</v>
      </c>
      <c r="G256" s="210"/>
      <c r="H256" s="210">
        <f t="shared" si="598"/>
        <v>0</v>
      </c>
      <c r="I256" s="210"/>
      <c r="J256" s="210">
        <f t="shared" si="599"/>
        <v>0</v>
      </c>
      <c r="K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10">
        <f t="shared" si="601"/>
        <v>0</v>
      </c>
      <c r="Z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10">
        <f t="shared" si="602"/>
        <v>0</v>
      </c>
      <c r="AD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10">
        <f t="shared" si="603"/>
        <v>0</v>
      </c>
      <c r="AH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10">
        <f t="shared" si="604"/>
        <v>0</v>
      </c>
      <c r="AL256" s="210">
        <f t="shared" si="605"/>
        <v>0</v>
      </c>
    </row>
    <row r="257" spans="2:38" x14ac:dyDescent="0.25">
      <c r="B257" s="208" t="s">
        <v>1070</v>
      </c>
      <c r="C257" s="209" t="s">
        <v>1071</v>
      </c>
      <c r="D2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10">
        <f t="shared" ref="F257:F259" si="649">D257+E257</f>
        <v>0</v>
      </c>
      <c r="G257" s="210"/>
      <c r="H257" s="210">
        <f t="shared" ref="H257:H259" si="650">F257-G257</f>
        <v>0</v>
      </c>
      <c r="I257" s="210"/>
      <c r="J257" s="210">
        <f t="shared" ref="J257:J259" si="651">F257-I257</f>
        <v>0</v>
      </c>
      <c r="K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10">
        <f t="shared" ref="Y257:Y259" si="652">V257+W257+X257</f>
        <v>0</v>
      </c>
      <c r="Z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10">
        <f t="shared" ref="AC257:AC259" si="653">Z257+AA257+AB257</f>
        <v>0</v>
      </c>
      <c r="AD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10">
        <f t="shared" ref="AG257:AG259" si="654">AD257+AE257+AF257</f>
        <v>0</v>
      </c>
      <c r="AH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10">
        <f t="shared" ref="AK257:AK259" si="655">AH257+AI257+AJ257</f>
        <v>0</v>
      </c>
      <c r="AL257" s="210">
        <f t="shared" ref="AL257:AL259" si="656">Y257+AC257+AG257+AK257</f>
        <v>0</v>
      </c>
    </row>
    <row r="258" spans="2:38" x14ac:dyDescent="0.25">
      <c r="B258" s="208" t="s">
        <v>377</v>
      </c>
      <c r="C258" s="209" t="s">
        <v>253</v>
      </c>
      <c r="D2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10">
        <f t="shared" si="649"/>
        <v>0</v>
      </c>
      <c r="G258" s="210"/>
      <c r="H258" s="210">
        <f t="shared" si="650"/>
        <v>0</v>
      </c>
      <c r="I258" s="210"/>
      <c r="J258" s="210">
        <f t="shared" si="651"/>
        <v>0</v>
      </c>
      <c r="K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10">
        <f t="shared" si="652"/>
        <v>0</v>
      </c>
      <c r="Z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10">
        <f t="shared" si="653"/>
        <v>0</v>
      </c>
      <c r="AD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10">
        <f t="shared" si="654"/>
        <v>0</v>
      </c>
      <c r="AH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10">
        <f t="shared" si="655"/>
        <v>0</v>
      </c>
      <c r="AL258" s="210">
        <f t="shared" si="656"/>
        <v>0</v>
      </c>
    </row>
    <row r="259" spans="2:38" x14ac:dyDescent="0.25">
      <c r="B259" s="208" t="s">
        <v>1072</v>
      </c>
      <c r="C259" s="209" t="s">
        <v>1073</v>
      </c>
      <c r="D2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10">
        <f t="shared" si="649"/>
        <v>0</v>
      </c>
      <c r="G259" s="210"/>
      <c r="H259" s="210">
        <f t="shared" si="650"/>
        <v>0</v>
      </c>
      <c r="I259" s="210"/>
      <c r="J259" s="210">
        <f t="shared" si="651"/>
        <v>0</v>
      </c>
      <c r="K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10">
        <f t="shared" si="652"/>
        <v>0</v>
      </c>
      <c r="Z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10">
        <f t="shared" si="653"/>
        <v>0</v>
      </c>
      <c r="AD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10">
        <f t="shared" si="654"/>
        <v>0</v>
      </c>
      <c r="AH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10">
        <f t="shared" si="655"/>
        <v>0</v>
      </c>
      <c r="AL259" s="210">
        <f t="shared" si="656"/>
        <v>0</v>
      </c>
    </row>
    <row r="260" spans="2:38" x14ac:dyDescent="0.25">
      <c r="B260" s="217" t="s">
        <v>378</v>
      </c>
      <c r="C260" s="218" t="s">
        <v>254</v>
      </c>
      <c r="D260" s="219">
        <f>SUM(D261:D266)</f>
        <v>0</v>
      </c>
      <c r="E260" s="219">
        <f>SUM(E261:E266)</f>
        <v>0</v>
      </c>
      <c r="F260" s="219">
        <f t="shared" si="597"/>
        <v>0</v>
      </c>
      <c r="G260" s="219">
        <f>SUM(G261:G266)</f>
        <v>0</v>
      </c>
      <c r="H260" s="219">
        <f t="shared" si="598"/>
        <v>0</v>
      </c>
      <c r="I260" s="219">
        <f>SUM(I261:I266)</f>
        <v>0</v>
      </c>
      <c r="J260" s="219">
        <f t="shared" si="599"/>
        <v>0</v>
      </c>
      <c r="K260" s="219">
        <f t="shared" ref="K260:X260" si="657">SUM(K261:K266)</f>
        <v>0</v>
      </c>
      <c r="L260" s="219">
        <f t="shared" si="657"/>
        <v>0</v>
      </c>
      <c r="M260" s="219">
        <f t="shared" si="657"/>
        <v>0</v>
      </c>
      <c r="N260" s="219">
        <f t="shared" si="657"/>
        <v>0</v>
      </c>
      <c r="O260" s="219">
        <f t="shared" si="657"/>
        <v>0</v>
      </c>
      <c r="P260" s="219">
        <f t="shared" si="657"/>
        <v>0</v>
      </c>
      <c r="Q260" s="219">
        <f t="shared" si="657"/>
        <v>0</v>
      </c>
      <c r="R260" s="219">
        <f t="shared" si="657"/>
        <v>0</v>
      </c>
      <c r="S260" s="219">
        <f t="shared" si="657"/>
        <v>0</v>
      </c>
      <c r="T260" s="219">
        <f t="shared" si="657"/>
        <v>0</v>
      </c>
      <c r="U260" s="219">
        <f t="shared" si="657"/>
        <v>0</v>
      </c>
      <c r="V260" s="219">
        <f t="shared" si="657"/>
        <v>0</v>
      </c>
      <c r="W260" s="219">
        <f t="shared" si="657"/>
        <v>0</v>
      </c>
      <c r="X260" s="219">
        <f t="shared" si="657"/>
        <v>0</v>
      </c>
      <c r="Y260" s="219">
        <f t="shared" si="601"/>
        <v>0</v>
      </c>
      <c r="Z260" s="219">
        <f>SUM(Z261:Z266)</f>
        <v>0</v>
      </c>
      <c r="AA260" s="219">
        <f>SUM(AA261:AA266)</f>
        <v>0</v>
      </c>
      <c r="AB260" s="219">
        <f>SUM(AB261:AB266)</f>
        <v>0</v>
      </c>
      <c r="AC260" s="219">
        <f t="shared" si="602"/>
        <v>0</v>
      </c>
      <c r="AD260" s="219">
        <f>SUM(AD261:AD266)</f>
        <v>0</v>
      </c>
      <c r="AE260" s="219">
        <f>SUM(AE261:AE266)</f>
        <v>0</v>
      </c>
      <c r="AF260" s="219">
        <f>SUM(AF261:AF266)</f>
        <v>0</v>
      </c>
      <c r="AG260" s="219">
        <f t="shared" si="603"/>
        <v>0</v>
      </c>
      <c r="AH260" s="219">
        <f>SUM(AH261:AH266)</f>
        <v>0</v>
      </c>
      <c r="AI260" s="219">
        <f>SUM(AI261:AI266)</f>
        <v>0</v>
      </c>
      <c r="AJ260" s="219">
        <f>SUM(AJ261:AJ266)</f>
        <v>0</v>
      </c>
      <c r="AK260" s="219">
        <f t="shared" si="604"/>
        <v>0</v>
      </c>
      <c r="AL260" s="219">
        <f t="shared" si="605"/>
        <v>0</v>
      </c>
    </row>
    <row r="261" spans="2:38" x14ac:dyDescent="0.25">
      <c r="B261" s="208" t="s">
        <v>1080</v>
      </c>
      <c r="C261" s="209" t="s">
        <v>1081</v>
      </c>
      <c r="D2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10">
        <f t="shared" si="597"/>
        <v>0</v>
      </c>
      <c r="G261" s="210"/>
      <c r="H261" s="210">
        <f t="shared" si="598"/>
        <v>0</v>
      </c>
      <c r="I261" s="210"/>
      <c r="J261" s="210">
        <f t="shared" si="599"/>
        <v>0</v>
      </c>
      <c r="K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10">
        <f t="shared" si="601"/>
        <v>0</v>
      </c>
      <c r="Z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10">
        <f t="shared" si="602"/>
        <v>0</v>
      </c>
      <c r="AD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10">
        <f t="shared" si="603"/>
        <v>0</v>
      </c>
      <c r="AH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10">
        <f t="shared" si="604"/>
        <v>0</v>
      </c>
      <c r="AL261" s="210">
        <f t="shared" si="605"/>
        <v>0</v>
      </c>
    </row>
    <row r="262" spans="2:38" x14ac:dyDescent="0.25">
      <c r="B262" s="208" t="s">
        <v>1082</v>
      </c>
      <c r="C262" s="209" t="s">
        <v>1083</v>
      </c>
      <c r="D2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10">
        <f t="shared" si="597"/>
        <v>0</v>
      </c>
      <c r="G262" s="210"/>
      <c r="H262" s="210">
        <f t="shared" si="598"/>
        <v>0</v>
      </c>
      <c r="I262" s="210"/>
      <c r="J262" s="210">
        <f t="shared" si="599"/>
        <v>0</v>
      </c>
      <c r="K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10">
        <f t="shared" si="601"/>
        <v>0</v>
      </c>
      <c r="Z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10">
        <f t="shared" si="602"/>
        <v>0</v>
      </c>
      <c r="AD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10">
        <f t="shared" si="603"/>
        <v>0</v>
      </c>
      <c r="AH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10">
        <f t="shared" si="604"/>
        <v>0</v>
      </c>
      <c r="AL262" s="210">
        <f t="shared" si="605"/>
        <v>0</v>
      </c>
    </row>
    <row r="263" spans="2:38" x14ac:dyDescent="0.25">
      <c r="B263" s="208" t="s">
        <v>379</v>
      </c>
      <c r="C263" s="209" t="s">
        <v>255</v>
      </c>
      <c r="D2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10">
        <f t="shared" si="597"/>
        <v>0</v>
      </c>
      <c r="G263" s="210"/>
      <c r="H263" s="210">
        <f t="shared" si="598"/>
        <v>0</v>
      </c>
      <c r="I263" s="210"/>
      <c r="J263" s="210">
        <f t="shared" si="599"/>
        <v>0</v>
      </c>
      <c r="K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10">
        <f t="shared" si="601"/>
        <v>0</v>
      </c>
      <c r="Z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10">
        <f t="shared" si="602"/>
        <v>0</v>
      </c>
      <c r="AD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10">
        <f t="shared" si="603"/>
        <v>0</v>
      </c>
      <c r="AH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10">
        <f t="shared" si="604"/>
        <v>0</v>
      </c>
      <c r="AL263" s="210">
        <f t="shared" si="605"/>
        <v>0</v>
      </c>
    </row>
    <row r="264" spans="2:38" x14ac:dyDescent="0.25">
      <c r="B264" s="208" t="s">
        <v>1084</v>
      </c>
      <c r="C264" s="209" t="s">
        <v>1085</v>
      </c>
      <c r="D2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10">
        <f t="shared" ref="F264:F266" si="658">D264+E264</f>
        <v>0</v>
      </c>
      <c r="G264" s="210"/>
      <c r="H264" s="210">
        <f t="shared" ref="H264:H266" si="659">F264-G264</f>
        <v>0</v>
      </c>
      <c r="I264" s="210"/>
      <c r="J264" s="210">
        <f t="shared" ref="J264:J266" si="660">F264-I264</f>
        <v>0</v>
      </c>
      <c r="K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10">
        <f t="shared" ref="Y264:Y266" si="661">V264+W264+X264</f>
        <v>0</v>
      </c>
      <c r="Z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10">
        <f t="shared" ref="AC264:AC266" si="662">Z264+AA264+AB264</f>
        <v>0</v>
      </c>
      <c r="AD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10">
        <f t="shared" ref="AG264:AG266" si="663">AD264+AE264+AF264</f>
        <v>0</v>
      </c>
      <c r="AH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10">
        <f t="shared" ref="AK264:AK266" si="664">AH264+AI264+AJ264</f>
        <v>0</v>
      </c>
      <c r="AL264" s="210">
        <f t="shared" ref="AL264:AL266" si="665">Y264+AC264+AG264+AK264</f>
        <v>0</v>
      </c>
    </row>
    <row r="265" spans="2:38" x14ac:dyDescent="0.25">
      <c r="B265" s="208" t="s">
        <v>1086</v>
      </c>
      <c r="C265" s="209" t="s">
        <v>1087</v>
      </c>
      <c r="D2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10">
        <f t="shared" si="658"/>
        <v>0</v>
      </c>
      <c r="G265" s="210"/>
      <c r="H265" s="210">
        <f t="shared" si="659"/>
        <v>0</v>
      </c>
      <c r="I265" s="210"/>
      <c r="J265" s="210">
        <f t="shared" si="660"/>
        <v>0</v>
      </c>
      <c r="K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10">
        <f t="shared" si="661"/>
        <v>0</v>
      </c>
      <c r="Z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10">
        <f t="shared" si="662"/>
        <v>0</v>
      </c>
      <c r="AD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10">
        <f t="shared" si="663"/>
        <v>0</v>
      </c>
      <c r="AH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10">
        <f t="shared" si="664"/>
        <v>0</v>
      </c>
      <c r="AL265" s="210">
        <f t="shared" si="665"/>
        <v>0</v>
      </c>
    </row>
    <row r="266" spans="2:38" x14ac:dyDescent="0.25">
      <c r="B266" s="208" t="s">
        <v>1088</v>
      </c>
      <c r="C266" s="209" t="s">
        <v>1089</v>
      </c>
      <c r="D2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10">
        <f t="shared" si="658"/>
        <v>0</v>
      </c>
      <c r="G266" s="210"/>
      <c r="H266" s="210">
        <f t="shared" si="659"/>
        <v>0</v>
      </c>
      <c r="I266" s="210"/>
      <c r="J266" s="210">
        <f t="shared" si="660"/>
        <v>0</v>
      </c>
      <c r="K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10">
        <f t="shared" si="661"/>
        <v>0</v>
      </c>
      <c r="Z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10">
        <f t="shared" si="662"/>
        <v>0</v>
      </c>
      <c r="AD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10">
        <f t="shared" si="663"/>
        <v>0</v>
      </c>
      <c r="AH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10">
        <f t="shared" si="664"/>
        <v>0</v>
      </c>
      <c r="AL266" s="210">
        <f t="shared" si="665"/>
        <v>0</v>
      </c>
    </row>
    <row r="267" spans="2:38" x14ac:dyDescent="0.25">
      <c r="B267" s="217" t="s">
        <v>380</v>
      </c>
      <c r="C267" s="218" t="s">
        <v>256</v>
      </c>
      <c r="D267" s="219">
        <f>SUM(D268:D311)</f>
        <v>0</v>
      </c>
      <c r="E267" s="219">
        <f>SUM(E268:E311)</f>
        <v>21267</v>
      </c>
      <c r="F267" s="219">
        <f t="shared" si="597"/>
        <v>21267</v>
      </c>
      <c r="G267" s="219">
        <f>SUM(G268:G311)</f>
        <v>0</v>
      </c>
      <c r="H267" s="219">
        <f t="shared" si="598"/>
        <v>21267</v>
      </c>
      <c r="I267" s="219">
        <f>SUM(I268:I311)</f>
        <v>0</v>
      </c>
      <c r="J267" s="219">
        <f t="shared" si="599"/>
        <v>21267</v>
      </c>
      <c r="K267" s="219">
        <f t="shared" ref="K267:X267" si="666">SUM(K268:K311)</f>
        <v>9282</v>
      </c>
      <c r="L267" s="219">
        <f t="shared" si="666"/>
        <v>0</v>
      </c>
      <c r="M267" s="219">
        <f t="shared" si="666"/>
        <v>0</v>
      </c>
      <c r="N267" s="219">
        <f t="shared" si="666"/>
        <v>0</v>
      </c>
      <c r="O267" s="219">
        <f t="shared" si="666"/>
        <v>2550</v>
      </c>
      <c r="P267" s="219">
        <f t="shared" si="666"/>
        <v>0</v>
      </c>
      <c r="Q267" s="219">
        <f t="shared" si="666"/>
        <v>2550</v>
      </c>
      <c r="R267" s="219">
        <f t="shared" si="666"/>
        <v>3825</v>
      </c>
      <c r="S267" s="219">
        <f t="shared" si="666"/>
        <v>0</v>
      </c>
      <c r="T267" s="219">
        <f t="shared" si="666"/>
        <v>3060</v>
      </c>
      <c r="U267" s="219">
        <f t="shared" si="666"/>
        <v>0</v>
      </c>
      <c r="V267" s="219">
        <f t="shared" si="666"/>
        <v>0</v>
      </c>
      <c r="W267" s="219">
        <f t="shared" si="666"/>
        <v>18717</v>
      </c>
      <c r="X267" s="219">
        <f t="shared" si="666"/>
        <v>0</v>
      </c>
      <c r="Y267" s="219">
        <f t="shared" si="601"/>
        <v>18717</v>
      </c>
      <c r="Z267" s="219">
        <f>SUM(Z268:Z311)</f>
        <v>2550</v>
      </c>
      <c r="AA267" s="219">
        <f>SUM(AA268:AA311)</f>
        <v>0</v>
      </c>
      <c r="AB267" s="219">
        <f>SUM(AB268:AB311)</f>
        <v>0</v>
      </c>
      <c r="AC267" s="219">
        <f t="shared" si="602"/>
        <v>2550</v>
      </c>
      <c r="AD267" s="219">
        <f>SUM(AD268:AD311)</f>
        <v>0</v>
      </c>
      <c r="AE267" s="219">
        <f>SUM(AE268:AE311)</f>
        <v>0</v>
      </c>
      <c r="AF267" s="219">
        <f>SUM(AF268:AF311)</f>
        <v>0</v>
      </c>
      <c r="AG267" s="219">
        <f t="shared" si="603"/>
        <v>0</v>
      </c>
      <c r="AH267" s="219">
        <f>SUM(AH268:AH311)</f>
        <v>0</v>
      </c>
      <c r="AI267" s="219">
        <f>SUM(AI268:AI311)</f>
        <v>0</v>
      </c>
      <c r="AJ267" s="219">
        <f>SUM(AJ268:AJ311)</f>
        <v>0</v>
      </c>
      <c r="AK267" s="219">
        <f t="shared" si="604"/>
        <v>0</v>
      </c>
      <c r="AL267" s="219">
        <f t="shared" si="605"/>
        <v>21267</v>
      </c>
    </row>
    <row r="268" spans="2:38" x14ac:dyDescent="0.25">
      <c r="B268" s="208" t="s">
        <v>1090</v>
      </c>
      <c r="C268" s="209" t="s">
        <v>1091</v>
      </c>
      <c r="D2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10">
        <f t="shared" si="597"/>
        <v>0</v>
      </c>
      <c r="G268" s="210"/>
      <c r="H268" s="210">
        <f t="shared" si="598"/>
        <v>0</v>
      </c>
      <c r="I268" s="210"/>
      <c r="J268" s="210">
        <f t="shared" si="599"/>
        <v>0</v>
      </c>
      <c r="K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10">
        <f t="shared" si="601"/>
        <v>0</v>
      </c>
      <c r="Z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10">
        <f t="shared" si="602"/>
        <v>0</v>
      </c>
      <c r="AD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10">
        <f t="shared" si="603"/>
        <v>0</v>
      </c>
      <c r="AH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10">
        <f t="shared" si="604"/>
        <v>0</v>
      </c>
      <c r="AL268" s="210">
        <f t="shared" si="605"/>
        <v>0</v>
      </c>
    </row>
    <row r="269" spans="2:38" x14ac:dyDescent="0.25">
      <c r="B269" s="208" t="s">
        <v>381</v>
      </c>
      <c r="C269" s="209" t="s">
        <v>1092</v>
      </c>
      <c r="D2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10">
        <f t="shared" ref="F269:F300" si="667">D269+E269</f>
        <v>0</v>
      </c>
      <c r="G269" s="210"/>
      <c r="H269" s="210">
        <f t="shared" ref="H269:H300" si="668">F269-G269</f>
        <v>0</v>
      </c>
      <c r="I269" s="210"/>
      <c r="J269" s="210">
        <f t="shared" ref="J269:J300" si="669">F269-I269</f>
        <v>0</v>
      </c>
      <c r="K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10">
        <f t="shared" ref="Y269:Y300" si="670">V269+W269+X269</f>
        <v>0</v>
      </c>
      <c r="Z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10">
        <f t="shared" ref="AC269:AC300" si="671">Z269+AA269+AB269</f>
        <v>0</v>
      </c>
      <c r="AD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10">
        <f t="shared" ref="AG269:AG300" si="672">AD269+AE269+AF269</f>
        <v>0</v>
      </c>
      <c r="AH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10">
        <f t="shared" ref="AK269:AK300" si="673">AH269+AI269+AJ269</f>
        <v>0</v>
      </c>
      <c r="AL269" s="210">
        <f t="shared" ref="AL269:AL300" si="674">Y269+AC269+AG269+AK269</f>
        <v>0</v>
      </c>
    </row>
    <row r="270" spans="2:38" x14ac:dyDescent="0.25">
      <c r="B270" s="208" t="s">
        <v>1093</v>
      </c>
      <c r="C270" s="209" t="s">
        <v>1094</v>
      </c>
      <c r="D2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10">
        <f t="shared" si="667"/>
        <v>0</v>
      </c>
      <c r="G270" s="210"/>
      <c r="H270" s="210">
        <f t="shared" si="668"/>
        <v>0</v>
      </c>
      <c r="I270" s="210"/>
      <c r="J270" s="210">
        <f t="shared" si="669"/>
        <v>0</v>
      </c>
      <c r="K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10">
        <f t="shared" si="670"/>
        <v>0</v>
      </c>
      <c r="Z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10">
        <f t="shared" si="671"/>
        <v>0</v>
      </c>
      <c r="AD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10">
        <f t="shared" si="672"/>
        <v>0</v>
      </c>
      <c r="AH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10">
        <f t="shared" si="673"/>
        <v>0</v>
      </c>
      <c r="AL270" s="210">
        <f t="shared" si="674"/>
        <v>0</v>
      </c>
    </row>
    <row r="271" spans="2:38" x14ac:dyDescent="0.25">
      <c r="B271" s="208" t="s">
        <v>1095</v>
      </c>
      <c r="C271" s="209" t="s">
        <v>1096</v>
      </c>
      <c r="D2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10">
        <f t="shared" si="667"/>
        <v>0</v>
      </c>
      <c r="G271" s="210"/>
      <c r="H271" s="210">
        <f t="shared" si="668"/>
        <v>0</v>
      </c>
      <c r="I271" s="210"/>
      <c r="J271" s="210">
        <f t="shared" si="669"/>
        <v>0</v>
      </c>
      <c r="K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10">
        <f t="shared" si="670"/>
        <v>0</v>
      </c>
      <c r="Z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10">
        <f t="shared" si="671"/>
        <v>0</v>
      </c>
      <c r="AD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10">
        <f t="shared" si="672"/>
        <v>0</v>
      </c>
      <c r="AH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10">
        <f t="shared" si="673"/>
        <v>0</v>
      </c>
      <c r="AL271" s="210">
        <f t="shared" si="674"/>
        <v>0</v>
      </c>
    </row>
    <row r="272" spans="2:38" x14ac:dyDescent="0.25">
      <c r="B272" s="208" t="s">
        <v>1097</v>
      </c>
      <c r="C272" s="209" t="s">
        <v>1098</v>
      </c>
      <c r="D2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10">
        <f t="shared" si="667"/>
        <v>0</v>
      </c>
      <c r="G272" s="210"/>
      <c r="H272" s="210">
        <f t="shared" si="668"/>
        <v>0</v>
      </c>
      <c r="I272" s="210"/>
      <c r="J272" s="210">
        <f t="shared" si="669"/>
        <v>0</v>
      </c>
      <c r="K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10">
        <f t="shared" si="670"/>
        <v>0</v>
      </c>
      <c r="Z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10">
        <f t="shared" si="671"/>
        <v>0</v>
      </c>
      <c r="AD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10">
        <f t="shared" si="672"/>
        <v>0</v>
      </c>
      <c r="AH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10">
        <f t="shared" si="673"/>
        <v>0</v>
      </c>
      <c r="AL272" s="210">
        <f t="shared" si="674"/>
        <v>0</v>
      </c>
    </row>
    <row r="273" spans="2:38" x14ac:dyDescent="0.25">
      <c r="B273" s="208" t="s">
        <v>1099</v>
      </c>
      <c r="C273" s="209" t="s">
        <v>1100</v>
      </c>
      <c r="D2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10">
        <f t="shared" si="667"/>
        <v>0</v>
      </c>
      <c r="G273" s="210"/>
      <c r="H273" s="210">
        <f t="shared" si="668"/>
        <v>0</v>
      </c>
      <c r="I273" s="210"/>
      <c r="J273" s="210">
        <f t="shared" si="669"/>
        <v>0</v>
      </c>
      <c r="K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10">
        <f t="shared" si="670"/>
        <v>0</v>
      </c>
      <c r="Z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10">
        <f t="shared" si="671"/>
        <v>0</v>
      </c>
      <c r="AD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10">
        <f t="shared" si="672"/>
        <v>0</v>
      </c>
      <c r="AH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10">
        <f t="shared" si="673"/>
        <v>0</v>
      </c>
      <c r="AL273" s="210">
        <f t="shared" si="674"/>
        <v>0</v>
      </c>
    </row>
    <row r="274" spans="2:38" x14ac:dyDescent="0.25">
      <c r="B274" s="208" t="s">
        <v>1101</v>
      </c>
      <c r="C274" s="209" t="s">
        <v>1102</v>
      </c>
      <c r="D2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10">
        <f t="shared" si="667"/>
        <v>0</v>
      </c>
      <c r="G274" s="210"/>
      <c r="H274" s="210">
        <f t="shared" si="668"/>
        <v>0</v>
      </c>
      <c r="I274" s="210"/>
      <c r="J274" s="210">
        <f t="shared" si="669"/>
        <v>0</v>
      </c>
      <c r="K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10">
        <f t="shared" si="670"/>
        <v>0</v>
      </c>
      <c r="Z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10">
        <f t="shared" si="671"/>
        <v>0</v>
      </c>
      <c r="AD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10">
        <f t="shared" si="672"/>
        <v>0</v>
      </c>
      <c r="AH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10">
        <f t="shared" si="673"/>
        <v>0</v>
      </c>
      <c r="AL274" s="210">
        <f t="shared" si="674"/>
        <v>0</v>
      </c>
    </row>
    <row r="275" spans="2:38" x14ac:dyDescent="0.25">
      <c r="B275" s="208" t="s">
        <v>1103</v>
      </c>
      <c r="C275" s="209" t="s">
        <v>1104</v>
      </c>
      <c r="D2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10">
        <f t="shared" si="667"/>
        <v>0</v>
      </c>
      <c r="G275" s="210"/>
      <c r="H275" s="210">
        <f t="shared" si="668"/>
        <v>0</v>
      </c>
      <c r="I275" s="210"/>
      <c r="J275" s="210">
        <f t="shared" si="669"/>
        <v>0</v>
      </c>
      <c r="K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10">
        <f t="shared" si="670"/>
        <v>0</v>
      </c>
      <c r="Z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10">
        <f t="shared" si="671"/>
        <v>0</v>
      </c>
      <c r="AD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10">
        <f t="shared" si="672"/>
        <v>0</v>
      </c>
      <c r="AH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10">
        <f t="shared" si="673"/>
        <v>0</v>
      </c>
      <c r="AL275" s="210">
        <f t="shared" si="674"/>
        <v>0</v>
      </c>
    </row>
    <row r="276" spans="2:38" x14ac:dyDescent="0.25">
      <c r="B276" s="208" t="s">
        <v>382</v>
      </c>
      <c r="C276" s="209" t="s">
        <v>1105</v>
      </c>
      <c r="D2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10">
        <f t="shared" si="667"/>
        <v>0</v>
      </c>
      <c r="G276" s="210"/>
      <c r="H276" s="210">
        <f t="shared" si="668"/>
        <v>0</v>
      </c>
      <c r="I276" s="210"/>
      <c r="J276" s="210">
        <f t="shared" si="669"/>
        <v>0</v>
      </c>
      <c r="K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10">
        <f t="shared" si="670"/>
        <v>0</v>
      </c>
      <c r="Z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10">
        <f t="shared" si="671"/>
        <v>0</v>
      </c>
      <c r="AD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10">
        <f t="shared" si="672"/>
        <v>0</v>
      </c>
      <c r="AH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10">
        <f t="shared" si="673"/>
        <v>0</v>
      </c>
      <c r="AL276" s="210">
        <f t="shared" si="674"/>
        <v>0</v>
      </c>
    </row>
    <row r="277" spans="2:38" x14ac:dyDescent="0.25">
      <c r="B277" s="208" t="s">
        <v>1106</v>
      </c>
      <c r="C277" s="209" t="s">
        <v>1107</v>
      </c>
      <c r="D2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9282</v>
      </c>
      <c r="F277" s="210">
        <f t="shared" si="667"/>
        <v>9282</v>
      </c>
      <c r="G277" s="210"/>
      <c r="H277" s="210">
        <f t="shared" si="668"/>
        <v>9282</v>
      </c>
      <c r="I277" s="210"/>
      <c r="J277" s="210">
        <f t="shared" si="669"/>
        <v>9282</v>
      </c>
      <c r="K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9282</v>
      </c>
      <c r="L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9282</v>
      </c>
      <c r="X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10">
        <f t="shared" si="670"/>
        <v>9282</v>
      </c>
      <c r="Z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10">
        <f t="shared" si="671"/>
        <v>0</v>
      </c>
      <c r="AD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10">
        <f t="shared" si="672"/>
        <v>0</v>
      </c>
      <c r="AH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10">
        <f t="shared" si="673"/>
        <v>0</v>
      </c>
      <c r="AL277" s="210">
        <f t="shared" si="674"/>
        <v>9282</v>
      </c>
    </row>
    <row r="278" spans="2:38" x14ac:dyDescent="0.25">
      <c r="B278" s="208" t="s">
        <v>1108</v>
      </c>
      <c r="C278" s="209" t="s">
        <v>1109</v>
      </c>
      <c r="D2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11985</v>
      </c>
      <c r="F278" s="210">
        <f t="shared" si="667"/>
        <v>11985</v>
      </c>
      <c r="G278" s="210"/>
      <c r="H278" s="210">
        <f t="shared" si="668"/>
        <v>11985</v>
      </c>
      <c r="I278" s="210"/>
      <c r="J278" s="210">
        <f t="shared" si="669"/>
        <v>11985</v>
      </c>
      <c r="K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2550</v>
      </c>
      <c r="P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2550</v>
      </c>
      <c r="R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3825</v>
      </c>
      <c r="S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3060</v>
      </c>
      <c r="U2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9435</v>
      </c>
      <c r="X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10">
        <f t="shared" si="670"/>
        <v>9435</v>
      </c>
      <c r="Z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2550</v>
      </c>
      <c r="AA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10">
        <f t="shared" si="671"/>
        <v>2550</v>
      </c>
      <c r="AD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10">
        <f t="shared" si="672"/>
        <v>0</v>
      </c>
      <c r="AH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10">
        <f t="shared" si="673"/>
        <v>0</v>
      </c>
      <c r="AL278" s="210">
        <f t="shared" si="674"/>
        <v>11985</v>
      </c>
    </row>
    <row r="279" spans="2:38" x14ac:dyDescent="0.25">
      <c r="B279" s="208" t="s">
        <v>1110</v>
      </c>
      <c r="C279" s="209" t="s">
        <v>1111</v>
      </c>
      <c r="D2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10">
        <f t="shared" si="667"/>
        <v>0</v>
      </c>
      <c r="G279" s="210"/>
      <c r="H279" s="210">
        <f t="shared" si="668"/>
        <v>0</v>
      </c>
      <c r="I279" s="210"/>
      <c r="J279" s="210">
        <f t="shared" si="669"/>
        <v>0</v>
      </c>
      <c r="K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10">
        <f t="shared" si="670"/>
        <v>0</v>
      </c>
      <c r="Z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10">
        <f t="shared" si="671"/>
        <v>0</v>
      </c>
      <c r="AD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10">
        <f t="shared" si="672"/>
        <v>0</v>
      </c>
      <c r="AH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10">
        <f t="shared" si="673"/>
        <v>0</v>
      </c>
      <c r="AL279" s="210">
        <f t="shared" si="674"/>
        <v>0</v>
      </c>
    </row>
    <row r="280" spans="2:38" x14ac:dyDescent="0.25">
      <c r="B280" s="208" t="s">
        <v>1112</v>
      </c>
      <c r="C280" s="209" t="s">
        <v>1113</v>
      </c>
      <c r="D2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10">
        <f t="shared" si="667"/>
        <v>0</v>
      </c>
      <c r="G280" s="210"/>
      <c r="H280" s="210">
        <f t="shared" si="668"/>
        <v>0</v>
      </c>
      <c r="I280" s="210"/>
      <c r="J280" s="210">
        <f t="shared" si="669"/>
        <v>0</v>
      </c>
      <c r="K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10">
        <f t="shared" si="670"/>
        <v>0</v>
      </c>
      <c r="Z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10">
        <f t="shared" si="671"/>
        <v>0</v>
      </c>
      <c r="AD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10">
        <f t="shared" si="672"/>
        <v>0</v>
      </c>
      <c r="AH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10">
        <f t="shared" si="673"/>
        <v>0</v>
      </c>
      <c r="AL280" s="210">
        <f t="shared" si="674"/>
        <v>0</v>
      </c>
    </row>
    <row r="281" spans="2:38" x14ac:dyDescent="0.25">
      <c r="B281" s="208" t="s">
        <v>1114</v>
      </c>
      <c r="C281" s="209" t="s">
        <v>1115</v>
      </c>
      <c r="D2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10">
        <f t="shared" si="667"/>
        <v>0</v>
      </c>
      <c r="G281" s="210"/>
      <c r="H281" s="210">
        <f t="shared" si="668"/>
        <v>0</v>
      </c>
      <c r="I281" s="210"/>
      <c r="J281" s="210">
        <f t="shared" si="669"/>
        <v>0</v>
      </c>
      <c r="K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10">
        <f t="shared" si="670"/>
        <v>0</v>
      </c>
      <c r="Z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10">
        <f t="shared" si="671"/>
        <v>0</v>
      </c>
      <c r="AD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10">
        <f t="shared" si="672"/>
        <v>0</v>
      </c>
      <c r="AH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10">
        <f t="shared" si="673"/>
        <v>0</v>
      </c>
      <c r="AL281" s="210">
        <f t="shared" si="674"/>
        <v>0</v>
      </c>
    </row>
    <row r="282" spans="2:38" x14ac:dyDescent="0.25">
      <c r="B282" s="208" t="s">
        <v>1116</v>
      </c>
      <c r="C282" s="209" t="s">
        <v>1117</v>
      </c>
      <c r="D2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10">
        <f t="shared" si="667"/>
        <v>0</v>
      </c>
      <c r="G282" s="210"/>
      <c r="H282" s="210">
        <f t="shared" si="668"/>
        <v>0</v>
      </c>
      <c r="I282" s="210"/>
      <c r="J282" s="210">
        <f t="shared" si="669"/>
        <v>0</v>
      </c>
      <c r="K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10">
        <f t="shared" si="670"/>
        <v>0</v>
      </c>
      <c r="Z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10">
        <f t="shared" si="671"/>
        <v>0</v>
      </c>
      <c r="AD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10">
        <f t="shared" si="672"/>
        <v>0</v>
      </c>
      <c r="AH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10">
        <f t="shared" si="673"/>
        <v>0</v>
      </c>
      <c r="AL282" s="210">
        <f t="shared" si="674"/>
        <v>0</v>
      </c>
    </row>
    <row r="283" spans="2:38" x14ac:dyDescent="0.25">
      <c r="B283" s="208" t="s">
        <v>1118</v>
      </c>
      <c r="C283" s="209" t="s">
        <v>1119</v>
      </c>
      <c r="D2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10">
        <f t="shared" si="667"/>
        <v>0</v>
      </c>
      <c r="G283" s="210"/>
      <c r="H283" s="210">
        <f t="shared" si="668"/>
        <v>0</v>
      </c>
      <c r="I283" s="210"/>
      <c r="J283" s="210">
        <f t="shared" si="669"/>
        <v>0</v>
      </c>
      <c r="K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10">
        <f t="shared" si="670"/>
        <v>0</v>
      </c>
      <c r="Z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10">
        <f t="shared" si="671"/>
        <v>0</v>
      </c>
      <c r="AD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10">
        <f t="shared" si="672"/>
        <v>0</v>
      </c>
      <c r="AH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10">
        <f t="shared" si="673"/>
        <v>0</v>
      </c>
      <c r="AL283" s="210">
        <f t="shared" si="674"/>
        <v>0</v>
      </c>
    </row>
    <row r="284" spans="2:38" x14ac:dyDescent="0.25">
      <c r="B284" s="208" t="s">
        <v>1120</v>
      </c>
      <c r="C284" s="209" t="s">
        <v>1121</v>
      </c>
      <c r="D2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10">
        <f t="shared" si="667"/>
        <v>0</v>
      </c>
      <c r="G284" s="210"/>
      <c r="H284" s="210">
        <f t="shared" si="668"/>
        <v>0</v>
      </c>
      <c r="I284" s="210"/>
      <c r="J284" s="210">
        <f t="shared" si="669"/>
        <v>0</v>
      </c>
      <c r="K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10">
        <f t="shared" si="670"/>
        <v>0</v>
      </c>
      <c r="Z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10">
        <f t="shared" si="671"/>
        <v>0</v>
      </c>
      <c r="AD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10">
        <f t="shared" si="672"/>
        <v>0</v>
      </c>
      <c r="AH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10">
        <f t="shared" si="673"/>
        <v>0</v>
      </c>
      <c r="AL284" s="210">
        <f t="shared" si="674"/>
        <v>0</v>
      </c>
    </row>
    <row r="285" spans="2:38" x14ac:dyDescent="0.25">
      <c r="B285" s="208" t="s">
        <v>383</v>
      </c>
      <c r="C285" s="209" t="s">
        <v>1122</v>
      </c>
      <c r="D2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10">
        <f t="shared" si="667"/>
        <v>0</v>
      </c>
      <c r="G285" s="210"/>
      <c r="H285" s="210">
        <f t="shared" si="668"/>
        <v>0</v>
      </c>
      <c r="I285" s="210"/>
      <c r="J285" s="210">
        <f t="shared" si="669"/>
        <v>0</v>
      </c>
      <c r="K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10">
        <f t="shared" si="670"/>
        <v>0</v>
      </c>
      <c r="Z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10">
        <f t="shared" si="671"/>
        <v>0</v>
      </c>
      <c r="AD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10">
        <f t="shared" si="672"/>
        <v>0</v>
      </c>
      <c r="AH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10">
        <f t="shared" si="673"/>
        <v>0</v>
      </c>
      <c r="AL285" s="210">
        <f t="shared" si="674"/>
        <v>0</v>
      </c>
    </row>
    <row r="286" spans="2:38" x14ac:dyDescent="0.25">
      <c r="B286" s="208" t="s">
        <v>1123</v>
      </c>
      <c r="C286" s="209" t="s">
        <v>1124</v>
      </c>
      <c r="D2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10">
        <f t="shared" si="667"/>
        <v>0</v>
      </c>
      <c r="G286" s="210"/>
      <c r="H286" s="210">
        <f t="shared" si="668"/>
        <v>0</v>
      </c>
      <c r="I286" s="210"/>
      <c r="J286" s="210">
        <f t="shared" si="669"/>
        <v>0</v>
      </c>
      <c r="K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10">
        <f t="shared" si="670"/>
        <v>0</v>
      </c>
      <c r="Z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10">
        <f t="shared" si="671"/>
        <v>0</v>
      </c>
      <c r="AD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10">
        <f t="shared" si="672"/>
        <v>0</v>
      </c>
      <c r="AH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10">
        <f t="shared" si="673"/>
        <v>0</v>
      </c>
      <c r="AL286" s="210">
        <f t="shared" si="674"/>
        <v>0</v>
      </c>
    </row>
    <row r="287" spans="2:38" x14ac:dyDescent="0.25">
      <c r="B287" s="208" t="s">
        <v>1125</v>
      </c>
      <c r="C287" s="209" t="s">
        <v>1126</v>
      </c>
      <c r="D2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10">
        <f t="shared" si="667"/>
        <v>0</v>
      </c>
      <c r="G287" s="210"/>
      <c r="H287" s="210">
        <f t="shared" si="668"/>
        <v>0</v>
      </c>
      <c r="I287" s="210"/>
      <c r="J287" s="210">
        <f t="shared" si="669"/>
        <v>0</v>
      </c>
      <c r="K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10">
        <f t="shared" si="670"/>
        <v>0</v>
      </c>
      <c r="Z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10">
        <f t="shared" si="671"/>
        <v>0</v>
      </c>
      <c r="AD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10">
        <f t="shared" si="672"/>
        <v>0</v>
      </c>
      <c r="AH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10">
        <f t="shared" si="673"/>
        <v>0</v>
      </c>
      <c r="AL287" s="210">
        <f t="shared" si="674"/>
        <v>0</v>
      </c>
    </row>
    <row r="288" spans="2:38" x14ac:dyDescent="0.25">
      <c r="B288" s="208" t="s">
        <v>1127</v>
      </c>
      <c r="C288" s="209" t="s">
        <v>1128</v>
      </c>
      <c r="D2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10">
        <f t="shared" si="667"/>
        <v>0</v>
      </c>
      <c r="G288" s="210"/>
      <c r="H288" s="210">
        <f t="shared" si="668"/>
        <v>0</v>
      </c>
      <c r="I288" s="210"/>
      <c r="J288" s="210">
        <f t="shared" si="669"/>
        <v>0</v>
      </c>
      <c r="K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10">
        <f t="shared" si="670"/>
        <v>0</v>
      </c>
      <c r="Z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10">
        <f t="shared" si="671"/>
        <v>0</v>
      </c>
      <c r="AD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10">
        <f t="shared" si="672"/>
        <v>0</v>
      </c>
      <c r="AH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10">
        <f t="shared" si="673"/>
        <v>0</v>
      </c>
      <c r="AL288" s="210">
        <f t="shared" si="674"/>
        <v>0</v>
      </c>
    </row>
    <row r="289" spans="2:38" x14ac:dyDescent="0.25">
      <c r="B289" s="208" t="s">
        <v>1129</v>
      </c>
      <c r="C289" s="209" t="s">
        <v>1122</v>
      </c>
      <c r="D2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10">
        <f t="shared" si="667"/>
        <v>0</v>
      </c>
      <c r="G289" s="210"/>
      <c r="H289" s="210">
        <f t="shared" si="668"/>
        <v>0</v>
      </c>
      <c r="I289" s="210"/>
      <c r="J289" s="210">
        <f t="shared" si="669"/>
        <v>0</v>
      </c>
      <c r="K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10">
        <f t="shared" si="670"/>
        <v>0</v>
      </c>
      <c r="Z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10">
        <f t="shared" si="671"/>
        <v>0</v>
      </c>
      <c r="AD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10">
        <f t="shared" si="672"/>
        <v>0</v>
      </c>
      <c r="AH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10">
        <f t="shared" si="673"/>
        <v>0</v>
      </c>
      <c r="AL289" s="210">
        <f t="shared" si="674"/>
        <v>0</v>
      </c>
    </row>
    <row r="290" spans="2:38" x14ac:dyDescent="0.25">
      <c r="B290" s="208" t="s">
        <v>1130</v>
      </c>
      <c r="C290" s="209" t="s">
        <v>1131</v>
      </c>
      <c r="D2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10">
        <f t="shared" si="667"/>
        <v>0</v>
      </c>
      <c r="G290" s="210"/>
      <c r="H290" s="210">
        <f t="shared" si="668"/>
        <v>0</v>
      </c>
      <c r="I290" s="210"/>
      <c r="J290" s="210">
        <f t="shared" si="669"/>
        <v>0</v>
      </c>
      <c r="K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10">
        <f t="shared" si="670"/>
        <v>0</v>
      </c>
      <c r="Z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10">
        <f t="shared" si="671"/>
        <v>0</v>
      </c>
      <c r="AD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10">
        <f t="shared" si="672"/>
        <v>0</v>
      </c>
      <c r="AH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10">
        <f t="shared" si="673"/>
        <v>0</v>
      </c>
      <c r="AL290" s="210">
        <f t="shared" si="674"/>
        <v>0</v>
      </c>
    </row>
    <row r="291" spans="2:38" x14ac:dyDescent="0.25">
      <c r="B291" s="208" t="s">
        <v>1132</v>
      </c>
      <c r="C291" s="209" t="s">
        <v>1133</v>
      </c>
      <c r="D2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10">
        <f t="shared" si="667"/>
        <v>0</v>
      </c>
      <c r="G291" s="210"/>
      <c r="H291" s="210">
        <f t="shared" si="668"/>
        <v>0</v>
      </c>
      <c r="I291" s="210"/>
      <c r="J291" s="210">
        <f t="shared" si="669"/>
        <v>0</v>
      </c>
      <c r="K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10">
        <f t="shared" si="670"/>
        <v>0</v>
      </c>
      <c r="Z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10">
        <f t="shared" si="671"/>
        <v>0</v>
      </c>
      <c r="AD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10">
        <f t="shared" si="672"/>
        <v>0</v>
      </c>
      <c r="AH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10">
        <f t="shared" si="673"/>
        <v>0</v>
      </c>
      <c r="AL291" s="210">
        <f t="shared" si="674"/>
        <v>0</v>
      </c>
    </row>
    <row r="292" spans="2:38" x14ac:dyDescent="0.25">
      <c r="B292" s="208" t="s">
        <v>1134</v>
      </c>
      <c r="C292" s="209" t="s">
        <v>1135</v>
      </c>
      <c r="D2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10">
        <f t="shared" si="667"/>
        <v>0</v>
      </c>
      <c r="G292" s="210"/>
      <c r="H292" s="210">
        <f t="shared" si="668"/>
        <v>0</v>
      </c>
      <c r="I292" s="210"/>
      <c r="J292" s="210">
        <f t="shared" si="669"/>
        <v>0</v>
      </c>
      <c r="K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10">
        <f t="shared" si="670"/>
        <v>0</v>
      </c>
      <c r="Z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10">
        <f t="shared" si="671"/>
        <v>0</v>
      </c>
      <c r="AD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10">
        <f t="shared" si="672"/>
        <v>0</v>
      </c>
      <c r="AH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10">
        <f t="shared" si="673"/>
        <v>0</v>
      </c>
      <c r="AL292" s="210">
        <f t="shared" si="674"/>
        <v>0</v>
      </c>
    </row>
    <row r="293" spans="2:38" x14ac:dyDescent="0.25">
      <c r="B293" s="208" t="s">
        <v>1136</v>
      </c>
      <c r="C293" s="209" t="s">
        <v>1137</v>
      </c>
      <c r="D2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10">
        <f t="shared" si="667"/>
        <v>0</v>
      </c>
      <c r="G293" s="210"/>
      <c r="H293" s="210">
        <f t="shared" si="668"/>
        <v>0</v>
      </c>
      <c r="I293" s="210"/>
      <c r="J293" s="210">
        <f t="shared" si="669"/>
        <v>0</v>
      </c>
      <c r="K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10">
        <f t="shared" si="670"/>
        <v>0</v>
      </c>
      <c r="Z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10">
        <f t="shared" si="671"/>
        <v>0</v>
      </c>
      <c r="AD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10">
        <f t="shared" si="672"/>
        <v>0</v>
      </c>
      <c r="AH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10">
        <f t="shared" si="673"/>
        <v>0</v>
      </c>
      <c r="AL293" s="210">
        <f t="shared" si="674"/>
        <v>0</v>
      </c>
    </row>
    <row r="294" spans="2:38" x14ac:dyDescent="0.25">
      <c r="B294" s="208" t="s">
        <v>1138</v>
      </c>
      <c r="C294" s="209" t="s">
        <v>1139</v>
      </c>
      <c r="D2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10">
        <f t="shared" si="667"/>
        <v>0</v>
      </c>
      <c r="G294" s="210"/>
      <c r="H294" s="210">
        <f t="shared" si="668"/>
        <v>0</v>
      </c>
      <c r="I294" s="210"/>
      <c r="J294" s="210">
        <f t="shared" si="669"/>
        <v>0</v>
      </c>
      <c r="K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10">
        <f t="shared" si="670"/>
        <v>0</v>
      </c>
      <c r="Z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10">
        <f t="shared" si="671"/>
        <v>0</v>
      </c>
      <c r="AD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10">
        <f t="shared" si="672"/>
        <v>0</v>
      </c>
      <c r="AH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10">
        <f t="shared" si="673"/>
        <v>0</v>
      </c>
      <c r="AL294" s="210">
        <f t="shared" si="674"/>
        <v>0</v>
      </c>
    </row>
    <row r="295" spans="2:38" x14ac:dyDescent="0.25">
      <c r="B295" s="208" t="s">
        <v>1140</v>
      </c>
      <c r="C295" s="209" t="s">
        <v>1141</v>
      </c>
      <c r="D2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10">
        <f t="shared" si="667"/>
        <v>0</v>
      </c>
      <c r="G295" s="210"/>
      <c r="H295" s="210">
        <f t="shared" si="668"/>
        <v>0</v>
      </c>
      <c r="I295" s="210"/>
      <c r="J295" s="210">
        <f t="shared" si="669"/>
        <v>0</v>
      </c>
      <c r="K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10">
        <f t="shared" si="670"/>
        <v>0</v>
      </c>
      <c r="Z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10">
        <f t="shared" si="671"/>
        <v>0</v>
      </c>
      <c r="AD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10">
        <f t="shared" si="672"/>
        <v>0</v>
      </c>
      <c r="AH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10">
        <f t="shared" si="673"/>
        <v>0</v>
      </c>
      <c r="AL295" s="210">
        <f t="shared" si="674"/>
        <v>0</v>
      </c>
    </row>
    <row r="296" spans="2:38" x14ac:dyDescent="0.25">
      <c r="B296" s="208" t="s">
        <v>1142</v>
      </c>
      <c r="C296" s="209" t="s">
        <v>1143</v>
      </c>
      <c r="D2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10">
        <f t="shared" si="667"/>
        <v>0</v>
      </c>
      <c r="G296" s="210"/>
      <c r="H296" s="210">
        <f t="shared" si="668"/>
        <v>0</v>
      </c>
      <c r="I296" s="210"/>
      <c r="J296" s="210">
        <f t="shared" si="669"/>
        <v>0</v>
      </c>
      <c r="K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10">
        <f t="shared" si="670"/>
        <v>0</v>
      </c>
      <c r="Z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10">
        <f t="shared" si="671"/>
        <v>0</v>
      </c>
      <c r="AD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10">
        <f t="shared" si="672"/>
        <v>0</v>
      </c>
      <c r="AH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10">
        <f t="shared" si="673"/>
        <v>0</v>
      </c>
      <c r="AL296" s="210">
        <f t="shared" si="674"/>
        <v>0</v>
      </c>
    </row>
    <row r="297" spans="2:38" x14ac:dyDescent="0.25">
      <c r="B297" s="208" t="s">
        <v>1144</v>
      </c>
      <c r="C297" s="209" t="s">
        <v>1145</v>
      </c>
      <c r="D2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10">
        <f t="shared" si="667"/>
        <v>0</v>
      </c>
      <c r="G297" s="210"/>
      <c r="H297" s="210">
        <f t="shared" si="668"/>
        <v>0</v>
      </c>
      <c r="I297" s="210"/>
      <c r="J297" s="210">
        <f t="shared" si="669"/>
        <v>0</v>
      </c>
      <c r="K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10">
        <f t="shared" si="670"/>
        <v>0</v>
      </c>
      <c r="Z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10">
        <f t="shared" si="671"/>
        <v>0</v>
      </c>
      <c r="AD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10">
        <f t="shared" si="672"/>
        <v>0</v>
      </c>
      <c r="AH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10">
        <f t="shared" si="673"/>
        <v>0</v>
      </c>
      <c r="AL297" s="210">
        <f t="shared" si="674"/>
        <v>0</v>
      </c>
    </row>
    <row r="298" spans="2:38" x14ac:dyDescent="0.25">
      <c r="B298" s="208" t="s">
        <v>1146</v>
      </c>
      <c r="C298" s="209" t="s">
        <v>1147</v>
      </c>
      <c r="D2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10">
        <f t="shared" si="667"/>
        <v>0</v>
      </c>
      <c r="G298" s="210"/>
      <c r="H298" s="210">
        <f t="shared" si="668"/>
        <v>0</v>
      </c>
      <c r="I298" s="210"/>
      <c r="J298" s="210">
        <f t="shared" si="669"/>
        <v>0</v>
      </c>
      <c r="K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10">
        <f t="shared" si="670"/>
        <v>0</v>
      </c>
      <c r="Z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10">
        <f t="shared" si="671"/>
        <v>0</v>
      </c>
      <c r="AD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10">
        <f t="shared" si="672"/>
        <v>0</v>
      </c>
      <c r="AH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10">
        <f t="shared" si="673"/>
        <v>0</v>
      </c>
      <c r="AL298" s="210">
        <f t="shared" si="674"/>
        <v>0</v>
      </c>
    </row>
    <row r="299" spans="2:38" x14ac:dyDescent="0.25">
      <c r="B299" s="208" t="s">
        <v>1148</v>
      </c>
      <c r="C299" s="209" t="s">
        <v>1149</v>
      </c>
      <c r="D2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10">
        <f t="shared" si="667"/>
        <v>0</v>
      </c>
      <c r="G299" s="210"/>
      <c r="H299" s="210">
        <f t="shared" si="668"/>
        <v>0</v>
      </c>
      <c r="I299" s="210"/>
      <c r="J299" s="210">
        <f t="shared" si="669"/>
        <v>0</v>
      </c>
      <c r="K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10">
        <f t="shared" si="670"/>
        <v>0</v>
      </c>
      <c r="Z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10">
        <f t="shared" si="671"/>
        <v>0</v>
      </c>
      <c r="AD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10">
        <f t="shared" si="672"/>
        <v>0</v>
      </c>
      <c r="AH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10">
        <f t="shared" si="673"/>
        <v>0</v>
      </c>
      <c r="AL299" s="210">
        <f t="shared" si="674"/>
        <v>0</v>
      </c>
    </row>
    <row r="300" spans="2:38" x14ac:dyDescent="0.25">
      <c r="B300" s="208" t="s">
        <v>1150</v>
      </c>
      <c r="C300" s="209" t="s">
        <v>1151</v>
      </c>
      <c r="D3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10">
        <f t="shared" si="667"/>
        <v>0</v>
      </c>
      <c r="G300" s="210"/>
      <c r="H300" s="210">
        <f t="shared" si="668"/>
        <v>0</v>
      </c>
      <c r="I300" s="210"/>
      <c r="J300" s="210">
        <f t="shared" si="669"/>
        <v>0</v>
      </c>
      <c r="K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10">
        <f t="shared" si="670"/>
        <v>0</v>
      </c>
      <c r="Z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10">
        <f t="shared" si="671"/>
        <v>0</v>
      </c>
      <c r="AD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10">
        <f t="shared" si="672"/>
        <v>0</v>
      </c>
      <c r="AH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10">
        <f t="shared" si="673"/>
        <v>0</v>
      </c>
      <c r="AL300" s="210">
        <f t="shared" si="674"/>
        <v>0</v>
      </c>
    </row>
    <row r="301" spans="2:38" x14ac:dyDescent="0.25">
      <c r="B301" s="208" t="s">
        <v>1152</v>
      </c>
      <c r="C301" s="209" t="s">
        <v>1153</v>
      </c>
      <c r="D3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10">
        <f t="shared" si="597"/>
        <v>0</v>
      </c>
      <c r="G301" s="210"/>
      <c r="H301" s="210">
        <f t="shared" si="598"/>
        <v>0</v>
      </c>
      <c r="I301" s="210"/>
      <c r="J301" s="210">
        <f t="shared" si="599"/>
        <v>0</v>
      </c>
      <c r="K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10">
        <f t="shared" si="601"/>
        <v>0</v>
      </c>
      <c r="Z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10">
        <f t="shared" si="602"/>
        <v>0</v>
      </c>
      <c r="AD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10">
        <f t="shared" si="603"/>
        <v>0</v>
      </c>
      <c r="AH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10">
        <f t="shared" si="604"/>
        <v>0</v>
      </c>
      <c r="AL301" s="210">
        <f t="shared" si="605"/>
        <v>0</v>
      </c>
    </row>
    <row r="302" spans="2:38" x14ac:dyDescent="0.25">
      <c r="B302" s="208" t="s">
        <v>1154</v>
      </c>
      <c r="C302" s="209" t="s">
        <v>1155</v>
      </c>
      <c r="D3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10">
        <f t="shared" si="597"/>
        <v>0</v>
      </c>
      <c r="G302" s="210"/>
      <c r="H302" s="210">
        <f t="shared" si="598"/>
        <v>0</v>
      </c>
      <c r="I302" s="210"/>
      <c r="J302" s="210">
        <f t="shared" si="599"/>
        <v>0</v>
      </c>
      <c r="K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10">
        <f t="shared" si="601"/>
        <v>0</v>
      </c>
      <c r="Z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10">
        <f t="shared" si="602"/>
        <v>0</v>
      </c>
      <c r="AD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10">
        <f t="shared" si="603"/>
        <v>0</v>
      </c>
      <c r="AH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10">
        <f t="shared" si="604"/>
        <v>0</v>
      </c>
      <c r="AL302" s="210">
        <f t="shared" si="605"/>
        <v>0</v>
      </c>
    </row>
    <row r="303" spans="2:38" x14ac:dyDescent="0.25">
      <c r="B303" s="208" t="s">
        <v>1156</v>
      </c>
      <c r="C303" s="209" t="s">
        <v>1157</v>
      </c>
      <c r="D3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10">
        <f t="shared" si="597"/>
        <v>0</v>
      </c>
      <c r="G303" s="210"/>
      <c r="H303" s="210">
        <f t="shared" si="598"/>
        <v>0</v>
      </c>
      <c r="I303" s="210"/>
      <c r="J303" s="210">
        <f t="shared" si="599"/>
        <v>0</v>
      </c>
      <c r="K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10">
        <f t="shared" si="601"/>
        <v>0</v>
      </c>
      <c r="Z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10">
        <f t="shared" si="602"/>
        <v>0</v>
      </c>
      <c r="AD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10">
        <f t="shared" si="603"/>
        <v>0</v>
      </c>
      <c r="AH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10">
        <f t="shared" si="604"/>
        <v>0</v>
      </c>
      <c r="AL303" s="210">
        <f t="shared" si="605"/>
        <v>0</v>
      </c>
    </row>
    <row r="304" spans="2:38" x14ac:dyDescent="0.25">
      <c r="B304" s="208" t="s">
        <v>1158</v>
      </c>
      <c r="C304" s="209" t="s">
        <v>1159</v>
      </c>
      <c r="D3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10">
        <f t="shared" si="597"/>
        <v>0</v>
      </c>
      <c r="G304" s="210"/>
      <c r="H304" s="210">
        <f t="shared" si="598"/>
        <v>0</v>
      </c>
      <c r="I304" s="210"/>
      <c r="J304" s="210">
        <f t="shared" si="599"/>
        <v>0</v>
      </c>
      <c r="K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10">
        <f t="shared" si="601"/>
        <v>0</v>
      </c>
      <c r="Z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10">
        <f t="shared" si="602"/>
        <v>0</v>
      </c>
      <c r="AD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10">
        <f t="shared" si="603"/>
        <v>0</v>
      </c>
      <c r="AH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10">
        <f t="shared" si="604"/>
        <v>0</v>
      </c>
      <c r="AL304" s="210">
        <f t="shared" si="605"/>
        <v>0</v>
      </c>
    </row>
    <row r="305" spans="2:38" x14ac:dyDescent="0.25">
      <c r="B305" s="208" t="s">
        <v>1160</v>
      </c>
      <c r="C305" s="209" t="s">
        <v>1161</v>
      </c>
      <c r="D3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10">
        <f t="shared" si="597"/>
        <v>0</v>
      </c>
      <c r="G305" s="210"/>
      <c r="H305" s="210">
        <f t="shared" si="598"/>
        <v>0</v>
      </c>
      <c r="I305" s="210"/>
      <c r="J305" s="210">
        <f t="shared" si="599"/>
        <v>0</v>
      </c>
      <c r="K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10">
        <f t="shared" si="601"/>
        <v>0</v>
      </c>
      <c r="Z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10">
        <f t="shared" si="602"/>
        <v>0</v>
      </c>
      <c r="AD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10">
        <f t="shared" si="603"/>
        <v>0</v>
      </c>
      <c r="AH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10">
        <f t="shared" si="604"/>
        <v>0</v>
      </c>
      <c r="AL305" s="210">
        <f t="shared" si="605"/>
        <v>0</v>
      </c>
    </row>
    <row r="306" spans="2:38" x14ac:dyDescent="0.25">
      <c r="B306" s="208" t="s">
        <v>1162</v>
      </c>
      <c r="C306" s="209" t="s">
        <v>1163</v>
      </c>
      <c r="D3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10">
        <f t="shared" si="597"/>
        <v>0</v>
      </c>
      <c r="G306" s="210"/>
      <c r="H306" s="210">
        <f t="shared" si="598"/>
        <v>0</v>
      </c>
      <c r="I306" s="210"/>
      <c r="J306" s="210">
        <f t="shared" si="599"/>
        <v>0</v>
      </c>
      <c r="K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10">
        <f t="shared" si="601"/>
        <v>0</v>
      </c>
      <c r="Z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10">
        <f t="shared" si="602"/>
        <v>0</v>
      </c>
      <c r="AD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10">
        <f t="shared" si="603"/>
        <v>0</v>
      </c>
      <c r="AH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10">
        <f t="shared" si="604"/>
        <v>0</v>
      </c>
      <c r="AL306" s="210">
        <f t="shared" si="605"/>
        <v>0</v>
      </c>
    </row>
    <row r="307" spans="2:38" x14ac:dyDescent="0.25">
      <c r="B307" s="208" t="s">
        <v>1164</v>
      </c>
      <c r="C307" s="209" t="s">
        <v>1165</v>
      </c>
      <c r="D3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10">
        <f t="shared" si="597"/>
        <v>0</v>
      </c>
      <c r="G307" s="210"/>
      <c r="H307" s="210">
        <f t="shared" si="598"/>
        <v>0</v>
      </c>
      <c r="I307" s="210"/>
      <c r="J307" s="210">
        <f t="shared" si="599"/>
        <v>0</v>
      </c>
      <c r="K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10">
        <f t="shared" si="601"/>
        <v>0</v>
      </c>
      <c r="Z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10">
        <f t="shared" si="602"/>
        <v>0</v>
      </c>
      <c r="AD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10">
        <f t="shared" si="603"/>
        <v>0</v>
      </c>
      <c r="AH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10">
        <f t="shared" si="604"/>
        <v>0</v>
      </c>
      <c r="AL307" s="210">
        <f t="shared" si="605"/>
        <v>0</v>
      </c>
    </row>
    <row r="308" spans="2:38" x14ac:dyDescent="0.25">
      <c r="B308" s="208" t="s">
        <v>1166</v>
      </c>
      <c r="C308" s="209" t="s">
        <v>1167</v>
      </c>
      <c r="D3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10">
        <f t="shared" si="597"/>
        <v>0</v>
      </c>
      <c r="G308" s="210"/>
      <c r="H308" s="210">
        <f t="shared" si="598"/>
        <v>0</v>
      </c>
      <c r="I308" s="210"/>
      <c r="J308" s="210">
        <f t="shared" si="599"/>
        <v>0</v>
      </c>
      <c r="K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10">
        <f t="shared" si="601"/>
        <v>0</v>
      </c>
      <c r="Z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10">
        <f t="shared" si="602"/>
        <v>0</v>
      </c>
      <c r="AD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10">
        <f t="shared" si="603"/>
        <v>0</v>
      </c>
      <c r="AH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10">
        <f t="shared" si="604"/>
        <v>0</v>
      </c>
      <c r="AL308" s="210">
        <f t="shared" si="605"/>
        <v>0</v>
      </c>
    </row>
    <row r="309" spans="2:38" x14ac:dyDescent="0.25">
      <c r="B309" s="208" t="s">
        <v>1168</v>
      </c>
      <c r="C309" s="209" t="s">
        <v>1169</v>
      </c>
      <c r="D3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10">
        <f t="shared" ref="F309:F311" si="675">D309+E309</f>
        <v>0</v>
      </c>
      <c r="G309" s="210"/>
      <c r="H309" s="210">
        <f t="shared" ref="H309:H311" si="676">F309-G309</f>
        <v>0</v>
      </c>
      <c r="I309" s="210"/>
      <c r="J309" s="210">
        <f t="shared" ref="J309:J311" si="677">F309-I309</f>
        <v>0</v>
      </c>
      <c r="K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10">
        <f t="shared" ref="Y309:Y311" si="678">V309+W309+X309</f>
        <v>0</v>
      </c>
      <c r="Z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10">
        <f t="shared" ref="AC309:AC311" si="679">Z309+AA309+AB309</f>
        <v>0</v>
      </c>
      <c r="AD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10">
        <f t="shared" ref="AG309:AG311" si="680">AD309+AE309+AF309</f>
        <v>0</v>
      </c>
      <c r="AH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10">
        <f t="shared" ref="AK309:AK311" si="681">AH309+AI309+AJ309</f>
        <v>0</v>
      </c>
      <c r="AL309" s="210">
        <f t="shared" ref="AL309:AL311" si="682">Y309+AC309+AG309+AK309</f>
        <v>0</v>
      </c>
    </row>
    <row r="310" spans="2:38" x14ac:dyDescent="0.25">
      <c r="B310" s="208" t="s">
        <v>1170</v>
      </c>
      <c r="C310" s="209" t="s">
        <v>1171</v>
      </c>
      <c r="D3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10">
        <f t="shared" si="675"/>
        <v>0</v>
      </c>
      <c r="G310" s="210"/>
      <c r="H310" s="210">
        <f t="shared" si="676"/>
        <v>0</v>
      </c>
      <c r="I310" s="210"/>
      <c r="J310" s="210">
        <f t="shared" si="677"/>
        <v>0</v>
      </c>
      <c r="K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10">
        <f t="shared" si="678"/>
        <v>0</v>
      </c>
      <c r="Z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10">
        <f t="shared" si="679"/>
        <v>0</v>
      </c>
      <c r="AD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10">
        <f t="shared" si="680"/>
        <v>0</v>
      </c>
      <c r="AH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10">
        <f t="shared" si="681"/>
        <v>0</v>
      </c>
      <c r="AL310" s="210">
        <f t="shared" si="682"/>
        <v>0</v>
      </c>
    </row>
    <row r="311" spans="2:38" x14ac:dyDescent="0.25">
      <c r="B311" s="208" t="s">
        <v>1172</v>
      </c>
      <c r="C311" s="209" t="s">
        <v>1173</v>
      </c>
      <c r="D3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10">
        <f t="shared" si="675"/>
        <v>0</v>
      </c>
      <c r="G311" s="210"/>
      <c r="H311" s="210">
        <f t="shared" si="676"/>
        <v>0</v>
      </c>
      <c r="I311" s="210"/>
      <c r="J311" s="210">
        <f t="shared" si="677"/>
        <v>0</v>
      </c>
      <c r="K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10">
        <f t="shared" si="678"/>
        <v>0</v>
      </c>
      <c r="Z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10">
        <f t="shared" si="679"/>
        <v>0</v>
      </c>
      <c r="AD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10">
        <f t="shared" si="680"/>
        <v>0</v>
      </c>
      <c r="AH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10">
        <f t="shared" si="681"/>
        <v>0</v>
      </c>
      <c r="AL311" s="210">
        <f t="shared" si="682"/>
        <v>0</v>
      </c>
    </row>
    <row r="312" spans="2:38" x14ac:dyDescent="0.25">
      <c r="B312" s="217" t="s">
        <v>384</v>
      </c>
      <c r="C312" s="218" t="s">
        <v>257</v>
      </c>
      <c r="D312" s="219">
        <f>SUM(D313:D326)</f>
        <v>0</v>
      </c>
      <c r="E312" s="219">
        <f>SUM(E313:E326)</f>
        <v>15633</v>
      </c>
      <c r="F312" s="219">
        <f t="shared" si="597"/>
        <v>15633</v>
      </c>
      <c r="G312" s="219">
        <f>SUM(G313:G326)</f>
        <v>0</v>
      </c>
      <c r="H312" s="219">
        <f t="shared" si="598"/>
        <v>15633</v>
      </c>
      <c r="I312" s="219">
        <f>SUM(I313:I326)</f>
        <v>0</v>
      </c>
      <c r="J312" s="219">
        <f t="shared" si="599"/>
        <v>15633</v>
      </c>
      <c r="K312" s="219">
        <f t="shared" ref="K312:X312" si="683">SUM(K313:K326)</f>
        <v>0</v>
      </c>
      <c r="L312" s="219">
        <f t="shared" si="683"/>
        <v>4500</v>
      </c>
      <c r="M312" s="219">
        <f t="shared" si="683"/>
        <v>0</v>
      </c>
      <c r="N312" s="219">
        <f t="shared" si="683"/>
        <v>754</v>
      </c>
      <c r="O312" s="219">
        <f t="shared" si="683"/>
        <v>6000</v>
      </c>
      <c r="P312" s="219">
        <f t="shared" si="683"/>
        <v>966.66666666666674</v>
      </c>
      <c r="Q312" s="219">
        <f t="shared" si="683"/>
        <v>0</v>
      </c>
      <c r="R312" s="219">
        <f t="shared" si="683"/>
        <v>0</v>
      </c>
      <c r="S312" s="219">
        <f t="shared" si="683"/>
        <v>0</v>
      </c>
      <c r="T312" s="219">
        <f t="shared" si="683"/>
        <v>0</v>
      </c>
      <c r="U312" s="219">
        <f t="shared" si="683"/>
        <v>3412.3333333333339</v>
      </c>
      <c r="V312" s="219">
        <f t="shared" si="683"/>
        <v>0</v>
      </c>
      <c r="W312" s="219">
        <f t="shared" si="683"/>
        <v>0</v>
      </c>
      <c r="X312" s="219">
        <f t="shared" si="683"/>
        <v>0</v>
      </c>
      <c r="Y312" s="219">
        <f t="shared" si="601"/>
        <v>0</v>
      </c>
      <c r="Z312" s="219">
        <f>SUM(Z313:Z326)</f>
        <v>0</v>
      </c>
      <c r="AA312" s="219">
        <f>SUM(AA313:AA326)</f>
        <v>0</v>
      </c>
      <c r="AB312" s="219">
        <f>SUM(AB313:AB326)</f>
        <v>0</v>
      </c>
      <c r="AC312" s="219">
        <f t="shared" si="602"/>
        <v>0</v>
      </c>
      <c r="AD312" s="219">
        <f>SUM(AD313:AD326)</f>
        <v>1593</v>
      </c>
      <c r="AE312" s="219">
        <f>SUM(AE313:AE326)</f>
        <v>3540.0000000000009</v>
      </c>
      <c r="AF312" s="219">
        <f>SUM(AF313:AF326)</f>
        <v>0</v>
      </c>
      <c r="AG312" s="219">
        <f t="shared" si="603"/>
        <v>5133.0000000000009</v>
      </c>
      <c r="AH312" s="219">
        <f>SUM(AH313:AH326)</f>
        <v>0</v>
      </c>
      <c r="AI312" s="219">
        <f>SUM(AI313:AI326)</f>
        <v>10500</v>
      </c>
      <c r="AJ312" s="219">
        <f>SUM(AJ313:AJ326)</f>
        <v>0</v>
      </c>
      <c r="AK312" s="219">
        <f t="shared" si="604"/>
        <v>10500</v>
      </c>
      <c r="AL312" s="219">
        <f t="shared" si="605"/>
        <v>15633</v>
      </c>
    </row>
    <row r="313" spans="2:38" x14ac:dyDescent="0.25">
      <c r="B313" s="208" t="s">
        <v>1174</v>
      </c>
      <c r="C313" s="209" t="s">
        <v>1175</v>
      </c>
      <c r="D3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10">
        <f t="shared" si="597"/>
        <v>0</v>
      </c>
      <c r="G313" s="210"/>
      <c r="H313" s="210">
        <f t="shared" si="598"/>
        <v>0</v>
      </c>
      <c r="I313" s="210"/>
      <c r="J313" s="210">
        <f t="shared" si="599"/>
        <v>0</v>
      </c>
      <c r="K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10">
        <f t="shared" si="601"/>
        <v>0</v>
      </c>
      <c r="Z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10">
        <f t="shared" si="602"/>
        <v>0</v>
      </c>
      <c r="AD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10">
        <f t="shared" si="603"/>
        <v>0</v>
      </c>
      <c r="AH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10">
        <f t="shared" si="604"/>
        <v>0</v>
      </c>
      <c r="AL313" s="210">
        <f t="shared" si="605"/>
        <v>0</v>
      </c>
    </row>
    <row r="314" spans="2:38" x14ac:dyDescent="0.25">
      <c r="B314" s="208" t="s">
        <v>385</v>
      </c>
      <c r="C314" s="209" t="s">
        <v>1176</v>
      </c>
      <c r="D3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10">
        <f t="shared" si="597"/>
        <v>0</v>
      </c>
      <c r="G314" s="210"/>
      <c r="H314" s="210">
        <f t="shared" si="598"/>
        <v>0</v>
      </c>
      <c r="I314" s="210"/>
      <c r="J314" s="210">
        <f t="shared" si="599"/>
        <v>0</v>
      </c>
      <c r="K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10">
        <f t="shared" si="601"/>
        <v>0</v>
      </c>
      <c r="Z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10">
        <f t="shared" si="602"/>
        <v>0</v>
      </c>
      <c r="AD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10">
        <f t="shared" si="603"/>
        <v>0</v>
      </c>
      <c r="AH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10">
        <f t="shared" si="604"/>
        <v>0</v>
      </c>
      <c r="AL314" s="210">
        <f t="shared" si="605"/>
        <v>0</v>
      </c>
    </row>
    <row r="315" spans="2:38" x14ac:dyDescent="0.25">
      <c r="B315" s="208" t="s">
        <v>1177</v>
      </c>
      <c r="C315" s="209" t="s">
        <v>1178</v>
      </c>
      <c r="D3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5133.0000000000009</v>
      </c>
      <c r="F315" s="210">
        <f t="shared" si="597"/>
        <v>5133.0000000000009</v>
      </c>
      <c r="G315" s="210"/>
      <c r="H315" s="210">
        <f t="shared" si="598"/>
        <v>5133.0000000000009</v>
      </c>
      <c r="I315" s="210"/>
      <c r="J315" s="210">
        <f t="shared" si="599"/>
        <v>5133.0000000000009</v>
      </c>
      <c r="K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754</v>
      </c>
      <c r="O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966.66666666666674</v>
      </c>
      <c r="Q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3412.3333333333339</v>
      </c>
      <c r="V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10">
        <f t="shared" si="601"/>
        <v>0</v>
      </c>
      <c r="Z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10">
        <f t="shared" si="602"/>
        <v>0</v>
      </c>
      <c r="AD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1593</v>
      </c>
      <c r="AE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3540.0000000000009</v>
      </c>
      <c r="AF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10">
        <f t="shared" si="603"/>
        <v>5133.0000000000009</v>
      </c>
      <c r="AH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10">
        <f t="shared" si="604"/>
        <v>0</v>
      </c>
      <c r="AL315" s="210">
        <f t="shared" si="605"/>
        <v>5133.0000000000009</v>
      </c>
    </row>
    <row r="316" spans="2:38" x14ac:dyDescent="0.25">
      <c r="B316" s="208" t="s">
        <v>1179</v>
      </c>
      <c r="C316" s="209" t="s">
        <v>1180</v>
      </c>
      <c r="D3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10">
        <f t="shared" si="597"/>
        <v>0</v>
      </c>
      <c r="G316" s="210"/>
      <c r="H316" s="210">
        <f t="shared" si="598"/>
        <v>0</v>
      </c>
      <c r="I316" s="210"/>
      <c r="J316" s="210">
        <f t="shared" si="599"/>
        <v>0</v>
      </c>
      <c r="K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10">
        <f t="shared" si="601"/>
        <v>0</v>
      </c>
      <c r="Z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10">
        <f t="shared" si="602"/>
        <v>0</v>
      </c>
      <c r="AD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10">
        <f t="shared" si="603"/>
        <v>0</v>
      </c>
      <c r="AH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10">
        <f t="shared" si="604"/>
        <v>0</v>
      </c>
      <c r="AL316" s="210">
        <f t="shared" si="605"/>
        <v>0</v>
      </c>
    </row>
    <row r="317" spans="2:38" x14ac:dyDescent="0.25">
      <c r="B317" s="208" t="s">
        <v>1181</v>
      </c>
      <c r="C317" s="209" t="s">
        <v>1182</v>
      </c>
      <c r="D3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10500</v>
      </c>
      <c r="F317" s="210">
        <f t="shared" si="597"/>
        <v>10500</v>
      </c>
      <c r="G317" s="210"/>
      <c r="H317" s="210">
        <f t="shared" si="598"/>
        <v>10500</v>
      </c>
      <c r="I317" s="210"/>
      <c r="J317" s="210">
        <f t="shared" si="599"/>
        <v>10500</v>
      </c>
      <c r="K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v>
      </c>
      <c r="M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P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10">
        <f t="shared" si="601"/>
        <v>0</v>
      </c>
      <c r="Z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10">
        <f t="shared" si="602"/>
        <v>0</v>
      </c>
      <c r="AD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10">
        <f t="shared" si="603"/>
        <v>0</v>
      </c>
      <c r="AH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10500</v>
      </c>
      <c r="AJ3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10">
        <f t="shared" si="604"/>
        <v>10500</v>
      </c>
      <c r="AL317" s="210">
        <f t="shared" si="605"/>
        <v>10500</v>
      </c>
    </row>
    <row r="318" spans="2:38" x14ac:dyDescent="0.25">
      <c r="B318" s="208" t="s">
        <v>1183</v>
      </c>
      <c r="C318" s="209" t="s">
        <v>1184</v>
      </c>
      <c r="D3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10">
        <f t="shared" ref="F318:F319" si="684">D318+E318</f>
        <v>0</v>
      </c>
      <c r="G318" s="210"/>
      <c r="H318" s="210">
        <f t="shared" ref="H318:H319" si="685">F318-G318</f>
        <v>0</v>
      </c>
      <c r="I318" s="210"/>
      <c r="J318" s="210">
        <f t="shared" ref="J318:J319" si="686">F318-I318</f>
        <v>0</v>
      </c>
      <c r="K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10">
        <f t="shared" ref="Y318:Y319" si="687">V318+W318+X318</f>
        <v>0</v>
      </c>
      <c r="Z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10">
        <f t="shared" ref="AC318:AC319" si="688">Z318+AA318+AB318</f>
        <v>0</v>
      </c>
      <c r="AD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10">
        <f t="shared" ref="AG318:AG319" si="689">AD318+AE318+AF318</f>
        <v>0</v>
      </c>
      <c r="AH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10">
        <f t="shared" ref="AK318:AK319" si="690">AH318+AI318+AJ318</f>
        <v>0</v>
      </c>
      <c r="AL318" s="210">
        <f t="shared" ref="AL318:AL319" si="691">Y318+AC318+AG318+AK318</f>
        <v>0</v>
      </c>
    </row>
    <row r="319" spans="2:38" x14ac:dyDescent="0.25">
      <c r="B319" s="208" t="s">
        <v>386</v>
      </c>
      <c r="C319" s="209" t="s">
        <v>1185</v>
      </c>
      <c r="D3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10">
        <f t="shared" si="684"/>
        <v>0</v>
      </c>
      <c r="G319" s="210"/>
      <c r="H319" s="210">
        <f t="shared" si="685"/>
        <v>0</v>
      </c>
      <c r="I319" s="210"/>
      <c r="J319" s="210">
        <f t="shared" si="686"/>
        <v>0</v>
      </c>
      <c r="K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10">
        <f t="shared" si="687"/>
        <v>0</v>
      </c>
      <c r="Z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10">
        <f t="shared" si="688"/>
        <v>0</v>
      </c>
      <c r="AD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10">
        <f t="shared" si="689"/>
        <v>0</v>
      </c>
      <c r="AH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10">
        <f t="shared" si="690"/>
        <v>0</v>
      </c>
      <c r="AL319" s="210">
        <f t="shared" si="691"/>
        <v>0</v>
      </c>
    </row>
    <row r="320" spans="2:38" x14ac:dyDescent="0.25">
      <c r="B320" s="208" t="s">
        <v>1186</v>
      </c>
      <c r="C320" s="209" t="s">
        <v>1187</v>
      </c>
      <c r="D3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10">
        <f t="shared" ref="F320:F323" si="692">D320+E320</f>
        <v>0</v>
      </c>
      <c r="G320" s="210"/>
      <c r="H320" s="210">
        <f t="shared" ref="H320:H323" si="693">F320-G320</f>
        <v>0</v>
      </c>
      <c r="I320" s="210"/>
      <c r="J320" s="210">
        <f t="shared" ref="J320:J323" si="694">F320-I320</f>
        <v>0</v>
      </c>
      <c r="K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10">
        <f t="shared" ref="Y320:Y323" si="695">V320+W320+X320</f>
        <v>0</v>
      </c>
      <c r="Z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10">
        <f t="shared" ref="AC320:AC323" si="696">Z320+AA320+AB320</f>
        <v>0</v>
      </c>
      <c r="AD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10">
        <f t="shared" ref="AG320:AG323" si="697">AD320+AE320+AF320</f>
        <v>0</v>
      </c>
      <c r="AH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10">
        <f t="shared" ref="AK320:AK323" si="698">AH320+AI320+AJ320</f>
        <v>0</v>
      </c>
      <c r="AL320" s="210">
        <f t="shared" ref="AL320:AL323" si="699">Y320+AC320+AG320+AK320</f>
        <v>0</v>
      </c>
    </row>
    <row r="321" spans="2:38" x14ac:dyDescent="0.25">
      <c r="B321" s="208" t="s">
        <v>1188</v>
      </c>
      <c r="C321" s="209" t="s">
        <v>1189</v>
      </c>
      <c r="D3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10">
        <f t="shared" si="692"/>
        <v>0</v>
      </c>
      <c r="G321" s="210"/>
      <c r="H321" s="210">
        <f t="shared" si="693"/>
        <v>0</v>
      </c>
      <c r="I321" s="210"/>
      <c r="J321" s="210">
        <f t="shared" si="694"/>
        <v>0</v>
      </c>
      <c r="K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10">
        <f t="shared" si="695"/>
        <v>0</v>
      </c>
      <c r="Z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10">
        <f t="shared" si="696"/>
        <v>0</v>
      </c>
      <c r="AD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10">
        <f t="shared" si="697"/>
        <v>0</v>
      </c>
      <c r="AH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10">
        <f t="shared" si="698"/>
        <v>0</v>
      </c>
      <c r="AL321" s="210">
        <f t="shared" si="699"/>
        <v>0</v>
      </c>
    </row>
    <row r="322" spans="2:38" x14ac:dyDescent="0.25">
      <c r="B322" s="208" t="s">
        <v>1190</v>
      </c>
      <c r="C322" s="209" t="s">
        <v>1191</v>
      </c>
      <c r="D3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210">
        <f t="shared" si="692"/>
        <v>0</v>
      </c>
      <c r="G322" s="210"/>
      <c r="H322" s="210">
        <f t="shared" si="693"/>
        <v>0</v>
      </c>
      <c r="I322" s="210"/>
      <c r="J322" s="210">
        <f t="shared" si="694"/>
        <v>0</v>
      </c>
      <c r="K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10">
        <f t="shared" si="695"/>
        <v>0</v>
      </c>
      <c r="Z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10">
        <f t="shared" si="696"/>
        <v>0</v>
      </c>
      <c r="AD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10">
        <f t="shared" si="697"/>
        <v>0</v>
      </c>
      <c r="AH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10">
        <f t="shared" si="698"/>
        <v>0</v>
      </c>
      <c r="AL322" s="210">
        <f t="shared" si="699"/>
        <v>0</v>
      </c>
    </row>
    <row r="323" spans="2:38" x14ac:dyDescent="0.25">
      <c r="B323" s="208" t="s">
        <v>1192</v>
      </c>
      <c r="C323" s="209" t="s">
        <v>1193</v>
      </c>
      <c r="D3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10">
        <f t="shared" si="692"/>
        <v>0</v>
      </c>
      <c r="G323" s="210"/>
      <c r="H323" s="210">
        <f t="shared" si="693"/>
        <v>0</v>
      </c>
      <c r="I323" s="210"/>
      <c r="J323" s="210">
        <f t="shared" si="694"/>
        <v>0</v>
      </c>
      <c r="K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10">
        <f t="shared" si="695"/>
        <v>0</v>
      </c>
      <c r="Z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10">
        <f t="shared" si="696"/>
        <v>0</v>
      </c>
      <c r="AD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10">
        <f t="shared" si="697"/>
        <v>0</v>
      </c>
      <c r="AH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10">
        <f t="shared" si="698"/>
        <v>0</v>
      </c>
      <c r="AL323" s="210">
        <f t="shared" si="699"/>
        <v>0</v>
      </c>
    </row>
    <row r="324" spans="2:38" x14ac:dyDescent="0.25">
      <c r="B324" s="208" t="s">
        <v>1194</v>
      </c>
      <c r="C324" s="209" t="s">
        <v>1195</v>
      </c>
      <c r="D3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10">
        <f t="shared" si="597"/>
        <v>0</v>
      </c>
      <c r="G324" s="210"/>
      <c r="H324" s="210">
        <f t="shared" si="598"/>
        <v>0</v>
      </c>
      <c r="I324" s="210"/>
      <c r="J324" s="210">
        <f t="shared" si="599"/>
        <v>0</v>
      </c>
      <c r="K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10">
        <f t="shared" si="601"/>
        <v>0</v>
      </c>
      <c r="Z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10">
        <f t="shared" si="602"/>
        <v>0</v>
      </c>
      <c r="AD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10">
        <f t="shared" si="603"/>
        <v>0</v>
      </c>
      <c r="AH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10">
        <f t="shared" si="604"/>
        <v>0</v>
      </c>
      <c r="AL324" s="210">
        <f t="shared" si="605"/>
        <v>0</v>
      </c>
    </row>
    <row r="325" spans="2:38" x14ac:dyDescent="0.25">
      <c r="B325" s="208" t="s">
        <v>1196</v>
      </c>
      <c r="C325" s="209" t="s">
        <v>1197</v>
      </c>
      <c r="D3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10">
        <f t="shared" ref="F325" si="700">D325+E325</f>
        <v>0</v>
      </c>
      <c r="G325" s="210"/>
      <c r="H325" s="210">
        <f t="shared" ref="H325" si="701">F325-G325</f>
        <v>0</v>
      </c>
      <c r="I325" s="210"/>
      <c r="J325" s="210">
        <f t="shared" ref="J325" si="702">F325-I325</f>
        <v>0</v>
      </c>
      <c r="K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10">
        <f t="shared" ref="Y325" si="703">V325+W325+X325</f>
        <v>0</v>
      </c>
      <c r="Z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10">
        <f t="shared" ref="AC325" si="704">Z325+AA325+AB325</f>
        <v>0</v>
      </c>
      <c r="AD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10">
        <f t="shared" ref="AG325" si="705">AD325+AE325+AF325</f>
        <v>0</v>
      </c>
      <c r="AH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10">
        <f t="shared" ref="AK325" si="706">AH325+AI325+AJ325</f>
        <v>0</v>
      </c>
      <c r="AL325" s="210">
        <f t="shared" ref="AL325" si="707">Y325+AC325+AG325+AK325</f>
        <v>0</v>
      </c>
    </row>
    <row r="326" spans="2:38" x14ac:dyDescent="0.25">
      <c r="B326" s="208" t="s">
        <v>1198</v>
      </c>
      <c r="C326" s="209" t="s">
        <v>1199</v>
      </c>
      <c r="D3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10">
        <f t="shared" ref="F326" si="708">D326+E326</f>
        <v>0</v>
      </c>
      <c r="G326" s="210"/>
      <c r="H326" s="210">
        <f t="shared" ref="H326" si="709">F326-G326</f>
        <v>0</v>
      </c>
      <c r="I326" s="210"/>
      <c r="J326" s="210">
        <f t="shared" ref="J326" si="710">F326-I326</f>
        <v>0</v>
      </c>
      <c r="K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10">
        <f t="shared" ref="Y326" si="711">V326+W326+X326</f>
        <v>0</v>
      </c>
      <c r="Z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10">
        <f t="shared" ref="AC326" si="712">Z326+AA326+AB326</f>
        <v>0</v>
      </c>
      <c r="AD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10">
        <f t="shared" ref="AG326" si="713">AD326+AE326+AF326</f>
        <v>0</v>
      </c>
      <c r="AH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10">
        <f t="shared" ref="AK326" si="714">AH326+AI326+AJ326</f>
        <v>0</v>
      </c>
      <c r="AL326" s="210">
        <f t="shared" ref="AL326" si="715">Y326+AC326+AG326+AK326</f>
        <v>0</v>
      </c>
    </row>
    <row r="327" spans="2:38" x14ac:dyDescent="0.25">
      <c r="B327" s="205" t="s">
        <v>368</v>
      </c>
      <c r="C327" s="206" t="s">
        <v>245</v>
      </c>
      <c r="D327" s="207">
        <f>D328</f>
        <v>0</v>
      </c>
      <c r="E327" s="207">
        <f>E328</f>
        <v>0</v>
      </c>
      <c r="F327" s="207">
        <f t="shared" si="597"/>
        <v>0</v>
      </c>
      <c r="G327" s="207">
        <f t="shared" ref="G327:I327" si="716">G328</f>
        <v>0</v>
      </c>
      <c r="H327" s="207">
        <f t="shared" si="598"/>
        <v>0</v>
      </c>
      <c r="I327" s="207">
        <f t="shared" si="716"/>
        <v>0</v>
      </c>
      <c r="J327" s="207">
        <f t="shared" si="599"/>
        <v>0</v>
      </c>
      <c r="K327" s="207">
        <f t="shared" ref="K327:AJ327" si="717">K328</f>
        <v>0</v>
      </c>
      <c r="L327" s="207">
        <f t="shared" si="717"/>
        <v>0</v>
      </c>
      <c r="M327" s="207">
        <f t="shared" si="717"/>
        <v>0</v>
      </c>
      <c r="N327" s="207">
        <f t="shared" si="717"/>
        <v>0</v>
      </c>
      <c r="O327" s="207">
        <f t="shared" si="717"/>
        <v>0</v>
      </c>
      <c r="P327" s="207">
        <f t="shared" si="717"/>
        <v>0</v>
      </c>
      <c r="Q327" s="207">
        <f t="shared" si="717"/>
        <v>0</v>
      </c>
      <c r="R327" s="207">
        <f t="shared" si="717"/>
        <v>0</v>
      </c>
      <c r="S327" s="207">
        <f t="shared" si="717"/>
        <v>0</v>
      </c>
      <c r="T327" s="207">
        <f t="shared" si="717"/>
        <v>0</v>
      </c>
      <c r="U327" s="207">
        <f t="shared" si="717"/>
        <v>0</v>
      </c>
      <c r="V327" s="207">
        <f t="shared" si="717"/>
        <v>0</v>
      </c>
      <c r="W327" s="207">
        <f t="shared" si="717"/>
        <v>0</v>
      </c>
      <c r="X327" s="207">
        <f t="shared" si="717"/>
        <v>0</v>
      </c>
      <c r="Y327" s="207">
        <f t="shared" si="601"/>
        <v>0</v>
      </c>
      <c r="Z327" s="207">
        <f t="shared" si="717"/>
        <v>0</v>
      </c>
      <c r="AA327" s="207">
        <f t="shared" si="717"/>
        <v>0</v>
      </c>
      <c r="AB327" s="207">
        <f t="shared" si="717"/>
        <v>0</v>
      </c>
      <c r="AC327" s="207">
        <f t="shared" si="602"/>
        <v>0</v>
      </c>
      <c r="AD327" s="207">
        <f t="shared" si="717"/>
        <v>0</v>
      </c>
      <c r="AE327" s="207">
        <f t="shared" si="717"/>
        <v>0</v>
      </c>
      <c r="AF327" s="207">
        <f t="shared" si="717"/>
        <v>0</v>
      </c>
      <c r="AG327" s="207">
        <f t="shared" si="603"/>
        <v>0</v>
      </c>
      <c r="AH327" s="207">
        <f t="shared" si="717"/>
        <v>0</v>
      </c>
      <c r="AI327" s="207">
        <f t="shared" si="717"/>
        <v>0</v>
      </c>
      <c r="AJ327" s="207">
        <f t="shared" si="717"/>
        <v>0</v>
      </c>
      <c r="AK327" s="207">
        <f t="shared" si="604"/>
        <v>0</v>
      </c>
      <c r="AL327" s="207">
        <f t="shared" si="605"/>
        <v>0</v>
      </c>
    </row>
    <row r="328" spans="2:38" x14ac:dyDescent="0.25">
      <c r="B328" s="217" t="s">
        <v>370</v>
      </c>
      <c r="C328" s="218" t="s">
        <v>247</v>
      </c>
      <c r="D328" s="219">
        <f>SUM(D329:D332)</f>
        <v>0</v>
      </c>
      <c r="E328" s="219">
        <f>SUM(E329:E332)</f>
        <v>0</v>
      </c>
      <c r="F328" s="219">
        <f t="shared" si="597"/>
        <v>0</v>
      </c>
      <c r="G328" s="219">
        <f>SUM(G329:G332)</f>
        <v>0</v>
      </c>
      <c r="H328" s="219">
        <f t="shared" si="598"/>
        <v>0</v>
      </c>
      <c r="I328" s="219">
        <f>SUM(I329:I332)</f>
        <v>0</v>
      </c>
      <c r="J328" s="219">
        <f t="shared" si="599"/>
        <v>0</v>
      </c>
      <c r="K328" s="219">
        <f t="shared" ref="K328:X328" si="718">SUM(K329:K332)</f>
        <v>0</v>
      </c>
      <c r="L328" s="219">
        <f t="shared" si="718"/>
        <v>0</v>
      </c>
      <c r="M328" s="219">
        <f t="shared" si="718"/>
        <v>0</v>
      </c>
      <c r="N328" s="219">
        <f t="shared" si="718"/>
        <v>0</v>
      </c>
      <c r="O328" s="219">
        <f t="shared" si="718"/>
        <v>0</v>
      </c>
      <c r="P328" s="219">
        <f t="shared" si="718"/>
        <v>0</v>
      </c>
      <c r="Q328" s="219">
        <f t="shared" si="718"/>
        <v>0</v>
      </c>
      <c r="R328" s="219">
        <f t="shared" si="718"/>
        <v>0</v>
      </c>
      <c r="S328" s="219">
        <f t="shared" si="718"/>
        <v>0</v>
      </c>
      <c r="T328" s="219">
        <f t="shared" si="718"/>
        <v>0</v>
      </c>
      <c r="U328" s="219">
        <f t="shared" si="718"/>
        <v>0</v>
      </c>
      <c r="V328" s="219">
        <f t="shared" si="718"/>
        <v>0</v>
      </c>
      <c r="W328" s="219">
        <f t="shared" si="718"/>
        <v>0</v>
      </c>
      <c r="X328" s="219">
        <f t="shared" si="718"/>
        <v>0</v>
      </c>
      <c r="Y328" s="219">
        <f t="shared" si="601"/>
        <v>0</v>
      </c>
      <c r="Z328" s="219">
        <f>SUM(Z329:Z332)</f>
        <v>0</v>
      </c>
      <c r="AA328" s="219">
        <f>SUM(AA329:AA332)</f>
        <v>0</v>
      </c>
      <c r="AB328" s="219">
        <f>SUM(AB329:AB332)</f>
        <v>0</v>
      </c>
      <c r="AC328" s="219">
        <f t="shared" si="602"/>
        <v>0</v>
      </c>
      <c r="AD328" s="219">
        <f>SUM(AD329:AD332)</f>
        <v>0</v>
      </c>
      <c r="AE328" s="219">
        <f>SUM(AE329:AE332)</f>
        <v>0</v>
      </c>
      <c r="AF328" s="219">
        <f>SUM(AF329:AF332)</f>
        <v>0</v>
      </c>
      <c r="AG328" s="219">
        <f t="shared" si="603"/>
        <v>0</v>
      </c>
      <c r="AH328" s="219">
        <f>SUM(AH329:AH332)</f>
        <v>0</v>
      </c>
      <c r="AI328" s="219">
        <f>SUM(AI329:AI332)</f>
        <v>0</v>
      </c>
      <c r="AJ328" s="219">
        <f>SUM(AJ329:AJ332)</f>
        <v>0</v>
      </c>
      <c r="AK328" s="219">
        <f t="shared" si="604"/>
        <v>0</v>
      </c>
      <c r="AL328" s="219">
        <f t="shared" si="605"/>
        <v>0</v>
      </c>
    </row>
    <row r="329" spans="2:38" x14ac:dyDescent="0.25">
      <c r="B329" s="208" t="s">
        <v>387</v>
      </c>
      <c r="C329" s="209" t="s">
        <v>258</v>
      </c>
      <c r="D3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10">
        <f t="shared" si="597"/>
        <v>0</v>
      </c>
      <c r="G329" s="210"/>
      <c r="H329" s="210">
        <f t="shared" si="598"/>
        <v>0</v>
      </c>
      <c r="I329" s="210"/>
      <c r="J329" s="210">
        <f t="shared" si="599"/>
        <v>0</v>
      </c>
      <c r="K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10">
        <f t="shared" si="601"/>
        <v>0</v>
      </c>
      <c r="Z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10">
        <f t="shared" si="602"/>
        <v>0</v>
      </c>
      <c r="AD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10">
        <f t="shared" si="603"/>
        <v>0</v>
      </c>
      <c r="AH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10">
        <f t="shared" si="604"/>
        <v>0</v>
      </c>
      <c r="AL329" s="210">
        <f t="shared" si="605"/>
        <v>0</v>
      </c>
    </row>
    <row r="330" spans="2:38" x14ac:dyDescent="0.25">
      <c r="B330" s="208" t="s">
        <v>1074</v>
      </c>
      <c r="C330" s="209" t="s">
        <v>1075</v>
      </c>
      <c r="D3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10">
        <f t="shared" ref="F330" si="719">D330+E330</f>
        <v>0</v>
      </c>
      <c r="G330" s="210"/>
      <c r="H330" s="210">
        <f t="shared" ref="H330" si="720">F330-G330</f>
        <v>0</v>
      </c>
      <c r="I330" s="210"/>
      <c r="J330" s="210">
        <f t="shared" ref="J330" si="721">F330-I330</f>
        <v>0</v>
      </c>
      <c r="K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10">
        <f t="shared" ref="Y330" si="722">V330+W330+X330</f>
        <v>0</v>
      </c>
      <c r="Z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10">
        <f t="shared" ref="AC330" si="723">Z330+AA330+AB330</f>
        <v>0</v>
      </c>
      <c r="AD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10">
        <f t="shared" ref="AG330" si="724">AD330+AE330+AF330</f>
        <v>0</v>
      </c>
      <c r="AH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10">
        <f t="shared" ref="AK330" si="725">AH330+AI330+AJ330</f>
        <v>0</v>
      </c>
      <c r="AL330" s="210">
        <f t="shared" ref="AL330" si="726">Y330+AC330+AG330+AK330</f>
        <v>0</v>
      </c>
    </row>
    <row r="331" spans="2:38" x14ac:dyDescent="0.25">
      <c r="B331" s="208" t="s">
        <v>1076</v>
      </c>
      <c r="C331" s="209" t="s">
        <v>1077</v>
      </c>
      <c r="D3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10">
        <f t="shared" ref="F331" si="727">D331+E331</f>
        <v>0</v>
      </c>
      <c r="G331" s="210"/>
      <c r="H331" s="210">
        <f t="shared" ref="H331" si="728">F331-G331</f>
        <v>0</v>
      </c>
      <c r="I331" s="210"/>
      <c r="J331" s="210">
        <f t="shared" ref="J331" si="729">F331-I331</f>
        <v>0</v>
      </c>
      <c r="K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10">
        <f t="shared" ref="Y331" si="730">V331+W331+X331</f>
        <v>0</v>
      </c>
      <c r="Z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10">
        <f t="shared" ref="AC331" si="731">Z331+AA331+AB331</f>
        <v>0</v>
      </c>
      <c r="AD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10">
        <f t="shared" ref="AG331" si="732">AD331+AE331+AF331</f>
        <v>0</v>
      </c>
      <c r="AH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10">
        <f t="shared" ref="AK331" si="733">AH331+AI331+AJ331</f>
        <v>0</v>
      </c>
      <c r="AL331" s="210">
        <f t="shared" ref="AL331" si="734">Y331+AC331+AG331+AK331</f>
        <v>0</v>
      </c>
    </row>
    <row r="332" spans="2:38" x14ac:dyDescent="0.25">
      <c r="B332" s="208" t="s">
        <v>1078</v>
      </c>
      <c r="C332" s="209" t="s">
        <v>1079</v>
      </c>
      <c r="D3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10">
        <f t="shared" si="597"/>
        <v>0</v>
      </c>
      <c r="G332" s="210"/>
      <c r="H332" s="210">
        <f t="shared" si="598"/>
        <v>0</v>
      </c>
      <c r="I332" s="210"/>
      <c r="J332" s="210">
        <f t="shared" si="599"/>
        <v>0</v>
      </c>
      <c r="K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10">
        <f t="shared" si="601"/>
        <v>0</v>
      </c>
      <c r="Z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10">
        <f t="shared" si="602"/>
        <v>0</v>
      </c>
      <c r="AD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10">
        <f t="shared" si="603"/>
        <v>0</v>
      </c>
      <c r="AH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10">
        <f t="shared" si="604"/>
        <v>0</v>
      </c>
      <c r="AL332" s="210">
        <f t="shared" si="605"/>
        <v>0</v>
      </c>
    </row>
    <row r="333" spans="2:38" x14ac:dyDescent="0.25">
      <c r="B333" s="205" t="s">
        <v>388</v>
      </c>
      <c r="C333" s="206" t="s">
        <v>259</v>
      </c>
      <c r="D333" s="207">
        <f>D334+D337+D375+D381</f>
        <v>0</v>
      </c>
      <c r="E333" s="207">
        <f>E334+E337+E375+E381</f>
        <v>5795200</v>
      </c>
      <c r="F333" s="207">
        <f t="shared" si="597"/>
        <v>5795200</v>
      </c>
      <c r="G333" s="207">
        <f>G334+G337+G375+G381</f>
        <v>0</v>
      </c>
      <c r="H333" s="207">
        <f t="shared" si="598"/>
        <v>5795200</v>
      </c>
      <c r="I333" s="207">
        <f>I334+I337+I375+I381</f>
        <v>0</v>
      </c>
      <c r="J333" s="207">
        <f t="shared" si="599"/>
        <v>5795200</v>
      </c>
      <c r="K333" s="207">
        <f t="shared" ref="K333:X333" si="735">K334+K337+K375+K381</f>
        <v>400000</v>
      </c>
      <c r="L333" s="207">
        <f t="shared" si="735"/>
        <v>103200</v>
      </c>
      <c r="M333" s="207">
        <f t="shared" si="735"/>
        <v>0</v>
      </c>
      <c r="N333" s="207">
        <f t="shared" si="735"/>
        <v>0</v>
      </c>
      <c r="O333" s="207">
        <f t="shared" si="735"/>
        <v>92000</v>
      </c>
      <c r="P333" s="207">
        <f t="shared" si="735"/>
        <v>5200000</v>
      </c>
      <c r="Q333" s="207">
        <f t="shared" si="735"/>
        <v>0</v>
      </c>
      <c r="R333" s="207">
        <f t="shared" si="735"/>
        <v>0</v>
      </c>
      <c r="S333" s="207">
        <f t="shared" si="735"/>
        <v>0</v>
      </c>
      <c r="T333" s="207">
        <f t="shared" si="735"/>
        <v>0</v>
      </c>
      <c r="U333" s="207">
        <f t="shared" si="735"/>
        <v>0</v>
      </c>
      <c r="V333" s="207">
        <f t="shared" si="735"/>
        <v>5050000</v>
      </c>
      <c r="W333" s="207">
        <f t="shared" si="735"/>
        <v>442200</v>
      </c>
      <c r="X333" s="207">
        <f t="shared" si="735"/>
        <v>0</v>
      </c>
      <c r="Y333" s="207">
        <f t="shared" si="601"/>
        <v>5492200</v>
      </c>
      <c r="Z333" s="207">
        <f>Z334+Z337+Z375+Z381</f>
        <v>40000</v>
      </c>
      <c r="AA333" s="207">
        <f>AA334+AA337+AA375+AA381</f>
        <v>0</v>
      </c>
      <c r="AB333" s="207">
        <f>AB334+AB337+AB375+AB381</f>
        <v>130000</v>
      </c>
      <c r="AC333" s="207">
        <f t="shared" si="602"/>
        <v>170000</v>
      </c>
      <c r="AD333" s="207">
        <f>AD334+AD337+AD375+AD381</f>
        <v>83000</v>
      </c>
      <c r="AE333" s="207">
        <f>AE334+AE337+AE375+AE381</f>
        <v>50000</v>
      </c>
      <c r="AF333" s="207">
        <f>AF334+AF337+AF375+AF381</f>
        <v>0</v>
      </c>
      <c r="AG333" s="207">
        <f t="shared" si="603"/>
        <v>133000</v>
      </c>
      <c r="AH333" s="207">
        <f>AH334+AH337+AH375+AH381</f>
        <v>0</v>
      </c>
      <c r="AI333" s="207">
        <f>AI334+AI337+AI375+AI381</f>
        <v>0</v>
      </c>
      <c r="AJ333" s="207">
        <f>AJ334+AJ337+AJ375+AJ381</f>
        <v>0</v>
      </c>
      <c r="AK333" s="207">
        <f t="shared" si="604"/>
        <v>0</v>
      </c>
      <c r="AL333" s="207">
        <f t="shared" si="605"/>
        <v>5795200</v>
      </c>
    </row>
    <row r="334" spans="2:38" x14ac:dyDescent="0.25">
      <c r="B334" s="217" t="s">
        <v>389</v>
      </c>
      <c r="C334" s="218" t="s">
        <v>260</v>
      </c>
      <c r="D334" s="219">
        <f>SUM(D335:D336)</f>
        <v>0</v>
      </c>
      <c r="E334" s="219">
        <f>SUM(E335:E336)</f>
        <v>0</v>
      </c>
      <c r="F334" s="219">
        <f t="shared" si="597"/>
        <v>0</v>
      </c>
      <c r="G334" s="219">
        <f t="shared" ref="G334:I334" si="736">SUM(G335:G336)</f>
        <v>0</v>
      </c>
      <c r="H334" s="219">
        <f t="shared" si="598"/>
        <v>0</v>
      </c>
      <c r="I334" s="219">
        <f t="shared" si="736"/>
        <v>0</v>
      </c>
      <c r="J334" s="219">
        <f t="shared" si="599"/>
        <v>0</v>
      </c>
      <c r="K334" s="219">
        <f t="shared" ref="K334:AJ334" si="737">SUM(K335:K336)</f>
        <v>0</v>
      </c>
      <c r="L334" s="219">
        <f t="shared" si="737"/>
        <v>0</v>
      </c>
      <c r="M334" s="219">
        <f t="shared" si="737"/>
        <v>0</v>
      </c>
      <c r="N334" s="219">
        <f t="shared" si="737"/>
        <v>0</v>
      </c>
      <c r="O334" s="219">
        <f t="shared" si="737"/>
        <v>0</v>
      </c>
      <c r="P334" s="219">
        <f t="shared" si="737"/>
        <v>0</v>
      </c>
      <c r="Q334" s="219">
        <f t="shared" si="737"/>
        <v>0</v>
      </c>
      <c r="R334" s="219">
        <f t="shared" si="737"/>
        <v>0</v>
      </c>
      <c r="S334" s="219">
        <f t="shared" si="737"/>
        <v>0</v>
      </c>
      <c r="T334" s="219">
        <f t="shared" si="737"/>
        <v>0</v>
      </c>
      <c r="U334" s="219">
        <f t="shared" si="737"/>
        <v>0</v>
      </c>
      <c r="V334" s="219">
        <f t="shared" si="737"/>
        <v>0</v>
      </c>
      <c r="W334" s="219">
        <f t="shared" si="737"/>
        <v>0</v>
      </c>
      <c r="X334" s="219">
        <f t="shared" si="737"/>
        <v>0</v>
      </c>
      <c r="Y334" s="219">
        <f t="shared" si="601"/>
        <v>0</v>
      </c>
      <c r="Z334" s="219">
        <f t="shared" si="737"/>
        <v>0</v>
      </c>
      <c r="AA334" s="219">
        <f t="shared" si="737"/>
        <v>0</v>
      </c>
      <c r="AB334" s="219">
        <f t="shared" si="737"/>
        <v>0</v>
      </c>
      <c r="AC334" s="219">
        <f t="shared" si="602"/>
        <v>0</v>
      </c>
      <c r="AD334" s="219">
        <f t="shared" si="737"/>
        <v>0</v>
      </c>
      <c r="AE334" s="219">
        <f t="shared" si="737"/>
        <v>0</v>
      </c>
      <c r="AF334" s="219">
        <f t="shared" si="737"/>
        <v>0</v>
      </c>
      <c r="AG334" s="219">
        <f t="shared" si="603"/>
        <v>0</v>
      </c>
      <c r="AH334" s="219">
        <f t="shared" si="737"/>
        <v>0</v>
      </c>
      <c r="AI334" s="219">
        <f t="shared" si="737"/>
        <v>0</v>
      </c>
      <c r="AJ334" s="219">
        <f t="shared" si="737"/>
        <v>0</v>
      </c>
      <c r="AK334" s="219">
        <f t="shared" si="604"/>
        <v>0</v>
      </c>
      <c r="AL334" s="219">
        <f t="shared" si="605"/>
        <v>0</v>
      </c>
    </row>
    <row r="335" spans="2:38" x14ac:dyDescent="0.25">
      <c r="B335" s="208" t="s">
        <v>390</v>
      </c>
      <c r="C335" s="209" t="s">
        <v>261</v>
      </c>
      <c r="D3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10">
        <f t="shared" si="597"/>
        <v>0</v>
      </c>
      <c r="G335" s="210"/>
      <c r="H335" s="210">
        <f t="shared" si="598"/>
        <v>0</v>
      </c>
      <c r="I335" s="210"/>
      <c r="J335" s="210">
        <f t="shared" si="599"/>
        <v>0</v>
      </c>
      <c r="K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10">
        <f t="shared" si="601"/>
        <v>0</v>
      </c>
      <c r="Z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10">
        <f t="shared" si="602"/>
        <v>0</v>
      </c>
      <c r="AD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10">
        <f t="shared" si="603"/>
        <v>0</v>
      </c>
      <c r="AH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10">
        <f t="shared" si="604"/>
        <v>0</v>
      </c>
      <c r="AL335" s="210">
        <f t="shared" si="605"/>
        <v>0</v>
      </c>
    </row>
    <row r="336" spans="2:38" x14ac:dyDescent="0.25">
      <c r="B336" s="208" t="s">
        <v>391</v>
      </c>
      <c r="C336" s="209" t="s">
        <v>262</v>
      </c>
      <c r="D3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10">
        <f t="shared" si="597"/>
        <v>0</v>
      </c>
      <c r="G336" s="210"/>
      <c r="H336" s="210">
        <f t="shared" si="598"/>
        <v>0</v>
      </c>
      <c r="I336" s="210"/>
      <c r="J336" s="210">
        <f t="shared" si="599"/>
        <v>0</v>
      </c>
      <c r="K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10">
        <f t="shared" si="601"/>
        <v>0</v>
      </c>
      <c r="Z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10">
        <f t="shared" si="602"/>
        <v>0</v>
      </c>
      <c r="AD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10">
        <f t="shared" si="603"/>
        <v>0</v>
      </c>
      <c r="AH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10">
        <f t="shared" si="604"/>
        <v>0</v>
      </c>
      <c r="AL336" s="210">
        <f t="shared" si="605"/>
        <v>0</v>
      </c>
    </row>
    <row r="337" spans="2:38" x14ac:dyDescent="0.25">
      <c r="B337" s="217" t="s">
        <v>392</v>
      </c>
      <c r="C337" s="218" t="s">
        <v>263</v>
      </c>
      <c r="D337" s="219">
        <f>SUM(D338:D374)</f>
        <v>0</v>
      </c>
      <c r="E337" s="219">
        <f>SUM(E338:E374)</f>
        <v>895200</v>
      </c>
      <c r="F337" s="219">
        <f t="shared" si="597"/>
        <v>895200</v>
      </c>
      <c r="G337" s="219">
        <f>SUM(G338:G374)</f>
        <v>0</v>
      </c>
      <c r="H337" s="219">
        <f t="shared" si="598"/>
        <v>895200</v>
      </c>
      <c r="I337" s="219">
        <f>SUM(I338:I374)</f>
        <v>0</v>
      </c>
      <c r="J337" s="219">
        <f t="shared" si="599"/>
        <v>895200</v>
      </c>
      <c r="K337" s="219">
        <f t="shared" ref="K337:X337" si="738">SUM(K338:K374)</f>
        <v>400000</v>
      </c>
      <c r="L337" s="219">
        <f t="shared" si="738"/>
        <v>103200</v>
      </c>
      <c r="M337" s="219">
        <f t="shared" si="738"/>
        <v>0</v>
      </c>
      <c r="N337" s="219">
        <f t="shared" si="738"/>
        <v>0</v>
      </c>
      <c r="O337" s="219">
        <f t="shared" si="738"/>
        <v>92000</v>
      </c>
      <c r="P337" s="219">
        <f t="shared" si="738"/>
        <v>300000</v>
      </c>
      <c r="Q337" s="219">
        <f t="shared" si="738"/>
        <v>0</v>
      </c>
      <c r="R337" s="219">
        <f t="shared" si="738"/>
        <v>0</v>
      </c>
      <c r="S337" s="219">
        <f t="shared" si="738"/>
        <v>0</v>
      </c>
      <c r="T337" s="219">
        <f t="shared" si="738"/>
        <v>0</v>
      </c>
      <c r="U337" s="219">
        <f t="shared" si="738"/>
        <v>0</v>
      </c>
      <c r="V337" s="219">
        <f t="shared" si="738"/>
        <v>150000</v>
      </c>
      <c r="W337" s="219">
        <f t="shared" si="738"/>
        <v>442200</v>
      </c>
      <c r="X337" s="219">
        <f t="shared" si="738"/>
        <v>0</v>
      </c>
      <c r="Y337" s="219">
        <f t="shared" si="601"/>
        <v>592200</v>
      </c>
      <c r="Z337" s="219">
        <f>SUM(Z338:Z374)</f>
        <v>40000</v>
      </c>
      <c r="AA337" s="219">
        <f>SUM(AA338:AA374)</f>
        <v>0</v>
      </c>
      <c r="AB337" s="219">
        <f>SUM(AB338:AB374)</f>
        <v>130000</v>
      </c>
      <c r="AC337" s="219">
        <f t="shared" si="602"/>
        <v>170000</v>
      </c>
      <c r="AD337" s="219">
        <f>SUM(AD338:AD374)</f>
        <v>83000</v>
      </c>
      <c r="AE337" s="219">
        <f>SUM(AE338:AE374)</f>
        <v>50000</v>
      </c>
      <c r="AF337" s="219">
        <f>SUM(AF338:AF374)</f>
        <v>0</v>
      </c>
      <c r="AG337" s="219">
        <f t="shared" si="603"/>
        <v>133000</v>
      </c>
      <c r="AH337" s="219">
        <f>SUM(AH338:AH374)</f>
        <v>0</v>
      </c>
      <c r="AI337" s="219">
        <f>SUM(AI338:AI374)</f>
        <v>0</v>
      </c>
      <c r="AJ337" s="219">
        <f>SUM(AJ338:AJ374)</f>
        <v>0</v>
      </c>
      <c r="AK337" s="219">
        <f t="shared" si="604"/>
        <v>0</v>
      </c>
      <c r="AL337" s="219">
        <f t="shared" si="605"/>
        <v>895200</v>
      </c>
    </row>
    <row r="338" spans="2:38" x14ac:dyDescent="0.25">
      <c r="B338" s="208" t="s">
        <v>393</v>
      </c>
      <c r="C338" s="209" t="s">
        <v>264</v>
      </c>
      <c r="D3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10">
        <f t="shared" si="597"/>
        <v>0</v>
      </c>
      <c r="G338" s="210"/>
      <c r="H338" s="210">
        <f t="shared" si="598"/>
        <v>0</v>
      </c>
      <c r="I338" s="210"/>
      <c r="J338" s="210">
        <f t="shared" si="599"/>
        <v>0</v>
      </c>
      <c r="K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10">
        <f t="shared" si="601"/>
        <v>0</v>
      </c>
      <c r="Z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10">
        <f t="shared" si="602"/>
        <v>0</v>
      </c>
      <c r="AD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10">
        <f t="shared" si="603"/>
        <v>0</v>
      </c>
      <c r="AH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10">
        <f t="shared" si="604"/>
        <v>0</v>
      </c>
      <c r="AL338" s="210">
        <f t="shared" si="605"/>
        <v>0</v>
      </c>
    </row>
    <row r="339" spans="2:38" x14ac:dyDescent="0.25">
      <c r="B339" s="208" t="s">
        <v>1218</v>
      </c>
      <c r="C339" s="209" t="s">
        <v>1219</v>
      </c>
      <c r="D3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10">
        <f t="shared" si="597"/>
        <v>0</v>
      </c>
      <c r="G339" s="210"/>
      <c r="H339" s="210">
        <f t="shared" si="598"/>
        <v>0</v>
      </c>
      <c r="I339" s="210"/>
      <c r="J339" s="210">
        <f t="shared" si="599"/>
        <v>0</v>
      </c>
      <c r="K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10">
        <f t="shared" si="601"/>
        <v>0</v>
      </c>
      <c r="Z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10">
        <f t="shared" si="602"/>
        <v>0</v>
      </c>
      <c r="AD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10">
        <f t="shared" si="603"/>
        <v>0</v>
      </c>
      <c r="AH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10">
        <f t="shared" si="604"/>
        <v>0</v>
      </c>
      <c r="AL339" s="210">
        <f t="shared" si="605"/>
        <v>0</v>
      </c>
    </row>
    <row r="340" spans="2:38" x14ac:dyDescent="0.25">
      <c r="B340" s="208" t="s">
        <v>1220</v>
      </c>
      <c r="C340" s="209" t="s">
        <v>1219</v>
      </c>
      <c r="D3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7200</v>
      </c>
      <c r="F340" s="210">
        <f t="shared" si="597"/>
        <v>7200</v>
      </c>
      <c r="G340" s="210"/>
      <c r="H340" s="210">
        <f t="shared" si="598"/>
        <v>7200</v>
      </c>
      <c r="I340" s="210"/>
      <c r="J340" s="210">
        <f t="shared" si="599"/>
        <v>7200</v>
      </c>
      <c r="K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7200</v>
      </c>
      <c r="M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7200</v>
      </c>
      <c r="X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10">
        <f t="shared" si="601"/>
        <v>7200</v>
      </c>
      <c r="Z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10">
        <f t="shared" si="602"/>
        <v>0</v>
      </c>
      <c r="AD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10">
        <f t="shared" si="603"/>
        <v>0</v>
      </c>
      <c r="AH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10">
        <f t="shared" si="604"/>
        <v>0</v>
      </c>
      <c r="AL340" s="210">
        <f t="shared" si="605"/>
        <v>7200</v>
      </c>
    </row>
    <row r="341" spans="2:38" x14ac:dyDescent="0.25">
      <c r="B341" s="208" t="s">
        <v>1221</v>
      </c>
      <c r="C341" s="209" t="s">
        <v>1222</v>
      </c>
      <c r="D3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10">
        <f t="shared" si="597"/>
        <v>0</v>
      </c>
      <c r="G341" s="210"/>
      <c r="H341" s="210">
        <f t="shared" si="598"/>
        <v>0</v>
      </c>
      <c r="I341" s="210"/>
      <c r="J341" s="210">
        <f t="shared" si="599"/>
        <v>0</v>
      </c>
      <c r="K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10">
        <f t="shared" si="601"/>
        <v>0</v>
      </c>
      <c r="Z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10">
        <f t="shared" si="602"/>
        <v>0</v>
      </c>
      <c r="AD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10">
        <f t="shared" si="603"/>
        <v>0</v>
      </c>
      <c r="AH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10">
        <f t="shared" si="604"/>
        <v>0</v>
      </c>
      <c r="AL341" s="210">
        <f t="shared" si="605"/>
        <v>0</v>
      </c>
    </row>
    <row r="342" spans="2:38" x14ac:dyDescent="0.25">
      <c r="B342" s="208" t="s">
        <v>1223</v>
      </c>
      <c r="C342" s="209" t="s">
        <v>1222</v>
      </c>
      <c r="D3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v>
      </c>
      <c r="F342" s="210">
        <f t="shared" si="597"/>
        <v>8000</v>
      </c>
      <c r="G342" s="210"/>
      <c r="H342" s="210">
        <f t="shared" si="598"/>
        <v>8000</v>
      </c>
      <c r="I342" s="210"/>
      <c r="J342" s="210">
        <f t="shared" si="599"/>
        <v>8000</v>
      </c>
      <c r="K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M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10">
        <f t="shared" si="601"/>
        <v>0</v>
      </c>
      <c r="Z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10">
        <f t="shared" si="602"/>
        <v>0</v>
      </c>
      <c r="AD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8000</v>
      </c>
      <c r="AE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10">
        <f t="shared" si="603"/>
        <v>8000</v>
      </c>
      <c r="AH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10">
        <f t="shared" si="604"/>
        <v>0</v>
      </c>
      <c r="AL342" s="210">
        <f t="shared" si="605"/>
        <v>8000</v>
      </c>
    </row>
    <row r="343" spans="2:38" x14ac:dyDescent="0.25">
      <c r="B343" s="208" t="s">
        <v>1224</v>
      </c>
      <c r="C343" s="209" t="s">
        <v>1225</v>
      </c>
      <c r="D3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10">
        <f t="shared" si="597"/>
        <v>0</v>
      </c>
      <c r="G343" s="210"/>
      <c r="H343" s="210">
        <f t="shared" si="598"/>
        <v>0</v>
      </c>
      <c r="I343" s="210"/>
      <c r="J343" s="210">
        <f t="shared" si="599"/>
        <v>0</v>
      </c>
      <c r="K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10">
        <f t="shared" si="601"/>
        <v>0</v>
      </c>
      <c r="Z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10">
        <f t="shared" si="602"/>
        <v>0</v>
      </c>
      <c r="AD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10">
        <f t="shared" si="603"/>
        <v>0</v>
      </c>
      <c r="AH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10">
        <f t="shared" si="604"/>
        <v>0</v>
      </c>
      <c r="AL343" s="210">
        <f t="shared" si="605"/>
        <v>0</v>
      </c>
    </row>
    <row r="344" spans="2:38" x14ac:dyDescent="0.25">
      <c r="B344" s="208" t="s">
        <v>1226</v>
      </c>
      <c r="C344" s="209" t="s">
        <v>1227</v>
      </c>
      <c r="D3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10">
        <f t="shared" si="597"/>
        <v>0</v>
      </c>
      <c r="G344" s="210"/>
      <c r="H344" s="210">
        <f t="shared" si="598"/>
        <v>0</v>
      </c>
      <c r="I344" s="210"/>
      <c r="J344" s="210">
        <f t="shared" si="599"/>
        <v>0</v>
      </c>
      <c r="K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10">
        <f t="shared" si="601"/>
        <v>0</v>
      </c>
      <c r="Z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10">
        <f t="shared" si="602"/>
        <v>0</v>
      </c>
      <c r="AD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10">
        <f t="shared" si="603"/>
        <v>0</v>
      </c>
      <c r="AH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10">
        <f t="shared" si="604"/>
        <v>0</v>
      </c>
      <c r="AL344" s="210">
        <f t="shared" si="605"/>
        <v>0</v>
      </c>
    </row>
    <row r="345" spans="2:38" x14ac:dyDescent="0.25">
      <c r="B345" s="208" t="s">
        <v>1228</v>
      </c>
      <c r="C345" s="209" t="s">
        <v>1229</v>
      </c>
      <c r="D3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10">
        <f t="shared" si="597"/>
        <v>0</v>
      </c>
      <c r="G345" s="210"/>
      <c r="H345" s="210">
        <f t="shared" si="598"/>
        <v>0</v>
      </c>
      <c r="I345" s="210"/>
      <c r="J345" s="210">
        <f t="shared" si="599"/>
        <v>0</v>
      </c>
      <c r="K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10">
        <f t="shared" si="601"/>
        <v>0</v>
      </c>
      <c r="Z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10">
        <f t="shared" si="602"/>
        <v>0</v>
      </c>
      <c r="AD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10">
        <f t="shared" si="603"/>
        <v>0</v>
      </c>
      <c r="AH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10">
        <f t="shared" si="604"/>
        <v>0</v>
      </c>
      <c r="AL345" s="210">
        <f t="shared" si="605"/>
        <v>0</v>
      </c>
    </row>
    <row r="346" spans="2:38" x14ac:dyDescent="0.25">
      <c r="B346" s="208" t="s">
        <v>1230</v>
      </c>
      <c r="C346" s="209" t="s">
        <v>1231</v>
      </c>
      <c r="D3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10">
        <f t="shared" si="597"/>
        <v>0</v>
      </c>
      <c r="G346" s="210"/>
      <c r="H346" s="210">
        <f t="shared" si="598"/>
        <v>0</v>
      </c>
      <c r="I346" s="210"/>
      <c r="J346" s="210">
        <f t="shared" si="599"/>
        <v>0</v>
      </c>
      <c r="K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10">
        <f t="shared" si="601"/>
        <v>0</v>
      </c>
      <c r="Z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10">
        <f t="shared" si="602"/>
        <v>0</v>
      </c>
      <c r="AD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10">
        <f t="shared" si="603"/>
        <v>0</v>
      </c>
      <c r="AH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10">
        <f t="shared" si="604"/>
        <v>0</v>
      </c>
      <c r="AL346" s="210">
        <f t="shared" si="605"/>
        <v>0</v>
      </c>
    </row>
    <row r="347" spans="2:38" x14ac:dyDescent="0.25">
      <c r="B347" s="208" t="s">
        <v>1232</v>
      </c>
      <c r="C347" s="209" t="s">
        <v>1233</v>
      </c>
      <c r="D3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10">
        <f t="shared" si="597"/>
        <v>0</v>
      </c>
      <c r="G347" s="210"/>
      <c r="H347" s="210">
        <f t="shared" si="598"/>
        <v>0</v>
      </c>
      <c r="I347" s="210"/>
      <c r="J347" s="210">
        <f t="shared" si="599"/>
        <v>0</v>
      </c>
      <c r="K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10">
        <f t="shared" si="601"/>
        <v>0</v>
      </c>
      <c r="Z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10">
        <f t="shared" si="602"/>
        <v>0</v>
      </c>
      <c r="AD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10">
        <f t="shared" si="603"/>
        <v>0</v>
      </c>
      <c r="AH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10">
        <f t="shared" si="604"/>
        <v>0</v>
      </c>
      <c r="AL347" s="210">
        <f t="shared" si="605"/>
        <v>0</v>
      </c>
    </row>
    <row r="348" spans="2:38" x14ac:dyDescent="0.25">
      <c r="B348" s="208" t="s">
        <v>394</v>
      </c>
      <c r="C348" s="209" t="s">
        <v>1234</v>
      </c>
      <c r="D3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10">
        <f t="shared" si="597"/>
        <v>0</v>
      </c>
      <c r="G348" s="210"/>
      <c r="H348" s="210">
        <f t="shared" si="598"/>
        <v>0</v>
      </c>
      <c r="I348" s="210"/>
      <c r="J348" s="210">
        <f t="shared" si="599"/>
        <v>0</v>
      </c>
      <c r="K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10">
        <f t="shared" si="601"/>
        <v>0</v>
      </c>
      <c r="Z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10">
        <f t="shared" si="602"/>
        <v>0</v>
      </c>
      <c r="AD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10">
        <f t="shared" si="603"/>
        <v>0</v>
      </c>
      <c r="AH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10">
        <f t="shared" si="604"/>
        <v>0</v>
      </c>
      <c r="AL348" s="210">
        <f t="shared" si="605"/>
        <v>0</v>
      </c>
    </row>
    <row r="349" spans="2:38" x14ac:dyDescent="0.25">
      <c r="B349" s="208" t="s">
        <v>1235</v>
      </c>
      <c r="C349" s="209" t="s">
        <v>1234</v>
      </c>
      <c r="D3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255000</v>
      </c>
      <c r="F349" s="210">
        <f t="shared" si="597"/>
        <v>255000</v>
      </c>
      <c r="G349" s="210"/>
      <c r="H349" s="210">
        <f t="shared" si="598"/>
        <v>255000</v>
      </c>
      <c r="I349" s="210"/>
      <c r="J349" s="210">
        <f t="shared" si="599"/>
        <v>255000</v>
      </c>
      <c r="K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255000</v>
      </c>
      <c r="Q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10">
        <f t="shared" si="601"/>
        <v>0</v>
      </c>
      <c r="Z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130000</v>
      </c>
      <c r="AC349" s="210">
        <f t="shared" si="602"/>
        <v>130000</v>
      </c>
      <c r="AD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75000</v>
      </c>
      <c r="AE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50000</v>
      </c>
      <c r="AF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10">
        <f t="shared" si="603"/>
        <v>125000</v>
      </c>
      <c r="AH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10">
        <f t="shared" si="604"/>
        <v>0</v>
      </c>
      <c r="AL349" s="210">
        <f t="shared" si="605"/>
        <v>255000</v>
      </c>
    </row>
    <row r="350" spans="2:38" x14ac:dyDescent="0.25">
      <c r="B350" s="208" t="s">
        <v>1236</v>
      </c>
      <c r="C350" s="209" t="s">
        <v>1237</v>
      </c>
      <c r="D3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10">
        <f t="shared" si="597"/>
        <v>0</v>
      </c>
      <c r="G350" s="210"/>
      <c r="H350" s="210">
        <f t="shared" si="598"/>
        <v>0</v>
      </c>
      <c r="I350" s="210"/>
      <c r="J350" s="210">
        <f t="shared" si="599"/>
        <v>0</v>
      </c>
      <c r="K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10">
        <f t="shared" si="601"/>
        <v>0</v>
      </c>
      <c r="Z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10">
        <f t="shared" si="602"/>
        <v>0</v>
      </c>
      <c r="AD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10">
        <f t="shared" si="603"/>
        <v>0</v>
      </c>
      <c r="AH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10">
        <f t="shared" si="604"/>
        <v>0</v>
      </c>
      <c r="AL350" s="210">
        <f t="shared" si="605"/>
        <v>0</v>
      </c>
    </row>
    <row r="351" spans="2:38" x14ac:dyDescent="0.25">
      <c r="B351" s="208" t="s">
        <v>1238</v>
      </c>
      <c r="C351" s="209" t="s">
        <v>1239</v>
      </c>
      <c r="D3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10">
        <f t="shared" si="597"/>
        <v>0</v>
      </c>
      <c r="G351" s="210"/>
      <c r="H351" s="210">
        <f t="shared" si="598"/>
        <v>0</v>
      </c>
      <c r="I351" s="210"/>
      <c r="J351" s="210">
        <f t="shared" si="599"/>
        <v>0</v>
      </c>
      <c r="K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10">
        <f t="shared" si="601"/>
        <v>0</v>
      </c>
      <c r="Z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10">
        <f t="shared" si="602"/>
        <v>0</v>
      </c>
      <c r="AD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10">
        <f t="shared" si="603"/>
        <v>0</v>
      </c>
      <c r="AH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10">
        <f t="shared" si="604"/>
        <v>0</v>
      </c>
      <c r="AL351" s="210">
        <f t="shared" si="605"/>
        <v>0</v>
      </c>
    </row>
    <row r="352" spans="2:38" x14ac:dyDescent="0.25">
      <c r="B352" s="208" t="s">
        <v>395</v>
      </c>
      <c r="C352" s="209" t="s">
        <v>1240</v>
      </c>
      <c r="D3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10">
        <f t="shared" si="597"/>
        <v>0</v>
      </c>
      <c r="G352" s="210"/>
      <c r="H352" s="210">
        <f t="shared" si="598"/>
        <v>0</v>
      </c>
      <c r="I352" s="210"/>
      <c r="J352" s="210">
        <f t="shared" si="599"/>
        <v>0</v>
      </c>
      <c r="K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10">
        <f t="shared" si="601"/>
        <v>0</v>
      </c>
      <c r="Z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10">
        <f t="shared" si="602"/>
        <v>0</v>
      </c>
      <c r="AD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10">
        <f t="shared" si="603"/>
        <v>0</v>
      </c>
      <c r="AH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10">
        <f t="shared" si="604"/>
        <v>0</v>
      </c>
      <c r="AL352" s="210">
        <f t="shared" si="605"/>
        <v>0</v>
      </c>
    </row>
    <row r="353" spans="2:38" x14ac:dyDescent="0.25">
      <c r="B353" s="208" t="s">
        <v>1241</v>
      </c>
      <c r="C353" s="209" t="s">
        <v>1240</v>
      </c>
      <c r="D3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10">
        <f t="shared" si="597"/>
        <v>0</v>
      </c>
      <c r="G353" s="210"/>
      <c r="H353" s="210">
        <f t="shared" si="598"/>
        <v>0</v>
      </c>
      <c r="I353" s="210"/>
      <c r="J353" s="210">
        <f t="shared" si="599"/>
        <v>0</v>
      </c>
      <c r="K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10">
        <f t="shared" si="601"/>
        <v>0</v>
      </c>
      <c r="Z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10">
        <f t="shared" si="602"/>
        <v>0</v>
      </c>
      <c r="AD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10">
        <f t="shared" si="603"/>
        <v>0</v>
      </c>
      <c r="AH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10">
        <f t="shared" si="604"/>
        <v>0</v>
      </c>
      <c r="AL353" s="210">
        <f t="shared" si="605"/>
        <v>0</v>
      </c>
    </row>
    <row r="354" spans="2:38" x14ac:dyDescent="0.25">
      <c r="B354" s="208" t="s">
        <v>1242</v>
      </c>
      <c r="C354" s="209" t="s">
        <v>1243</v>
      </c>
      <c r="D3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10">
        <f t="shared" si="597"/>
        <v>0</v>
      </c>
      <c r="G354" s="210"/>
      <c r="H354" s="210">
        <f t="shared" si="598"/>
        <v>0</v>
      </c>
      <c r="I354" s="210"/>
      <c r="J354" s="210">
        <f t="shared" si="599"/>
        <v>0</v>
      </c>
      <c r="K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10">
        <f t="shared" si="601"/>
        <v>0</v>
      </c>
      <c r="Z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10">
        <f t="shared" si="602"/>
        <v>0</v>
      </c>
      <c r="AD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10">
        <f t="shared" si="603"/>
        <v>0</v>
      </c>
      <c r="AH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10">
        <f t="shared" si="604"/>
        <v>0</v>
      </c>
      <c r="AL354" s="210">
        <f t="shared" si="605"/>
        <v>0</v>
      </c>
    </row>
    <row r="355" spans="2:38" x14ac:dyDescent="0.25">
      <c r="B355" s="208" t="s">
        <v>1244</v>
      </c>
      <c r="C355" s="209" t="s">
        <v>1245</v>
      </c>
      <c r="D3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10">
        <f t="shared" ref="F355:F370" si="739">D355+E355</f>
        <v>0</v>
      </c>
      <c r="G355" s="210"/>
      <c r="H355" s="210">
        <f t="shared" ref="H355:H370" si="740">F355-G355</f>
        <v>0</v>
      </c>
      <c r="I355" s="210"/>
      <c r="J355" s="210">
        <f t="shared" ref="J355:J370" si="741">F355-I355</f>
        <v>0</v>
      </c>
      <c r="K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10">
        <f t="shared" ref="Y355:Y370" si="742">V355+W355+X355</f>
        <v>0</v>
      </c>
      <c r="Z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10">
        <f t="shared" ref="AC355:AC370" si="743">Z355+AA355+AB355</f>
        <v>0</v>
      </c>
      <c r="AD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10">
        <f t="shared" ref="AG355:AG370" si="744">AD355+AE355+AF355</f>
        <v>0</v>
      </c>
      <c r="AH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10">
        <f t="shared" ref="AK355:AK370" si="745">AH355+AI355+AJ355</f>
        <v>0</v>
      </c>
      <c r="AL355" s="210">
        <f t="shared" ref="AL355:AL370" si="746">Y355+AC355+AG355+AK355</f>
        <v>0</v>
      </c>
    </row>
    <row r="356" spans="2:38" x14ac:dyDescent="0.25">
      <c r="B356" s="208" t="s">
        <v>1246</v>
      </c>
      <c r="C356" s="209" t="s">
        <v>1247</v>
      </c>
      <c r="D3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10">
        <f t="shared" si="739"/>
        <v>0</v>
      </c>
      <c r="G356" s="210"/>
      <c r="H356" s="210">
        <f t="shared" si="740"/>
        <v>0</v>
      </c>
      <c r="I356" s="210"/>
      <c r="J356" s="210">
        <f t="shared" si="741"/>
        <v>0</v>
      </c>
      <c r="K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10">
        <f t="shared" si="742"/>
        <v>0</v>
      </c>
      <c r="Z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10">
        <f t="shared" si="743"/>
        <v>0</v>
      </c>
      <c r="AD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10">
        <f t="shared" si="744"/>
        <v>0</v>
      </c>
      <c r="AH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10">
        <f t="shared" si="745"/>
        <v>0</v>
      </c>
      <c r="AL356" s="210">
        <f t="shared" si="746"/>
        <v>0</v>
      </c>
    </row>
    <row r="357" spans="2:38" x14ac:dyDescent="0.25">
      <c r="B357" s="208" t="s">
        <v>396</v>
      </c>
      <c r="C357" s="209" t="s">
        <v>1248</v>
      </c>
      <c r="D3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10">
        <f t="shared" si="739"/>
        <v>0</v>
      </c>
      <c r="G357" s="210"/>
      <c r="H357" s="210">
        <f t="shared" si="740"/>
        <v>0</v>
      </c>
      <c r="I357" s="210"/>
      <c r="J357" s="210">
        <f t="shared" si="741"/>
        <v>0</v>
      </c>
      <c r="K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10">
        <f t="shared" si="742"/>
        <v>0</v>
      </c>
      <c r="Z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10">
        <f t="shared" si="743"/>
        <v>0</v>
      </c>
      <c r="AD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10">
        <f t="shared" si="744"/>
        <v>0</v>
      </c>
      <c r="AH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10">
        <f t="shared" si="745"/>
        <v>0</v>
      </c>
      <c r="AL357" s="210">
        <f t="shared" si="746"/>
        <v>0</v>
      </c>
    </row>
    <row r="358" spans="2:38" x14ac:dyDescent="0.25">
      <c r="B358" s="208" t="s">
        <v>1249</v>
      </c>
      <c r="C358" s="209" t="s">
        <v>1250</v>
      </c>
      <c r="D3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625000</v>
      </c>
      <c r="F358" s="210">
        <f t="shared" si="739"/>
        <v>625000</v>
      </c>
      <c r="G358" s="210"/>
      <c r="H358" s="210">
        <f t="shared" si="740"/>
        <v>625000</v>
      </c>
      <c r="I358" s="210"/>
      <c r="J358" s="210">
        <f t="shared" si="741"/>
        <v>625000</v>
      </c>
      <c r="K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400000</v>
      </c>
      <c r="L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88000</v>
      </c>
      <c r="M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92000</v>
      </c>
      <c r="P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45000</v>
      </c>
      <c r="Q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150000</v>
      </c>
      <c r="W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435000</v>
      </c>
      <c r="X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10">
        <f t="shared" si="742"/>
        <v>585000</v>
      </c>
      <c r="Z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40000</v>
      </c>
      <c r="AA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10">
        <f t="shared" si="743"/>
        <v>40000</v>
      </c>
      <c r="AD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10">
        <f t="shared" si="744"/>
        <v>0</v>
      </c>
      <c r="AH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10">
        <f t="shared" si="745"/>
        <v>0</v>
      </c>
      <c r="AL358" s="210">
        <f t="shared" si="746"/>
        <v>625000</v>
      </c>
    </row>
    <row r="359" spans="2:38" x14ac:dyDescent="0.25">
      <c r="B359" s="208" t="s">
        <v>1251</v>
      </c>
      <c r="C359" s="209" t="s">
        <v>1252</v>
      </c>
      <c r="D3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10">
        <f t="shared" si="739"/>
        <v>0</v>
      </c>
      <c r="G359" s="210"/>
      <c r="H359" s="210">
        <f t="shared" si="740"/>
        <v>0</v>
      </c>
      <c r="I359" s="210"/>
      <c r="J359" s="210">
        <f t="shared" si="741"/>
        <v>0</v>
      </c>
      <c r="K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10">
        <f t="shared" si="742"/>
        <v>0</v>
      </c>
      <c r="Z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10">
        <f t="shared" si="743"/>
        <v>0</v>
      </c>
      <c r="AD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10">
        <f t="shared" si="744"/>
        <v>0</v>
      </c>
      <c r="AH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10">
        <f t="shared" si="745"/>
        <v>0</v>
      </c>
      <c r="AL359" s="210">
        <f t="shared" si="746"/>
        <v>0</v>
      </c>
    </row>
    <row r="360" spans="2:38" x14ac:dyDescent="0.25">
      <c r="B360" s="208" t="s">
        <v>1253</v>
      </c>
      <c r="C360" s="209" t="s">
        <v>1254</v>
      </c>
      <c r="D3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10">
        <f t="shared" si="739"/>
        <v>0</v>
      </c>
      <c r="G360" s="210"/>
      <c r="H360" s="210">
        <f t="shared" si="740"/>
        <v>0</v>
      </c>
      <c r="I360" s="210"/>
      <c r="J360" s="210">
        <f t="shared" si="741"/>
        <v>0</v>
      </c>
      <c r="K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10">
        <f t="shared" si="742"/>
        <v>0</v>
      </c>
      <c r="Z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10">
        <f t="shared" si="743"/>
        <v>0</v>
      </c>
      <c r="AD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10">
        <f t="shared" si="744"/>
        <v>0</v>
      </c>
      <c r="AH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10">
        <f t="shared" si="745"/>
        <v>0</v>
      </c>
      <c r="AL360" s="210">
        <f t="shared" si="746"/>
        <v>0</v>
      </c>
    </row>
    <row r="361" spans="2:38" x14ac:dyDescent="0.25">
      <c r="B361" s="208" t="s">
        <v>1255</v>
      </c>
      <c r="C361" s="209" t="s">
        <v>1256</v>
      </c>
      <c r="D3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10">
        <f t="shared" si="739"/>
        <v>0</v>
      </c>
      <c r="G361" s="210"/>
      <c r="H361" s="210">
        <f t="shared" si="740"/>
        <v>0</v>
      </c>
      <c r="I361" s="210"/>
      <c r="J361" s="210">
        <f t="shared" si="741"/>
        <v>0</v>
      </c>
      <c r="K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10">
        <f t="shared" si="742"/>
        <v>0</v>
      </c>
      <c r="Z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10">
        <f t="shared" si="743"/>
        <v>0</v>
      </c>
      <c r="AD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10">
        <f t="shared" si="744"/>
        <v>0</v>
      </c>
      <c r="AH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10">
        <f t="shared" si="745"/>
        <v>0</v>
      </c>
      <c r="AL361" s="210">
        <f t="shared" si="746"/>
        <v>0</v>
      </c>
    </row>
    <row r="362" spans="2:38" x14ac:dyDescent="0.25">
      <c r="B362" s="208" t="s">
        <v>397</v>
      </c>
      <c r="C362" s="209" t="s">
        <v>1257</v>
      </c>
      <c r="D3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10">
        <f t="shared" si="739"/>
        <v>0</v>
      </c>
      <c r="G362" s="210"/>
      <c r="H362" s="210">
        <f t="shared" si="740"/>
        <v>0</v>
      </c>
      <c r="I362" s="210"/>
      <c r="J362" s="210">
        <f t="shared" si="741"/>
        <v>0</v>
      </c>
      <c r="K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10">
        <f t="shared" si="742"/>
        <v>0</v>
      </c>
      <c r="Z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10">
        <f t="shared" si="743"/>
        <v>0</v>
      </c>
      <c r="AD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10">
        <f t="shared" si="744"/>
        <v>0</v>
      </c>
      <c r="AH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10">
        <f t="shared" si="745"/>
        <v>0</v>
      </c>
      <c r="AL362" s="210">
        <f t="shared" si="746"/>
        <v>0</v>
      </c>
    </row>
    <row r="363" spans="2:38" x14ac:dyDescent="0.25">
      <c r="B363" s="208" t="s">
        <v>1258</v>
      </c>
      <c r="C363" s="209" t="s">
        <v>1259</v>
      </c>
      <c r="D3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10">
        <f t="shared" si="739"/>
        <v>0</v>
      </c>
      <c r="G363" s="210"/>
      <c r="H363" s="210">
        <f t="shared" si="740"/>
        <v>0</v>
      </c>
      <c r="I363" s="210"/>
      <c r="J363" s="210">
        <f t="shared" si="741"/>
        <v>0</v>
      </c>
      <c r="K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10">
        <f t="shared" si="742"/>
        <v>0</v>
      </c>
      <c r="Z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10">
        <f t="shared" si="743"/>
        <v>0</v>
      </c>
      <c r="AD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10">
        <f t="shared" si="744"/>
        <v>0</v>
      </c>
      <c r="AH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10">
        <f t="shared" si="745"/>
        <v>0</v>
      </c>
      <c r="AL363" s="210">
        <f t="shared" si="746"/>
        <v>0</v>
      </c>
    </row>
    <row r="364" spans="2:38" x14ac:dyDescent="0.25">
      <c r="B364" s="208" t="s">
        <v>1260</v>
      </c>
      <c r="C364" s="209" t="s">
        <v>1261</v>
      </c>
      <c r="D3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10">
        <f t="shared" si="739"/>
        <v>0</v>
      </c>
      <c r="G364" s="210"/>
      <c r="H364" s="210">
        <f t="shared" si="740"/>
        <v>0</v>
      </c>
      <c r="I364" s="210"/>
      <c r="J364" s="210">
        <f t="shared" si="741"/>
        <v>0</v>
      </c>
      <c r="K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10">
        <f t="shared" si="742"/>
        <v>0</v>
      </c>
      <c r="Z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10">
        <f t="shared" si="743"/>
        <v>0</v>
      </c>
      <c r="AD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10">
        <f t="shared" si="744"/>
        <v>0</v>
      </c>
      <c r="AH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10">
        <f t="shared" si="745"/>
        <v>0</v>
      </c>
      <c r="AL364" s="210">
        <f t="shared" si="746"/>
        <v>0</v>
      </c>
    </row>
    <row r="365" spans="2:38" x14ac:dyDescent="0.25">
      <c r="B365" s="208" t="s">
        <v>1262</v>
      </c>
      <c r="C365" s="209" t="s">
        <v>1263</v>
      </c>
      <c r="D3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10">
        <f t="shared" si="739"/>
        <v>0</v>
      </c>
      <c r="G365" s="210"/>
      <c r="H365" s="210">
        <f t="shared" si="740"/>
        <v>0</v>
      </c>
      <c r="I365" s="210"/>
      <c r="J365" s="210">
        <f t="shared" si="741"/>
        <v>0</v>
      </c>
      <c r="K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10">
        <f t="shared" si="742"/>
        <v>0</v>
      </c>
      <c r="Z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10">
        <f t="shared" si="743"/>
        <v>0</v>
      </c>
      <c r="AD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10">
        <f t="shared" si="744"/>
        <v>0</v>
      </c>
      <c r="AH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10">
        <f t="shared" si="745"/>
        <v>0</v>
      </c>
      <c r="AL365" s="210">
        <f t="shared" si="746"/>
        <v>0</v>
      </c>
    </row>
    <row r="366" spans="2:38" x14ac:dyDescent="0.25">
      <c r="B366" s="208" t="s">
        <v>1264</v>
      </c>
      <c r="C366" s="209" t="s">
        <v>1265</v>
      </c>
      <c r="D3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10">
        <f t="shared" si="739"/>
        <v>0</v>
      </c>
      <c r="G366" s="210"/>
      <c r="H366" s="210">
        <f t="shared" si="740"/>
        <v>0</v>
      </c>
      <c r="I366" s="210"/>
      <c r="J366" s="210">
        <f t="shared" si="741"/>
        <v>0</v>
      </c>
      <c r="K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10">
        <f t="shared" si="742"/>
        <v>0</v>
      </c>
      <c r="Z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10">
        <f t="shared" si="743"/>
        <v>0</v>
      </c>
      <c r="AD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10">
        <f t="shared" si="744"/>
        <v>0</v>
      </c>
      <c r="AH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10">
        <f t="shared" si="745"/>
        <v>0</v>
      </c>
      <c r="AL366" s="210">
        <f t="shared" si="746"/>
        <v>0</v>
      </c>
    </row>
    <row r="367" spans="2:38" x14ac:dyDescent="0.25">
      <c r="B367" s="208" t="s">
        <v>1266</v>
      </c>
      <c r="C367" s="209" t="s">
        <v>1267</v>
      </c>
      <c r="D3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10">
        <f t="shared" si="739"/>
        <v>0</v>
      </c>
      <c r="G367" s="210"/>
      <c r="H367" s="210">
        <f t="shared" si="740"/>
        <v>0</v>
      </c>
      <c r="I367" s="210"/>
      <c r="J367" s="210">
        <f t="shared" si="741"/>
        <v>0</v>
      </c>
      <c r="K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10">
        <f t="shared" si="742"/>
        <v>0</v>
      </c>
      <c r="Z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10">
        <f t="shared" si="743"/>
        <v>0</v>
      </c>
      <c r="AD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10">
        <f t="shared" si="744"/>
        <v>0</v>
      </c>
      <c r="AH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10">
        <f t="shared" si="745"/>
        <v>0</v>
      </c>
      <c r="AL367" s="210">
        <f t="shared" si="746"/>
        <v>0</v>
      </c>
    </row>
    <row r="368" spans="2:38" x14ac:dyDescent="0.25">
      <c r="B368" s="208" t="s">
        <v>1268</v>
      </c>
      <c r="C368" s="209" t="s">
        <v>1269</v>
      </c>
      <c r="D3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10">
        <f t="shared" si="739"/>
        <v>0</v>
      </c>
      <c r="G368" s="210"/>
      <c r="H368" s="210">
        <f t="shared" si="740"/>
        <v>0</v>
      </c>
      <c r="I368" s="210"/>
      <c r="J368" s="210">
        <f t="shared" si="741"/>
        <v>0</v>
      </c>
      <c r="K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10">
        <f t="shared" si="742"/>
        <v>0</v>
      </c>
      <c r="Z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10">
        <f t="shared" si="743"/>
        <v>0</v>
      </c>
      <c r="AD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10">
        <f t="shared" si="744"/>
        <v>0</v>
      </c>
      <c r="AH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10">
        <f t="shared" si="745"/>
        <v>0</v>
      </c>
      <c r="AL368" s="210">
        <f t="shared" si="746"/>
        <v>0</v>
      </c>
    </row>
    <row r="369" spans="1:38" x14ac:dyDescent="0.25">
      <c r="B369" s="208" t="s">
        <v>1270</v>
      </c>
      <c r="C369" s="209" t="s">
        <v>1271</v>
      </c>
      <c r="D3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10">
        <f t="shared" si="739"/>
        <v>0</v>
      </c>
      <c r="G369" s="210"/>
      <c r="H369" s="210">
        <f t="shared" si="740"/>
        <v>0</v>
      </c>
      <c r="I369" s="210"/>
      <c r="J369" s="210">
        <f t="shared" si="741"/>
        <v>0</v>
      </c>
      <c r="K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10">
        <f t="shared" si="742"/>
        <v>0</v>
      </c>
      <c r="Z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10">
        <f t="shared" si="743"/>
        <v>0</v>
      </c>
      <c r="AD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10">
        <f t="shared" si="744"/>
        <v>0</v>
      </c>
      <c r="AH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10">
        <f t="shared" si="745"/>
        <v>0</v>
      </c>
      <c r="AL369" s="210">
        <f t="shared" si="746"/>
        <v>0</v>
      </c>
    </row>
    <row r="370" spans="1:38" x14ac:dyDescent="0.25">
      <c r="B370" s="208" t="s">
        <v>1272</v>
      </c>
      <c r="C370" s="209" t="s">
        <v>1273</v>
      </c>
      <c r="D3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10">
        <f t="shared" si="739"/>
        <v>0</v>
      </c>
      <c r="G370" s="210"/>
      <c r="H370" s="210">
        <f t="shared" si="740"/>
        <v>0</v>
      </c>
      <c r="I370" s="210"/>
      <c r="J370" s="210">
        <f t="shared" si="741"/>
        <v>0</v>
      </c>
      <c r="K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10">
        <f t="shared" si="742"/>
        <v>0</v>
      </c>
      <c r="Z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10">
        <f t="shared" si="743"/>
        <v>0</v>
      </c>
      <c r="AD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10">
        <f t="shared" si="744"/>
        <v>0</v>
      </c>
      <c r="AH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10">
        <f t="shared" si="745"/>
        <v>0</v>
      </c>
      <c r="AL370" s="210">
        <f t="shared" si="746"/>
        <v>0</v>
      </c>
    </row>
    <row r="371" spans="1:38" x14ac:dyDescent="0.25">
      <c r="B371" s="208" t="s">
        <v>1274</v>
      </c>
      <c r="C371" s="209" t="s">
        <v>1275</v>
      </c>
      <c r="D3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10">
        <f t="shared" si="597"/>
        <v>0</v>
      </c>
      <c r="G371" s="210"/>
      <c r="H371" s="210">
        <f t="shared" si="598"/>
        <v>0</v>
      </c>
      <c r="I371" s="210"/>
      <c r="J371" s="210">
        <f t="shared" si="599"/>
        <v>0</v>
      </c>
      <c r="K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10">
        <f t="shared" si="601"/>
        <v>0</v>
      </c>
      <c r="Z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10">
        <f t="shared" si="602"/>
        <v>0</v>
      </c>
      <c r="AD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10">
        <f t="shared" si="603"/>
        <v>0</v>
      </c>
      <c r="AH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10">
        <f t="shared" si="604"/>
        <v>0</v>
      </c>
      <c r="AL371" s="210">
        <f t="shared" si="605"/>
        <v>0</v>
      </c>
    </row>
    <row r="372" spans="1:38" x14ac:dyDescent="0.25">
      <c r="B372" s="208" t="s">
        <v>1276</v>
      </c>
      <c r="C372" s="209" t="s">
        <v>1277</v>
      </c>
      <c r="D3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10">
        <f t="shared" si="597"/>
        <v>0</v>
      </c>
      <c r="G372" s="210"/>
      <c r="H372" s="210">
        <f t="shared" si="598"/>
        <v>0</v>
      </c>
      <c r="I372" s="210"/>
      <c r="J372" s="210">
        <f t="shared" si="599"/>
        <v>0</v>
      </c>
      <c r="K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10">
        <f t="shared" si="601"/>
        <v>0</v>
      </c>
      <c r="Z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10">
        <f t="shared" si="602"/>
        <v>0</v>
      </c>
      <c r="AD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10">
        <f t="shared" si="603"/>
        <v>0</v>
      </c>
      <c r="AH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10">
        <f t="shared" si="604"/>
        <v>0</v>
      </c>
      <c r="AL372" s="210">
        <f t="shared" si="605"/>
        <v>0</v>
      </c>
    </row>
    <row r="373" spans="1:38" x14ac:dyDescent="0.25">
      <c r="B373" s="208" t="s">
        <v>1278</v>
      </c>
      <c r="C373" s="209" t="s">
        <v>1277</v>
      </c>
      <c r="D3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10">
        <f t="shared" si="597"/>
        <v>0</v>
      </c>
      <c r="G373" s="210"/>
      <c r="H373" s="210">
        <f t="shared" si="598"/>
        <v>0</v>
      </c>
      <c r="I373" s="210"/>
      <c r="J373" s="210">
        <f t="shared" si="599"/>
        <v>0</v>
      </c>
      <c r="K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10">
        <f t="shared" si="601"/>
        <v>0</v>
      </c>
      <c r="Z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10">
        <f t="shared" si="602"/>
        <v>0</v>
      </c>
      <c r="AD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10">
        <f t="shared" si="603"/>
        <v>0</v>
      </c>
      <c r="AH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10">
        <f t="shared" si="604"/>
        <v>0</v>
      </c>
      <c r="AL373" s="210">
        <f t="shared" si="605"/>
        <v>0</v>
      </c>
    </row>
    <row r="374" spans="1:38" x14ac:dyDescent="0.25">
      <c r="B374" s="208" t="s">
        <v>1279</v>
      </c>
      <c r="C374" s="209" t="s">
        <v>1280</v>
      </c>
      <c r="D3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10">
        <f t="shared" si="597"/>
        <v>0</v>
      </c>
      <c r="G374" s="210"/>
      <c r="H374" s="210">
        <f t="shared" si="598"/>
        <v>0</v>
      </c>
      <c r="I374" s="210"/>
      <c r="J374" s="210">
        <f t="shared" si="599"/>
        <v>0</v>
      </c>
      <c r="K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10">
        <f t="shared" si="601"/>
        <v>0</v>
      </c>
      <c r="Z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10">
        <f t="shared" si="602"/>
        <v>0</v>
      </c>
      <c r="AD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10">
        <f t="shared" si="603"/>
        <v>0</v>
      </c>
      <c r="AH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10">
        <f t="shared" si="604"/>
        <v>0</v>
      </c>
      <c r="AL374" s="210">
        <f t="shared" si="605"/>
        <v>0</v>
      </c>
    </row>
    <row r="375" spans="1:38" x14ac:dyDescent="0.25">
      <c r="B375" s="217" t="s">
        <v>398</v>
      </c>
      <c r="C375" s="218" t="s">
        <v>265</v>
      </c>
      <c r="D375" s="219">
        <f>SUM(D376:D380)</f>
        <v>0</v>
      </c>
      <c r="E375" s="219">
        <f>SUM(E376:E380)</f>
        <v>0</v>
      </c>
      <c r="F375" s="219">
        <f t="shared" ref="F375:F445" si="747">D375+E375</f>
        <v>0</v>
      </c>
      <c r="G375" s="219">
        <f>SUM(G376:G380)</f>
        <v>0</v>
      </c>
      <c r="H375" s="219">
        <f t="shared" si="598"/>
        <v>0</v>
      </c>
      <c r="I375" s="219">
        <f>SUM(I376:I380)</f>
        <v>0</v>
      </c>
      <c r="J375" s="219">
        <f t="shared" si="599"/>
        <v>0</v>
      </c>
      <c r="K375" s="219">
        <f t="shared" ref="K375:X375" si="748">SUM(K376:K380)</f>
        <v>0</v>
      </c>
      <c r="L375" s="219">
        <f t="shared" si="748"/>
        <v>0</v>
      </c>
      <c r="M375" s="219">
        <f t="shared" si="748"/>
        <v>0</v>
      </c>
      <c r="N375" s="219">
        <f t="shared" si="748"/>
        <v>0</v>
      </c>
      <c r="O375" s="219">
        <f t="shared" si="748"/>
        <v>0</v>
      </c>
      <c r="P375" s="219">
        <f t="shared" si="748"/>
        <v>0</v>
      </c>
      <c r="Q375" s="219">
        <f t="shared" si="748"/>
        <v>0</v>
      </c>
      <c r="R375" s="219">
        <f t="shared" si="748"/>
        <v>0</v>
      </c>
      <c r="S375" s="219">
        <f t="shared" si="748"/>
        <v>0</v>
      </c>
      <c r="T375" s="219">
        <f t="shared" si="748"/>
        <v>0</v>
      </c>
      <c r="U375" s="219">
        <f t="shared" si="748"/>
        <v>0</v>
      </c>
      <c r="V375" s="219">
        <f t="shared" si="748"/>
        <v>0</v>
      </c>
      <c r="W375" s="219">
        <f t="shared" si="748"/>
        <v>0</v>
      </c>
      <c r="X375" s="219">
        <f t="shared" si="748"/>
        <v>0</v>
      </c>
      <c r="Y375" s="219">
        <f t="shared" si="601"/>
        <v>0</v>
      </c>
      <c r="Z375" s="219">
        <f>SUM(Z376:Z380)</f>
        <v>0</v>
      </c>
      <c r="AA375" s="219">
        <f>SUM(AA376:AA380)</f>
        <v>0</v>
      </c>
      <c r="AB375" s="219">
        <f>SUM(AB376:AB380)</f>
        <v>0</v>
      </c>
      <c r="AC375" s="219">
        <f t="shared" si="602"/>
        <v>0</v>
      </c>
      <c r="AD375" s="219">
        <f>SUM(AD376:AD380)</f>
        <v>0</v>
      </c>
      <c r="AE375" s="219">
        <f>SUM(AE376:AE380)</f>
        <v>0</v>
      </c>
      <c r="AF375" s="219">
        <f>SUM(AF376:AF380)</f>
        <v>0</v>
      </c>
      <c r="AG375" s="219">
        <f t="shared" si="603"/>
        <v>0</v>
      </c>
      <c r="AH375" s="219">
        <f>SUM(AH376:AH380)</f>
        <v>0</v>
      </c>
      <c r="AI375" s="219">
        <f>SUM(AI376:AI380)</f>
        <v>0</v>
      </c>
      <c r="AJ375" s="219">
        <f>SUM(AJ376:AJ380)</f>
        <v>0</v>
      </c>
      <c r="AK375" s="219">
        <f t="shared" si="604"/>
        <v>0</v>
      </c>
      <c r="AL375" s="219">
        <f t="shared" si="605"/>
        <v>0</v>
      </c>
    </row>
    <row r="376" spans="1:38" x14ac:dyDescent="0.25">
      <c r="B376" s="208" t="s">
        <v>399</v>
      </c>
      <c r="C376" s="209" t="s">
        <v>266</v>
      </c>
      <c r="D3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10">
        <f t="shared" si="747"/>
        <v>0</v>
      </c>
      <c r="G376" s="210"/>
      <c r="H376" s="210">
        <f t="shared" si="598"/>
        <v>0</v>
      </c>
      <c r="I376" s="210"/>
      <c r="J376" s="210">
        <f t="shared" si="599"/>
        <v>0</v>
      </c>
      <c r="K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10">
        <f t="shared" si="601"/>
        <v>0</v>
      </c>
      <c r="Z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10">
        <f t="shared" si="602"/>
        <v>0</v>
      </c>
      <c r="AD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10">
        <f t="shared" si="603"/>
        <v>0</v>
      </c>
      <c r="AH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10">
        <f t="shared" si="604"/>
        <v>0</v>
      </c>
      <c r="AL376" s="210">
        <f t="shared" si="605"/>
        <v>0</v>
      </c>
    </row>
    <row r="377" spans="1:38" x14ac:dyDescent="0.25">
      <c r="B377" s="208" t="s">
        <v>1281</v>
      </c>
      <c r="C377" s="209" t="s">
        <v>1282</v>
      </c>
      <c r="D3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10">
        <f t="shared" si="747"/>
        <v>0</v>
      </c>
      <c r="G377" s="210"/>
      <c r="H377" s="210">
        <f t="shared" si="598"/>
        <v>0</v>
      </c>
      <c r="I377" s="210"/>
      <c r="J377" s="210">
        <f t="shared" si="599"/>
        <v>0</v>
      </c>
      <c r="K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10">
        <f t="shared" si="601"/>
        <v>0</v>
      </c>
      <c r="Z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10">
        <f t="shared" si="602"/>
        <v>0</v>
      </c>
      <c r="AD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10">
        <f t="shared" si="603"/>
        <v>0</v>
      </c>
      <c r="AH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10">
        <f t="shared" si="604"/>
        <v>0</v>
      </c>
      <c r="AL377" s="210">
        <f t="shared" si="605"/>
        <v>0</v>
      </c>
    </row>
    <row r="378" spans="1:38" x14ac:dyDescent="0.25">
      <c r="B378" s="208" t="s">
        <v>1283</v>
      </c>
      <c r="C378" s="209" t="s">
        <v>1284</v>
      </c>
      <c r="D3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10">
        <f t="shared" ref="F378" si="749">D378+E378</f>
        <v>0</v>
      </c>
      <c r="G378" s="210"/>
      <c r="H378" s="210">
        <f t="shared" ref="H378" si="750">F378-G378</f>
        <v>0</v>
      </c>
      <c r="I378" s="210"/>
      <c r="J378" s="210">
        <f t="shared" ref="J378" si="751">F378-I378</f>
        <v>0</v>
      </c>
      <c r="K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10">
        <f t="shared" ref="Y378" si="752">V378+W378+X378</f>
        <v>0</v>
      </c>
      <c r="Z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10">
        <f t="shared" ref="AC378" si="753">Z378+AA378+AB378</f>
        <v>0</v>
      </c>
      <c r="AD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10">
        <f t="shared" ref="AG378" si="754">AD378+AE378+AF378</f>
        <v>0</v>
      </c>
      <c r="AH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10">
        <f t="shared" ref="AK378" si="755">AH378+AI378+AJ378</f>
        <v>0</v>
      </c>
      <c r="AL378" s="210">
        <f t="shared" ref="AL378" si="756">Y378+AC378+AG378+AK378</f>
        <v>0</v>
      </c>
    </row>
    <row r="379" spans="1:38" x14ac:dyDescent="0.25">
      <c r="A379" s="466"/>
      <c r="B379" s="208" t="s">
        <v>1285</v>
      </c>
      <c r="C379" s="209" t="s">
        <v>1286</v>
      </c>
      <c r="D3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10">
        <f t="shared" ref="F379" si="757">D379+E379</f>
        <v>0</v>
      </c>
      <c r="G379" s="210"/>
      <c r="H379" s="210">
        <f t="shared" ref="H379" si="758">F379-G379</f>
        <v>0</v>
      </c>
      <c r="I379" s="210"/>
      <c r="J379" s="210">
        <f t="shared" ref="J379" si="759">F379-I379</f>
        <v>0</v>
      </c>
      <c r="K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10">
        <f t="shared" ref="Y379" si="760">V379+W379+X379</f>
        <v>0</v>
      </c>
      <c r="Z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10">
        <f t="shared" ref="AC379" si="761">Z379+AA379+AB379</f>
        <v>0</v>
      </c>
      <c r="AD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10">
        <f t="shared" ref="AG379" si="762">AD379+AE379+AF379</f>
        <v>0</v>
      </c>
      <c r="AH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10">
        <f t="shared" ref="AK379" si="763">AH379+AI379+AJ379</f>
        <v>0</v>
      </c>
      <c r="AL379" s="210">
        <f t="shared" ref="AL379" si="764">Y379+AC379+AG379+AK379</f>
        <v>0</v>
      </c>
    </row>
    <row r="380" spans="1:38" x14ac:dyDescent="0.25">
      <c r="A380" s="466"/>
      <c r="B380" s="208" t="s">
        <v>1287</v>
      </c>
      <c r="C380" s="209" t="s">
        <v>1286</v>
      </c>
      <c r="D3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10">
        <f t="shared" si="747"/>
        <v>0</v>
      </c>
      <c r="G380" s="210"/>
      <c r="H380" s="210">
        <f t="shared" si="598"/>
        <v>0</v>
      </c>
      <c r="I380" s="210"/>
      <c r="J380" s="210">
        <f t="shared" si="599"/>
        <v>0</v>
      </c>
      <c r="K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10">
        <f t="shared" si="601"/>
        <v>0</v>
      </c>
      <c r="Z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10">
        <f t="shared" si="602"/>
        <v>0</v>
      </c>
      <c r="AD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10">
        <f t="shared" si="603"/>
        <v>0</v>
      </c>
      <c r="AH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10">
        <f t="shared" si="604"/>
        <v>0</v>
      </c>
      <c r="AL380" s="210">
        <f t="shared" si="605"/>
        <v>0</v>
      </c>
    </row>
    <row r="381" spans="1:38" x14ac:dyDescent="0.25">
      <c r="B381" s="217" t="s">
        <v>400</v>
      </c>
      <c r="C381" s="218" t="s">
        <v>267</v>
      </c>
      <c r="D381" s="219">
        <f>SUM(D382:D389)</f>
        <v>0</v>
      </c>
      <c r="E381" s="219">
        <f>SUM(E382:E389)</f>
        <v>4900000</v>
      </c>
      <c r="F381" s="219">
        <f t="shared" si="747"/>
        <v>4900000</v>
      </c>
      <c r="G381" s="219">
        <f t="shared" ref="G381:I381" si="765">SUM(G382:G389)</f>
        <v>0</v>
      </c>
      <c r="H381" s="219">
        <f t="shared" si="598"/>
        <v>4900000</v>
      </c>
      <c r="I381" s="219">
        <f t="shared" si="765"/>
        <v>0</v>
      </c>
      <c r="J381" s="219">
        <f t="shared" si="599"/>
        <v>4900000</v>
      </c>
      <c r="K381" s="219">
        <f t="shared" ref="K381:AJ381" si="766">SUM(K382:K389)</f>
        <v>0</v>
      </c>
      <c r="L381" s="219">
        <f t="shared" si="766"/>
        <v>0</v>
      </c>
      <c r="M381" s="219">
        <f t="shared" si="766"/>
        <v>0</v>
      </c>
      <c r="N381" s="219">
        <f t="shared" si="766"/>
        <v>0</v>
      </c>
      <c r="O381" s="219">
        <f t="shared" si="766"/>
        <v>0</v>
      </c>
      <c r="P381" s="219">
        <f t="shared" si="766"/>
        <v>4900000</v>
      </c>
      <c r="Q381" s="219">
        <f t="shared" si="766"/>
        <v>0</v>
      </c>
      <c r="R381" s="219">
        <f t="shared" si="766"/>
        <v>0</v>
      </c>
      <c r="S381" s="219">
        <f t="shared" si="766"/>
        <v>0</v>
      </c>
      <c r="T381" s="219">
        <f t="shared" si="766"/>
        <v>0</v>
      </c>
      <c r="U381" s="219">
        <f t="shared" si="766"/>
        <v>0</v>
      </c>
      <c r="V381" s="219">
        <f t="shared" si="766"/>
        <v>4900000</v>
      </c>
      <c r="W381" s="219">
        <f t="shared" si="766"/>
        <v>0</v>
      </c>
      <c r="X381" s="219">
        <f t="shared" si="766"/>
        <v>0</v>
      </c>
      <c r="Y381" s="219">
        <f t="shared" si="601"/>
        <v>4900000</v>
      </c>
      <c r="Z381" s="219">
        <f t="shared" si="766"/>
        <v>0</v>
      </c>
      <c r="AA381" s="219">
        <f t="shared" si="766"/>
        <v>0</v>
      </c>
      <c r="AB381" s="219">
        <f t="shared" si="766"/>
        <v>0</v>
      </c>
      <c r="AC381" s="219">
        <f t="shared" si="602"/>
        <v>0</v>
      </c>
      <c r="AD381" s="219">
        <f t="shared" si="766"/>
        <v>0</v>
      </c>
      <c r="AE381" s="219">
        <f t="shared" si="766"/>
        <v>0</v>
      </c>
      <c r="AF381" s="219">
        <f t="shared" si="766"/>
        <v>0</v>
      </c>
      <c r="AG381" s="219">
        <f t="shared" si="603"/>
        <v>0</v>
      </c>
      <c r="AH381" s="219">
        <f t="shared" si="766"/>
        <v>0</v>
      </c>
      <c r="AI381" s="219">
        <f t="shared" si="766"/>
        <v>0</v>
      </c>
      <c r="AJ381" s="219">
        <f t="shared" si="766"/>
        <v>0</v>
      </c>
      <c r="AK381" s="219">
        <f t="shared" si="604"/>
        <v>0</v>
      </c>
      <c r="AL381" s="219">
        <f t="shared" si="605"/>
        <v>4900000</v>
      </c>
    </row>
    <row r="382" spans="1:38" x14ac:dyDescent="0.25">
      <c r="B382" s="208" t="s">
        <v>401</v>
      </c>
      <c r="C382" s="209" t="s">
        <v>268</v>
      </c>
      <c r="D3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10">
        <f t="shared" si="747"/>
        <v>0</v>
      </c>
      <c r="G382" s="210"/>
      <c r="H382" s="210">
        <f t="shared" si="598"/>
        <v>0</v>
      </c>
      <c r="I382" s="210"/>
      <c r="J382" s="210">
        <f t="shared" si="599"/>
        <v>0</v>
      </c>
      <c r="K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10">
        <f t="shared" si="601"/>
        <v>0</v>
      </c>
      <c r="Z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10">
        <f t="shared" si="602"/>
        <v>0</v>
      </c>
      <c r="AD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10">
        <f t="shared" si="603"/>
        <v>0</v>
      </c>
      <c r="AH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10">
        <f t="shared" si="604"/>
        <v>0</v>
      </c>
      <c r="AL382" s="210">
        <f t="shared" si="605"/>
        <v>0</v>
      </c>
    </row>
    <row r="383" spans="1:38" x14ac:dyDescent="0.25">
      <c r="B383" s="208" t="s">
        <v>1288</v>
      </c>
      <c r="C383" s="209" t="s">
        <v>1289</v>
      </c>
      <c r="D3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4900000</v>
      </c>
      <c r="F383" s="210">
        <f t="shared" ref="F383:F386" si="767">D383+E383</f>
        <v>4900000</v>
      </c>
      <c r="G383" s="210"/>
      <c r="H383" s="210">
        <f t="shared" ref="H383:H386" si="768">F383-G383</f>
        <v>4900000</v>
      </c>
      <c r="I383" s="210"/>
      <c r="J383" s="210">
        <f t="shared" ref="J383:J386" si="769">F383-I383</f>
        <v>4900000</v>
      </c>
      <c r="K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4900000</v>
      </c>
      <c r="Q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4900000</v>
      </c>
      <c r="W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10">
        <f t="shared" ref="Y383:Y386" si="770">V383+W383+X383</f>
        <v>4900000</v>
      </c>
      <c r="Z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10">
        <f t="shared" ref="AC383:AC386" si="771">Z383+AA383+AB383</f>
        <v>0</v>
      </c>
      <c r="AD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10">
        <f t="shared" ref="AG383:AG386" si="772">AD383+AE383+AF383</f>
        <v>0</v>
      </c>
      <c r="AH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10">
        <f t="shared" ref="AK383:AK386" si="773">AH383+AI383+AJ383</f>
        <v>0</v>
      </c>
      <c r="AL383" s="210">
        <f t="shared" ref="AL383:AL386" si="774">Y383+AC383+AG383+AK383</f>
        <v>4900000</v>
      </c>
    </row>
    <row r="384" spans="1:38" x14ac:dyDescent="0.25">
      <c r="B384" s="208" t="s">
        <v>402</v>
      </c>
      <c r="C384" s="209" t="s">
        <v>269</v>
      </c>
      <c r="D3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10">
        <f t="shared" si="767"/>
        <v>0</v>
      </c>
      <c r="G384" s="210"/>
      <c r="H384" s="210">
        <f t="shared" si="768"/>
        <v>0</v>
      </c>
      <c r="I384" s="210"/>
      <c r="J384" s="210">
        <f t="shared" si="769"/>
        <v>0</v>
      </c>
      <c r="K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10">
        <f t="shared" si="770"/>
        <v>0</v>
      </c>
      <c r="Z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10">
        <f t="shared" si="771"/>
        <v>0</v>
      </c>
      <c r="AD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10">
        <f t="shared" si="772"/>
        <v>0</v>
      </c>
      <c r="AH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10">
        <f t="shared" si="773"/>
        <v>0</v>
      </c>
      <c r="AL384" s="210">
        <f t="shared" si="774"/>
        <v>0</v>
      </c>
    </row>
    <row r="385" spans="2:38" x14ac:dyDescent="0.25">
      <c r="B385" s="208" t="s">
        <v>1290</v>
      </c>
      <c r="C385" s="209" t="s">
        <v>1291</v>
      </c>
      <c r="D3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10">
        <f t="shared" si="767"/>
        <v>0</v>
      </c>
      <c r="G385" s="210"/>
      <c r="H385" s="210">
        <f t="shared" si="768"/>
        <v>0</v>
      </c>
      <c r="I385" s="210"/>
      <c r="J385" s="210">
        <f t="shared" si="769"/>
        <v>0</v>
      </c>
      <c r="K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10">
        <f t="shared" si="770"/>
        <v>0</v>
      </c>
      <c r="Z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10">
        <f t="shared" si="771"/>
        <v>0</v>
      </c>
      <c r="AD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10">
        <f t="shared" si="772"/>
        <v>0</v>
      </c>
      <c r="AH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10">
        <f t="shared" si="773"/>
        <v>0</v>
      </c>
      <c r="AL385" s="210">
        <f t="shared" si="774"/>
        <v>0</v>
      </c>
    </row>
    <row r="386" spans="2:38" x14ac:dyDescent="0.25">
      <c r="B386" s="208" t="s">
        <v>1292</v>
      </c>
      <c r="C386" s="209" t="s">
        <v>1293</v>
      </c>
      <c r="D3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10">
        <f t="shared" si="767"/>
        <v>0</v>
      </c>
      <c r="G386" s="210"/>
      <c r="H386" s="210">
        <f t="shared" si="768"/>
        <v>0</v>
      </c>
      <c r="I386" s="210"/>
      <c r="J386" s="210">
        <f t="shared" si="769"/>
        <v>0</v>
      </c>
      <c r="K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10">
        <f t="shared" si="770"/>
        <v>0</v>
      </c>
      <c r="Z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10">
        <f t="shared" si="771"/>
        <v>0</v>
      </c>
      <c r="AD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10">
        <f t="shared" si="772"/>
        <v>0</v>
      </c>
      <c r="AH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10">
        <f t="shared" si="773"/>
        <v>0</v>
      </c>
      <c r="AL386" s="210">
        <f t="shared" si="774"/>
        <v>0</v>
      </c>
    </row>
    <row r="387" spans="2:38" x14ac:dyDescent="0.25">
      <c r="B387" s="208" t="s">
        <v>403</v>
      </c>
      <c r="C387" s="209" t="s">
        <v>270</v>
      </c>
      <c r="D3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10">
        <f t="shared" si="747"/>
        <v>0</v>
      </c>
      <c r="G387" s="210"/>
      <c r="H387" s="210">
        <f t="shared" si="598"/>
        <v>0</v>
      </c>
      <c r="I387" s="210"/>
      <c r="J387" s="210">
        <f t="shared" si="599"/>
        <v>0</v>
      </c>
      <c r="K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10">
        <f t="shared" si="601"/>
        <v>0</v>
      </c>
      <c r="Z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10">
        <f t="shared" si="602"/>
        <v>0</v>
      </c>
      <c r="AD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10">
        <f t="shared" si="603"/>
        <v>0</v>
      </c>
      <c r="AH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10">
        <f t="shared" si="604"/>
        <v>0</v>
      </c>
      <c r="AL387" s="210">
        <f t="shared" si="605"/>
        <v>0</v>
      </c>
    </row>
    <row r="388" spans="2:38" x14ac:dyDescent="0.25">
      <c r="B388" s="208" t="s">
        <v>1294</v>
      </c>
      <c r="C388" s="209" t="s">
        <v>1295</v>
      </c>
      <c r="D3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10">
        <f t="shared" ref="F388" si="775">D388+E388</f>
        <v>0</v>
      </c>
      <c r="G388" s="210"/>
      <c r="H388" s="210">
        <f t="shared" ref="H388" si="776">F388-G388</f>
        <v>0</v>
      </c>
      <c r="I388" s="210"/>
      <c r="J388" s="210">
        <f t="shared" ref="J388" si="777">F388-I388</f>
        <v>0</v>
      </c>
      <c r="K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10">
        <f t="shared" ref="Y388" si="778">V388+W388+X388</f>
        <v>0</v>
      </c>
      <c r="Z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10">
        <f t="shared" ref="AC388" si="779">Z388+AA388+AB388</f>
        <v>0</v>
      </c>
      <c r="AD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10">
        <f t="shared" ref="AG388" si="780">AD388+AE388+AF388</f>
        <v>0</v>
      </c>
      <c r="AH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10">
        <f t="shared" ref="AK388" si="781">AH388+AI388+AJ388</f>
        <v>0</v>
      </c>
      <c r="AL388" s="210">
        <f t="shared" ref="AL388" si="782">Y388+AC388+AG388+AK388</f>
        <v>0</v>
      </c>
    </row>
    <row r="389" spans="2:38" x14ac:dyDescent="0.25">
      <c r="B389" s="208" t="s">
        <v>1296</v>
      </c>
      <c r="C389" s="209" t="s">
        <v>1297</v>
      </c>
      <c r="D3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10">
        <f t="shared" si="747"/>
        <v>0</v>
      </c>
      <c r="G389" s="210"/>
      <c r="H389" s="210">
        <f t="shared" si="598"/>
        <v>0</v>
      </c>
      <c r="I389" s="210"/>
      <c r="J389" s="210">
        <f t="shared" si="599"/>
        <v>0</v>
      </c>
      <c r="K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10">
        <f t="shared" si="601"/>
        <v>0</v>
      </c>
      <c r="Z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10">
        <f t="shared" si="602"/>
        <v>0</v>
      </c>
      <c r="AD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10">
        <f t="shared" si="603"/>
        <v>0</v>
      </c>
      <c r="AH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10">
        <f t="shared" si="604"/>
        <v>0</v>
      </c>
      <c r="AL389" s="210">
        <f t="shared" si="605"/>
        <v>0</v>
      </c>
    </row>
    <row r="390" spans="2:38" x14ac:dyDescent="0.25">
      <c r="B390" s="205" t="s">
        <v>389</v>
      </c>
      <c r="C390" s="206" t="s">
        <v>260</v>
      </c>
      <c r="D390" s="207">
        <f>D391+D401</f>
        <v>0</v>
      </c>
      <c r="E390" s="207">
        <f>E391+E401</f>
        <v>0</v>
      </c>
      <c r="F390" s="207">
        <f t="shared" si="747"/>
        <v>0</v>
      </c>
      <c r="G390" s="207">
        <f t="shared" ref="G390:I390" si="783">G391+G401</f>
        <v>0</v>
      </c>
      <c r="H390" s="207">
        <f t="shared" si="598"/>
        <v>0</v>
      </c>
      <c r="I390" s="207">
        <f t="shared" si="783"/>
        <v>0</v>
      </c>
      <c r="J390" s="207">
        <f t="shared" si="599"/>
        <v>0</v>
      </c>
      <c r="K390" s="207">
        <f t="shared" ref="K390:AJ390" si="784">K391+K401</f>
        <v>0</v>
      </c>
      <c r="L390" s="207">
        <f t="shared" si="784"/>
        <v>0</v>
      </c>
      <c r="M390" s="207">
        <f t="shared" si="784"/>
        <v>0</v>
      </c>
      <c r="N390" s="207">
        <f t="shared" si="784"/>
        <v>0</v>
      </c>
      <c r="O390" s="207">
        <f t="shared" si="784"/>
        <v>0</v>
      </c>
      <c r="P390" s="207">
        <f t="shared" si="784"/>
        <v>0</v>
      </c>
      <c r="Q390" s="207">
        <f t="shared" si="784"/>
        <v>0</v>
      </c>
      <c r="R390" s="207">
        <f t="shared" si="784"/>
        <v>0</v>
      </c>
      <c r="S390" s="207">
        <f t="shared" si="784"/>
        <v>0</v>
      </c>
      <c r="T390" s="207">
        <f t="shared" si="784"/>
        <v>0</v>
      </c>
      <c r="U390" s="207">
        <f t="shared" si="784"/>
        <v>0</v>
      </c>
      <c r="V390" s="207">
        <f t="shared" si="784"/>
        <v>0</v>
      </c>
      <c r="W390" s="207">
        <f t="shared" si="784"/>
        <v>0</v>
      </c>
      <c r="X390" s="207">
        <f t="shared" si="784"/>
        <v>0</v>
      </c>
      <c r="Y390" s="207">
        <f t="shared" si="601"/>
        <v>0</v>
      </c>
      <c r="Z390" s="207">
        <f t="shared" si="784"/>
        <v>0</v>
      </c>
      <c r="AA390" s="207">
        <f t="shared" si="784"/>
        <v>0</v>
      </c>
      <c r="AB390" s="207">
        <f t="shared" si="784"/>
        <v>0</v>
      </c>
      <c r="AC390" s="207">
        <f t="shared" si="602"/>
        <v>0</v>
      </c>
      <c r="AD390" s="207">
        <f t="shared" si="784"/>
        <v>0</v>
      </c>
      <c r="AE390" s="207">
        <f t="shared" si="784"/>
        <v>0</v>
      </c>
      <c r="AF390" s="207">
        <f t="shared" si="784"/>
        <v>0</v>
      </c>
      <c r="AG390" s="207">
        <f t="shared" si="603"/>
        <v>0</v>
      </c>
      <c r="AH390" s="207">
        <f t="shared" si="784"/>
        <v>0</v>
      </c>
      <c r="AI390" s="207">
        <f t="shared" si="784"/>
        <v>0</v>
      </c>
      <c r="AJ390" s="207">
        <f t="shared" si="784"/>
        <v>0</v>
      </c>
      <c r="AK390" s="207">
        <f t="shared" si="604"/>
        <v>0</v>
      </c>
      <c r="AL390" s="207">
        <f t="shared" si="605"/>
        <v>0</v>
      </c>
    </row>
    <row r="391" spans="2:38" x14ac:dyDescent="0.25">
      <c r="B391" s="217" t="s">
        <v>390</v>
      </c>
      <c r="C391" s="218" t="s">
        <v>261</v>
      </c>
      <c r="D391" s="219">
        <f>SUM(D392:D400)</f>
        <v>0</v>
      </c>
      <c r="E391" s="219">
        <f>SUM(E392:E400)</f>
        <v>0</v>
      </c>
      <c r="F391" s="219">
        <f t="shared" si="747"/>
        <v>0</v>
      </c>
      <c r="G391" s="219">
        <f t="shared" ref="G391:I391" si="785">SUM(G392:G400)</f>
        <v>0</v>
      </c>
      <c r="H391" s="219">
        <f t="shared" si="598"/>
        <v>0</v>
      </c>
      <c r="I391" s="219">
        <f t="shared" si="785"/>
        <v>0</v>
      </c>
      <c r="J391" s="219">
        <f t="shared" si="599"/>
        <v>0</v>
      </c>
      <c r="K391" s="219">
        <f t="shared" ref="K391:AJ391" si="786">SUM(K392:K400)</f>
        <v>0</v>
      </c>
      <c r="L391" s="219">
        <f t="shared" si="786"/>
        <v>0</v>
      </c>
      <c r="M391" s="219">
        <f t="shared" si="786"/>
        <v>0</v>
      </c>
      <c r="N391" s="219">
        <f t="shared" si="786"/>
        <v>0</v>
      </c>
      <c r="O391" s="219">
        <f t="shared" si="786"/>
        <v>0</v>
      </c>
      <c r="P391" s="219">
        <f t="shared" si="786"/>
        <v>0</v>
      </c>
      <c r="Q391" s="219">
        <f t="shared" si="786"/>
        <v>0</v>
      </c>
      <c r="R391" s="219">
        <f t="shared" si="786"/>
        <v>0</v>
      </c>
      <c r="S391" s="219">
        <f t="shared" si="786"/>
        <v>0</v>
      </c>
      <c r="T391" s="219">
        <f t="shared" si="786"/>
        <v>0</v>
      </c>
      <c r="U391" s="219">
        <f t="shared" si="786"/>
        <v>0</v>
      </c>
      <c r="V391" s="219">
        <f t="shared" si="786"/>
        <v>0</v>
      </c>
      <c r="W391" s="219">
        <f t="shared" si="786"/>
        <v>0</v>
      </c>
      <c r="X391" s="219">
        <f t="shared" si="786"/>
        <v>0</v>
      </c>
      <c r="Y391" s="219">
        <f t="shared" si="601"/>
        <v>0</v>
      </c>
      <c r="Z391" s="219">
        <f t="shared" si="786"/>
        <v>0</v>
      </c>
      <c r="AA391" s="219">
        <f t="shared" si="786"/>
        <v>0</v>
      </c>
      <c r="AB391" s="219">
        <f t="shared" si="786"/>
        <v>0</v>
      </c>
      <c r="AC391" s="219">
        <f t="shared" si="602"/>
        <v>0</v>
      </c>
      <c r="AD391" s="219">
        <f t="shared" si="786"/>
        <v>0</v>
      </c>
      <c r="AE391" s="219">
        <f t="shared" si="786"/>
        <v>0</v>
      </c>
      <c r="AF391" s="219">
        <f t="shared" si="786"/>
        <v>0</v>
      </c>
      <c r="AG391" s="219">
        <f t="shared" si="603"/>
        <v>0</v>
      </c>
      <c r="AH391" s="219">
        <f t="shared" si="786"/>
        <v>0</v>
      </c>
      <c r="AI391" s="219">
        <f t="shared" si="786"/>
        <v>0</v>
      </c>
      <c r="AJ391" s="219">
        <f t="shared" si="786"/>
        <v>0</v>
      </c>
      <c r="AK391" s="219">
        <f t="shared" si="604"/>
        <v>0</v>
      </c>
      <c r="AL391" s="219">
        <f t="shared" si="605"/>
        <v>0</v>
      </c>
    </row>
    <row r="392" spans="2:38" x14ac:dyDescent="0.25">
      <c r="B392" s="208" t="s">
        <v>404</v>
      </c>
      <c r="C392" s="209" t="s">
        <v>271</v>
      </c>
      <c r="D3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10">
        <f t="shared" si="747"/>
        <v>0</v>
      </c>
      <c r="G392" s="210"/>
      <c r="H392" s="210">
        <f t="shared" si="598"/>
        <v>0</v>
      </c>
      <c r="I392" s="210"/>
      <c r="J392" s="210">
        <f t="shared" si="599"/>
        <v>0</v>
      </c>
      <c r="K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10">
        <f t="shared" si="601"/>
        <v>0</v>
      </c>
      <c r="Z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10">
        <f t="shared" si="602"/>
        <v>0</v>
      </c>
      <c r="AD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10">
        <f t="shared" si="603"/>
        <v>0</v>
      </c>
      <c r="AH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10">
        <f t="shared" si="604"/>
        <v>0</v>
      </c>
      <c r="AL392" s="210">
        <f t="shared" si="605"/>
        <v>0</v>
      </c>
    </row>
    <row r="393" spans="2:38" x14ac:dyDescent="0.25">
      <c r="B393" s="208" t="s">
        <v>1200</v>
      </c>
      <c r="C393" s="209" t="s">
        <v>1201</v>
      </c>
      <c r="D3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10">
        <f t="shared" si="747"/>
        <v>0</v>
      </c>
      <c r="G393" s="210"/>
      <c r="H393" s="210">
        <f t="shared" si="598"/>
        <v>0</v>
      </c>
      <c r="I393" s="210"/>
      <c r="J393" s="210">
        <f t="shared" si="599"/>
        <v>0</v>
      </c>
      <c r="K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10">
        <f t="shared" si="601"/>
        <v>0</v>
      </c>
      <c r="Z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10">
        <f t="shared" si="602"/>
        <v>0</v>
      </c>
      <c r="AD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10">
        <f t="shared" si="603"/>
        <v>0</v>
      </c>
      <c r="AH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10">
        <f t="shared" si="604"/>
        <v>0</v>
      </c>
      <c r="AL393" s="210">
        <f t="shared" si="605"/>
        <v>0</v>
      </c>
    </row>
    <row r="394" spans="2:38" x14ac:dyDescent="0.25">
      <c r="B394" s="208" t="s">
        <v>1202</v>
      </c>
      <c r="C394" s="209" t="s">
        <v>1203</v>
      </c>
      <c r="D3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10">
        <f t="shared" ref="F394:F396" si="787">D394+E394</f>
        <v>0</v>
      </c>
      <c r="G394" s="210"/>
      <c r="H394" s="210">
        <f t="shared" ref="H394:H396" si="788">F394-G394</f>
        <v>0</v>
      </c>
      <c r="I394" s="210"/>
      <c r="J394" s="210">
        <f t="shared" ref="J394:J396" si="789">F394-I394</f>
        <v>0</v>
      </c>
      <c r="K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10">
        <f t="shared" ref="Y394:Y396" si="790">V394+W394+X394</f>
        <v>0</v>
      </c>
      <c r="Z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10">
        <f t="shared" ref="AC394:AC396" si="791">Z394+AA394+AB394</f>
        <v>0</v>
      </c>
      <c r="AD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10">
        <f t="shared" ref="AG394:AG396" si="792">AD394+AE394+AF394</f>
        <v>0</v>
      </c>
      <c r="AH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10">
        <f t="shared" ref="AK394:AK396" si="793">AH394+AI394+AJ394</f>
        <v>0</v>
      </c>
      <c r="AL394" s="210">
        <f t="shared" ref="AL394:AL396" si="794">Y394+AC394+AG394+AK394</f>
        <v>0</v>
      </c>
    </row>
    <row r="395" spans="2:38" x14ac:dyDescent="0.25">
      <c r="B395" s="208" t="s">
        <v>1204</v>
      </c>
      <c r="C395" s="209" t="s">
        <v>1205</v>
      </c>
      <c r="D3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10">
        <f t="shared" si="787"/>
        <v>0</v>
      </c>
      <c r="G395" s="210"/>
      <c r="H395" s="210">
        <f t="shared" si="788"/>
        <v>0</v>
      </c>
      <c r="I395" s="210"/>
      <c r="J395" s="210">
        <f t="shared" si="789"/>
        <v>0</v>
      </c>
      <c r="K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10">
        <f t="shared" si="790"/>
        <v>0</v>
      </c>
      <c r="Z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10">
        <f t="shared" si="791"/>
        <v>0</v>
      </c>
      <c r="AD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10">
        <f t="shared" si="792"/>
        <v>0</v>
      </c>
      <c r="AH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10">
        <f t="shared" si="793"/>
        <v>0</v>
      </c>
      <c r="AL395" s="210">
        <f t="shared" si="794"/>
        <v>0</v>
      </c>
    </row>
    <row r="396" spans="2:38" x14ac:dyDescent="0.25">
      <c r="B396" s="208" t="s">
        <v>1206</v>
      </c>
      <c r="C396" s="209" t="s">
        <v>1207</v>
      </c>
      <c r="D3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10">
        <f t="shared" si="787"/>
        <v>0</v>
      </c>
      <c r="G396" s="210"/>
      <c r="H396" s="210">
        <f t="shared" si="788"/>
        <v>0</v>
      </c>
      <c r="I396" s="210"/>
      <c r="J396" s="210">
        <f t="shared" si="789"/>
        <v>0</v>
      </c>
      <c r="K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10">
        <f t="shared" si="790"/>
        <v>0</v>
      </c>
      <c r="Z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10">
        <f t="shared" si="791"/>
        <v>0</v>
      </c>
      <c r="AD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10">
        <f t="shared" si="792"/>
        <v>0</v>
      </c>
      <c r="AH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10">
        <f t="shared" si="793"/>
        <v>0</v>
      </c>
      <c r="AL396" s="210">
        <f t="shared" si="794"/>
        <v>0</v>
      </c>
    </row>
    <row r="397" spans="2:38" x14ac:dyDescent="0.25">
      <c r="B397" s="208" t="s">
        <v>405</v>
      </c>
      <c r="C397" s="209" t="s">
        <v>272</v>
      </c>
      <c r="D3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10">
        <f t="shared" si="747"/>
        <v>0</v>
      </c>
      <c r="G397" s="210"/>
      <c r="H397" s="210">
        <f t="shared" si="598"/>
        <v>0</v>
      </c>
      <c r="I397" s="210"/>
      <c r="J397" s="210">
        <f t="shared" si="599"/>
        <v>0</v>
      </c>
      <c r="K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10">
        <f t="shared" si="601"/>
        <v>0</v>
      </c>
      <c r="Z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10">
        <f t="shared" si="602"/>
        <v>0</v>
      </c>
      <c r="AD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10">
        <f t="shared" si="603"/>
        <v>0</v>
      </c>
      <c r="AH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10">
        <f t="shared" si="604"/>
        <v>0</v>
      </c>
      <c r="AL397" s="210">
        <f t="shared" si="605"/>
        <v>0</v>
      </c>
    </row>
    <row r="398" spans="2:38" x14ac:dyDescent="0.25">
      <c r="B398" s="208" t="s">
        <v>1208</v>
      </c>
      <c r="C398" s="209" t="s">
        <v>1209</v>
      </c>
      <c r="D3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10">
        <f t="shared" ref="F398:F399" si="795">D398+E398</f>
        <v>0</v>
      </c>
      <c r="G398" s="210"/>
      <c r="H398" s="210">
        <f t="shared" ref="H398:H399" si="796">F398-G398</f>
        <v>0</v>
      </c>
      <c r="I398" s="210"/>
      <c r="J398" s="210">
        <f t="shared" ref="J398:J399" si="797">F398-I398</f>
        <v>0</v>
      </c>
      <c r="K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10">
        <f t="shared" ref="Y398:Y399" si="798">V398+W398+X398</f>
        <v>0</v>
      </c>
      <c r="Z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10">
        <f t="shared" ref="AC398:AC399" si="799">Z398+AA398+AB398</f>
        <v>0</v>
      </c>
      <c r="AD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10">
        <f t="shared" ref="AG398:AG399" si="800">AD398+AE398+AF398</f>
        <v>0</v>
      </c>
      <c r="AH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10">
        <f t="shared" ref="AK398:AK399" si="801">AH398+AI398+AJ398</f>
        <v>0</v>
      </c>
      <c r="AL398" s="210">
        <f t="shared" ref="AL398:AL399" si="802">Y398+AC398+AG398+AK398</f>
        <v>0</v>
      </c>
    </row>
    <row r="399" spans="2:38" x14ac:dyDescent="0.25">
      <c r="B399" s="208" t="s">
        <v>406</v>
      </c>
      <c r="C399" s="209" t="s">
        <v>273</v>
      </c>
      <c r="D3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10">
        <f t="shared" si="795"/>
        <v>0</v>
      </c>
      <c r="G399" s="210"/>
      <c r="H399" s="210">
        <f t="shared" si="796"/>
        <v>0</v>
      </c>
      <c r="I399" s="210"/>
      <c r="J399" s="210">
        <f t="shared" si="797"/>
        <v>0</v>
      </c>
      <c r="K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10">
        <f t="shared" si="798"/>
        <v>0</v>
      </c>
      <c r="Z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10">
        <f t="shared" si="799"/>
        <v>0</v>
      </c>
      <c r="AD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10">
        <f t="shared" si="800"/>
        <v>0</v>
      </c>
      <c r="AH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10">
        <f t="shared" si="801"/>
        <v>0</v>
      </c>
      <c r="AL399" s="210">
        <f t="shared" si="802"/>
        <v>0</v>
      </c>
    </row>
    <row r="400" spans="2:38" x14ac:dyDescent="0.25">
      <c r="B400" s="208" t="s">
        <v>1210</v>
      </c>
      <c r="C400" s="209" t="s">
        <v>1211</v>
      </c>
      <c r="D4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10">
        <f t="shared" si="747"/>
        <v>0</v>
      </c>
      <c r="G400" s="210"/>
      <c r="H400" s="210">
        <f t="shared" si="598"/>
        <v>0</v>
      </c>
      <c r="I400" s="210"/>
      <c r="J400" s="210">
        <f t="shared" si="599"/>
        <v>0</v>
      </c>
      <c r="K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10">
        <f t="shared" si="601"/>
        <v>0</v>
      </c>
      <c r="Z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10">
        <f t="shared" si="602"/>
        <v>0</v>
      </c>
      <c r="AD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10">
        <f t="shared" si="603"/>
        <v>0</v>
      </c>
      <c r="AH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10">
        <f t="shared" si="604"/>
        <v>0</v>
      </c>
      <c r="AL400" s="210">
        <f t="shared" si="605"/>
        <v>0</v>
      </c>
    </row>
    <row r="401" spans="2:38" x14ac:dyDescent="0.25">
      <c r="B401" s="217" t="s">
        <v>391</v>
      </c>
      <c r="C401" s="218" t="s">
        <v>262</v>
      </c>
      <c r="D401" s="219">
        <f>SUM(D402:D403)</f>
        <v>0</v>
      </c>
      <c r="E401" s="219">
        <f>SUM(E402:E403)</f>
        <v>0</v>
      </c>
      <c r="F401" s="219">
        <f t="shared" si="747"/>
        <v>0</v>
      </c>
      <c r="G401" s="219">
        <f>SUM(G402:G403)</f>
        <v>0</v>
      </c>
      <c r="H401" s="219">
        <f t="shared" si="598"/>
        <v>0</v>
      </c>
      <c r="I401" s="219">
        <f>SUM(I402:I403)</f>
        <v>0</v>
      </c>
      <c r="J401" s="219">
        <f t="shared" si="599"/>
        <v>0</v>
      </c>
      <c r="K401" s="219">
        <f t="shared" ref="K401:X401" si="803">SUM(K402:K403)</f>
        <v>0</v>
      </c>
      <c r="L401" s="219">
        <f t="shared" si="803"/>
        <v>0</v>
      </c>
      <c r="M401" s="219">
        <f t="shared" si="803"/>
        <v>0</v>
      </c>
      <c r="N401" s="219">
        <f t="shared" si="803"/>
        <v>0</v>
      </c>
      <c r="O401" s="219">
        <f t="shared" si="803"/>
        <v>0</v>
      </c>
      <c r="P401" s="219">
        <f t="shared" si="803"/>
        <v>0</v>
      </c>
      <c r="Q401" s="219">
        <f t="shared" si="803"/>
        <v>0</v>
      </c>
      <c r="R401" s="219">
        <f t="shared" si="803"/>
        <v>0</v>
      </c>
      <c r="S401" s="219">
        <f t="shared" si="803"/>
        <v>0</v>
      </c>
      <c r="T401" s="219">
        <f t="shared" si="803"/>
        <v>0</v>
      </c>
      <c r="U401" s="219">
        <f t="shared" si="803"/>
        <v>0</v>
      </c>
      <c r="V401" s="219">
        <f t="shared" si="803"/>
        <v>0</v>
      </c>
      <c r="W401" s="219">
        <f t="shared" si="803"/>
        <v>0</v>
      </c>
      <c r="X401" s="219">
        <f t="shared" si="803"/>
        <v>0</v>
      </c>
      <c r="Y401" s="219">
        <f t="shared" si="601"/>
        <v>0</v>
      </c>
      <c r="Z401" s="219">
        <f>SUM(Z402:Z403)</f>
        <v>0</v>
      </c>
      <c r="AA401" s="219">
        <f>SUM(AA402:AA403)</f>
        <v>0</v>
      </c>
      <c r="AB401" s="219">
        <f>SUM(AB402:AB403)</f>
        <v>0</v>
      </c>
      <c r="AC401" s="219">
        <f t="shared" si="602"/>
        <v>0</v>
      </c>
      <c r="AD401" s="219">
        <f>SUM(AD402:AD403)</f>
        <v>0</v>
      </c>
      <c r="AE401" s="219">
        <f>SUM(AE402:AE403)</f>
        <v>0</v>
      </c>
      <c r="AF401" s="219">
        <f>SUM(AF402:AF403)</f>
        <v>0</v>
      </c>
      <c r="AG401" s="219">
        <f t="shared" si="603"/>
        <v>0</v>
      </c>
      <c r="AH401" s="219">
        <f>SUM(AH402:AH403)</f>
        <v>0</v>
      </c>
      <c r="AI401" s="219">
        <f>SUM(AI402:AI403)</f>
        <v>0</v>
      </c>
      <c r="AJ401" s="219">
        <f>SUM(AJ402:AJ403)</f>
        <v>0</v>
      </c>
      <c r="AK401" s="219">
        <f t="shared" si="604"/>
        <v>0</v>
      </c>
      <c r="AL401" s="219">
        <f t="shared" si="605"/>
        <v>0</v>
      </c>
    </row>
    <row r="402" spans="2:38" x14ac:dyDescent="0.25">
      <c r="B402" s="208" t="s">
        <v>1212</v>
      </c>
      <c r="C402" s="209" t="s">
        <v>1213</v>
      </c>
      <c r="D4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10">
        <f t="shared" ref="F402" si="804">D402+E402</f>
        <v>0</v>
      </c>
      <c r="G402" s="210"/>
      <c r="H402" s="210">
        <f t="shared" ref="H402" si="805">F402-G402</f>
        <v>0</v>
      </c>
      <c r="I402" s="210"/>
      <c r="J402" s="210">
        <f t="shared" ref="J402" si="806">F402-I402</f>
        <v>0</v>
      </c>
      <c r="K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10">
        <f t="shared" ref="Y402" si="807">V402+W402+X402</f>
        <v>0</v>
      </c>
      <c r="Z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10">
        <f t="shared" ref="AC402" si="808">Z402+AA402+AB402</f>
        <v>0</v>
      </c>
      <c r="AD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10">
        <f t="shared" ref="AG402" si="809">AD402+AE402+AF402</f>
        <v>0</v>
      </c>
      <c r="AH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10">
        <f t="shared" ref="AK402" si="810">AH402+AI402+AJ402</f>
        <v>0</v>
      </c>
      <c r="AL402" s="210">
        <f t="shared" ref="AL402" si="811">Y402+AC402+AG402+AK402</f>
        <v>0</v>
      </c>
    </row>
    <row r="403" spans="2:38" x14ac:dyDescent="0.25">
      <c r="B403" s="208" t="s">
        <v>407</v>
      </c>
      <c r="C403" s="209" t="s">
        <v>274</v>
      </c>
      <c r="D4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10">
        <f t="shared" si="747"/>
        <v>0</v>
      </c>
      <c r="G403" s="210"/>
      <c r="H403" s="210">
        <f t="shared" si="598"/>
        <v>0</v>
      </c>
      <c r="I403" s="210"/>
      <c r="J403" s="210">
        <f t="shared" si="599"/>
        <v>0</v>
      </c>
      <c r="K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10">
        <f t="shared" si="601"/>
        <v>0</v>
      </c>
      <c r="Z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10">
        <f t="shared" si="602"/>
        <v>0</v>
      </c>
      <c r="AD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10">
        <f t="shared" si="603"/>
        <v>0</v>
      </c>
      <c r="AH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10">
        <f t="shared" si="604"/>
        <v>0</v>
      </c>
      <c r="AL403" s="210">
        <f t="shared" si="605"/>
        <v>0</v>
      </c>
    </row>
    <row r="404" spans="2:38" x14ac:dyDescent="0.25">
      <c r="B404" s="205" t="s">
        <v>391</v>
      </c>
      <c r="C404" s="206" t="s">
        <v>262</v>
      </c>
      <c r="D404" s="207">
        <f>D405</f>
        <v>0</v>
      </c>
      <c r="E404" s="207">
        <f>E405</f>
        <v>0</v>
      </c>
      <c r="F404" s="207">
        <f t="shared" si="747"/>
        <v>0</v>
      </c>
      <c r="G404" s="207">
        <f t="shared" ref="G404:I404" si="812">G405</f>
        <v>0</v>
      </c>
      <c r="H404" s="207">
        <f t="shared" si="598"/>
        <v>0</v>
      </c>
      <c r="I404" s="207">
        <f t="shared" si="812"/>
        <v>0</v>
      </c>
      <c r="J404" s="207">
        <f t="shared" si="599"/>
        <v>0</v>
      </c>
      <c r="K404" s="207">
        <f t="shared" ref="K404:AJ404" si="813">K405</f>
        <v>0</v>
      </c>
      <c r="L404" s="207">
        <f t="shared" si="813"/>
        <v>0</v>
      </c>
      <c r="M404" s="207">
        <f t="shared" si="813"/>
        <v>0</v>
      </c>
      <c r="N404" s="207">
        <f t="shared" si="813"/>
        <v>0</v>
      </c>
      <c r="O404" s="207">
        <f t="shared" si="813"/>
        <v>0</v>
      </c>
      <c r="P404" s="207">
        <f t="shared" si="813"/>
        <v>0</v>
      </c>
      <c r="Q404" s="207">
        <f t="shared" si="813"/>
        <v>0</v>
      </c>
      <c r="R404" s="207">
        <f t="shared" si="813"/>
        <v>0</v>
      </c>
      <c r="S404" s="207">
        <f t="shared" si="813"/>
        <v>0</v>
      </c>
      <c r="T404" s="207">
        <f t="shared" si="813"/>
        <v>0</v>
      </c>
      <c r="U404" s="207">
        <f t="shared" si="813"/>
        <v>0</v>
      </c>
      <c r="V404" s="207">
        <f t="shared" si="813"/>
        <v>0</v>
      </c>
      <c r="W404" s="207">
        <f t="shared" si="813"/>
        <v>0</v>
      </c>
      <c r="X404" s="207">
        <f t="shared" si="813"/>
        <v>0</v>
      </c>
      <c r="Y404" s="207">
        <f t="shared" si="601"/>
        <v>0</v>
      </c>
      <c r="Z404" s="207">
        <f t="shared" si="813"/>
        <v>0</v>
      </c>
      <c r="AA404" s="207">
        <f t="shared" si="813"/>
        <v>0</v>
      </c>
      <c r="AB404" s="207">
        <f t="shared" si="813"/>
        <v>0</v>
      </c>
      <c r="AC404" s="207">
        <f t="shared" si="602"/>
        <v>0</v>
      </c>
      <c r="AD404" s="207">
        <f t="shared" si="813"/>
        <v>0</v>
      </c>
      <c r="AE404" s="207">
        <f t="shared" si="813"/>
        <v>0</v>
      </c>
      <c r="AF404" s="207">
        <f t="shared" si="813"/>
        <v>0</v>
      </c>
      <c r="AG404" s="207">
        <f t="shared" si="603"/>
        <v>0</v>
      </c>
      <c r="AH404" s="207">
        <f t="shared" si="813"/>
        <v>0</v>
      </c>
      <c r="AI404" s="207">
        <f t="shared" si="813"/>
        <v>0</v>
      </c>
      <c r="AJ404" s="207">
        <f t="shared" si="813"/>
        <v>0</v>
      </c>
      <c r="AK404" s="207">
        <f t="shared" si="604"/>
        <v>0</v>
      </c>
      <c r="AL404" s="207">
        <f t="shared" si="605"/>
        <v>0</v>
      </c>
    </row>
    <row r="405" spans="2:38" x14ac:dyDescent="0.25">
      <c r="B405" s="217" t="s">
        <v>407</v>
      </c>
      <c r="C405" s="218" t="s">
        <v>274</v>
      </c>
      <c r="D405" s="219">
        <f>SUM(D406:D408)</f>
        <v>0</v>
      </c>
      <c r="E405" s="219">
        <f>SUM(E406:E408)</f>
        <v>0</v>
      </c>
      <c r="F405" s="219">
        <f t="shared" si="747"/>
        <v>0</v>
      </c>
      <c r="G405" s="219">
        <f>SUM(G406:G408)</f>
        <v>0</v>
      </c>
      <c r="H405" s="219">
        <f t="shared" si="598"/>
        <v>0</v>
      </c>
      <c r="I405" s="219">
        <f>SUM(I406:I408)</f>
        <v>0</v>
      </c>
      <c r="J405" s="219">
        <f t="shared" si="599"/>
        <v>0</v>
      </c>
      <c r="K405" s="219">
        <f t="shared" ref="K405:X405" si="814">SUM(K406:K408)</f>
        <v>0</v>
      </c>
      <c r="L405" s="219">
        <f t="shared" si="814"/>
        <v>0</v>
      </c>
      <c r="M405" s="219">
        <f t="shared" si="814"/>
        <v>0</v>
      </c>
      <c r="N405" s="219">
        <f t="shared" si="814"/>
        <v>0</v>
      </c>
      <c r="O405" s="219">
        <f t="shared" si="814"/>
        <v>0</v>
      </c>
      <c r="P405" s="219">
        <f t="shared" si="814"/>
        <v>0</v>
      </c>
      <c r="Q405" s="219">
        <f t="shared" si="814"/>
        <v>0</v>
      </c>
      <c r="R405" s="219">
        <f t="shared" si="814"/>
        <v>0</v>
      </c>
      <c r="S405" s="219">
        <f t="shared" si="814"/>
        <v>0</v>
      </c>
      <c r="T405" s="219">
        <f t="shared" si="814"/>
        <v>0</v>
      </c>
      <c r="U405" s="219">
        <f t="shared" si="814"/>
        <v>0</v>
      </c>
      <c r="V405" s="219">
        <f t="shared" si="814"/>
        <v>0</v>
      </c>
      <c r="W405" s="219">
        <f t="shared" si="814"/>
        <v>0</v>
      </c>
      <c r="X405" s="219">
        <f t="shared" si="814"/>
        <v>0</v>
      </c>
      <c r="Y405" s="219">
        <f t="shared" si="601"/>
        <v>0</v>
      </c>
      <c r="Z405" s="219">
        <f>SUM(Z406:Z408)</f>
        <v>0</v>
      </c>
      <c r="AA405" s="219">
        <f>SUM(AA406:AA408)</f>
        <v>0</v>
      </c>
      <c r="AB405" s="219">
        <f>SUM(AB406:AB408)</f>
        <v>0</v>
      </c>
      <c r="AC405" s="219">
        <f t="shared" si="602"/>
        <v>0</v>
      </c>
      <c r="AD405" s="219">
        <f>SUM(AD406:AD408)</f>
        <v>0</v>
      </c>
      <c r="AE405" s="219">
        <f>SUM(AE406:AE408)</f>
        <v>0</v>
      </c>
      <c r="AF405" s="219">
        <f>SUM(AF406:AF408)</f>
        <v>0</v>
      </c>
      <c r="AG405" s="219">
        <f t="shared" si="603"/>
        <v>0</v>
      </c>
      <c r="AH405" s="219">
        <f>SUM(AH406:AH408)</f>
        <v>0</v>
      </c>
      <c r="AI405" s="219">
        <f>SUM(AI406:AI408)</f>
        <v>0</v>
      </c>
      <c r="AJ405" s="219">
        <f>SUM(AJ406:AJ408)</f>
        <v>0</v>
      </c>
      <c r="AK405" s="219">
        <f t="shared" si="604"/>
        <v>0</v>
      </c>
      <c r="AL405" s="219">
        <f t="shared" si="605"/>
        <v>0</v>
      </c>
    </row>
    <row r="406" spans="2:38" x14ac:dyDescent="0.25">
      <c r="B406" s="208" t="s">
        <v>1214</v>
      </c>
      <c r="C406" s="209" t="s">
        <v>1215</v>
      </c>
      <c r="D4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10">
        <f t="shared" si="747"/>
        <v>0</v>
      </c>
      <c r="G406" s="210"/>
      <c r="H406" s="210">
        <f t="shared" si="598"/>
        <v>0</v>
      </c>
      <c r="I406" s="210"/>
      <c r="J406" s="210">
        <f t="shared" si="599"/>
        <v>0</v>
      </c>
      <c r="K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10">
        <f t="shared" si="601"/>
        <v>0</v>
      </c>
      <c r="Z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10">
        <f t="shared" si="602"/>
        <v>0</v>
      </c>
      <c r="AD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10">
        <f t="shared" si="603"/>
        <v>0</v>
      </c>
      <c r="AH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10">
        <f t="shared" si="604"/>
        <v>0</v>
      </c>
      <c r="AL406" s="210">
        <f t="shared" si="605"/>
        <v>0</v>
      </c>
    </row>
    <row r="407" spans="2:38" x14ac:dyDescent="0.25">
      <c r="B407" s="208" t="s">
        <v>1216</v>
      </c>
      <c r="C407" s="209" t="s">
        <v>1217</v>
      </c>
      <c r="D4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10">
        <f t="shared" ref="F407" si="815">D407+E407</f>
        <v>0</v>
      </c>
      <c r="G407" s="210"/>
      <c r="H407" s="210">
        <f t="shared" ref="H407" si="816">F407-G407</f>
        <v>0</v>
      </c>
      <c r="I407" s="210"/>
      <c r="J407" s="210">
        <f t="shared" ref="J407" si="817">F407-I407</f>
        <v>0</v>
      </c>
      <c r="K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10">
        <f t="shared" ref="Y407" si="818">V407+W407+X407</f>
        <v>0</v>
      </c>
      <c r="Z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10">
        <f t="shared" ref="AC407" si="819">Z407+AA407+AB407</f>
        <v>0</v>
      </c>
      <c r="AD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10">
        <f t="shared" ref="AG407" si="820">AD407+AE407+AF407</f>
        <v>0</v>
      </c>
      <c r="AH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10">
        <f t="shared" ref="AK407" si="821">AH407+AI407+AJ407</f>
        <v>0</v>
      </c>
      <c r="AL407" s="210">
        <f t="shared" ref="AL407" si="822">Y407+AC407+AG407+AK407</f>
        <v>0</v>
      </c>
    </row>
    <row r="408" spans="2:38" x14ac:dyDescent="0.25">
      <c r="B408" s="208" t="s">
        <v>408</v>
      </c>
      <c r="C408" s="209" t="s">
        <v>275</v>
      </c>
      <c r="D4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10">
        <f t="shared" si="747"/>
        <v>0</v>
      </c>
      <c r="G408" s="210"/>
      <c r="H408" s="210">
        <f t="shared" si="598"/>
        <v>0</v>
      </c>
      <c r="I408" s="210"/>
      <c r="J408" s="210">
        <f t="shared" si="599"/>
        <v>0</v>
      </c>
      <c r="K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10">
        <f t="shared" si="601"/>
        <v>0</v>
      </c>
      <c r="Z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10">
        <f t="shared" si="602"/>
        <v>0</v>
      </c>
      <c r="AD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10">
        <f t="shared" si="603"/>
        <v>0</v>
      </c>
      <c r="AH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10">
        <f t="shared" si="604"/>
        <v>0</v>
      </c>
      <c r="AL408" s="210">
        <f t="shared" si="605"/>
        <v>0</v>
      </c>
    </row>
    <row r="409" spans="2:38" x14ac:dyDescent="0.25">
      <c r="B409" s="205" t="s">
        <v>409</v>
      </c>
      <c r="C409" s="206" t="s">
        <v>276</v>
      </c>
      <c r="D409" s="207">
        <f>D410+D421+D429+D432+D436</f>
        <v>0</v>
      </c>
      <c r="E409" s="207">
        <f>E410+E421+E429+E432+E436</f>
        <v>0</v>
      </c>
      <c r="F409" s="207">
        <f t="shared" si="747"/>
        <v>0</v>
      </c>
      <c r="G409" s="207">
        <f t="shared" ref="G409:I409" si="823">G410+G421+G429+G432+G436</f>
        <v>0</v>
      </c>
      <c r="H409" s="207">
        <f t="shared" si="598"/>
        <v>0</v>
      </c>
      <c r="I409" s="207">
        <f t="shared" si="823"/>
        <v>0</v>
      </c>
      <c r="J409" s="207">
        <f t="shared" si="599"/>
        <v>0</v>
      </c>
      <c r="K409" s="207">
        <f t="shared" ref="K409:AJ409" si="824">K410+K421+K429+K432+K436</f>
        <v>0</v>
      </c>
      <c r="L409" s="207">
        <f t="shared" si="824"/>
        <v>0</v>
      </c>
      <c r="M409" s="207">
        <f t="shared" si="824"/>
        <v>0</v>
      </c>
      <c r="N409" s="207">
        <f t="shared" si="824"/>
        <v>0</v>
      </c>
      <c r="O409" s="207">
        <f t="shared" si="824"/>
        <v>0</v>
      </c>
      <c r="P409" s="207">
        <f t="shared" si="824"/>
        <v>0</v>
      </c>
      <c r="Q409" s="207">
        <f t="shared" si="824"/>
        <v>0</v>
      </c>
      <c r="R409" s="207">
        <f t="shared" si="824"/>
        <v>0</v>
      </c>
      <c r="S409" s="207">
        <f t="shared" si="824"/>
        <v>0</v>
      </c>
      <c r="T409" s="207">
        <f t="shared" si="824"/>
        <v>0</v>
      </c>
      <c r="U409" s="207">
        <f t="shared" si="824"/>
        <v>0</v>
      </c>
      <c r="V409" s="207">
        <f t="shared" si="824"/>
        <v>0</v>
      </c>
      <c r="W409" s="207">
        <f t="shared" si="824"/>
        <v>0</v>
      </c>
      <c r="X409" s="207">
        <f t="shared" si="824"/>
        <v>0</v>
      </c>
      <c r="Y409" s="207">
        <f t="shared" si="601"/>
        <v>0</v>
      </c>
      <c r="Z409" s="207">
        <f t="shared" si="824"/>
        <v>0</v>
      </c>
      <c r="AA409" s="207">
        <f t="shared" si="824"/>
        <v>0</v>
      </c>
      <c r="AB409" s="207">
        <f t="shared" si="824"/>
        <v>0</v>
      </c>
      <c r="AC409" s="207">
        <f t="shared" si="602"/>
        <v>0</v>
      </c>
      <c r="AD409" s="207">
        <f t="shared" si="824"/>
        <v>0</v>
      </c>
      <c r="AE409" s="207">
        <f t="shared" si="824"/>
        <v>0</v>
      </c>
      <c r="AF409" s="207">
        <f t="shared" si="824"/>
        <v>0</v>
      </c>
      <c r="AG409" s="207">
        <f t="shared" si="603"/>
        <v>0</v>
      </c>
      <c r="AH409" s="207">
        <f t="shared" si="824"/>
        <v>0</v>
      </c>
      <c r="AI409" s="207">
        <f t="shared" si="824"/>
        <v>0</v>
      </c>
      <c r="AJ409" s="207">
        <f t="shared" si="824"/>
        <v>0</v>
      </c>
      <c r="AK409" s="207">
        <f t="shared" si="604"/>
        <v>0</v>
      </c>
      <c r="AL409" s="207">
        <f t="shared" si="605"/>
        <v>0</v>
      </c>
    </row>
    <row r="410" spans="2:38" x14ac:dyDescent="0.25">
      <c r="B410" s="217" t="s">
        <v>410</v>
      </c>
      <c r="C410" s="218" t="s">
        <v>277</v>
      </c>
      <c r="D410" s="219">
        <f>SUM(D411:D420)</f>
        <v>0</v>
      </c>
      <c r="E410" s="219">
        <f>SUM(E411:E420)</f>
        <v>0</v>
      </c>
      <c r="F410" s="219">
        <f t="shared" si="747"/>
        <v>0</v>
      </c>
      <c r="G410" s="219">
        <f t="shared" ref="G410:I410" si="825">SUM(G411:G420)</f>
        <v>0</v>
      </c>
      <c r="H410" s="219">
        <f t="shared" si="598"/>
        <v>0</v>
      </c>
      <c r="I410" s="219">
        <f t="shared" si="825"/>
        <v>0</v>
      </c>
      <c r="J410" s="219">
        <f t="shared" si="599"/>
        <v>0</v>
      </c>
      <c r="K410" s="219">
        <f t="shared" ref="K410:AJ410" si="826">SUM(K411:K420)</f>
        <v>0</v>
      </c>
      <c r="L410" s="219">
        <f t="shared" si="826"/>
        <v>0</v>
      </c>
      <c r="M410" s="219">
        <f t="shared" si="826"/>
        <v>0</v>
      </c>
      <c r="N410" s="219">
        <f t="shared" si="826"/>
        <v>0</v>
      </c>
      <c r="O410" s="219">
        <f t="shared" si="826"/>
        <v>0</v>
      </c>
      <c r="P410" s="219">
        <f t="shared" si="826"/>
        <v>0</v>
      </c>
      <c r="Q410" s="219">
        <f t="shared" si="826"/>
        <v>0</v>
      </c>
      <c r="R410" s="219">
        <f t="shared" si="826"/>
        <v>0</v>
      </c>
      <c r="S410" s="219">
        <f t="shared" si="826"/>
        <v>0</v>
      </c>
      <c r="T410" s="219">
        <f t="shared" si="826"/>
        <v>0</v>
      </c>
      <c r="U410" s="219">
        <f t="shared" si="826"/>
        <v>0</v>
      </c>
      <c r="V410" s="219">
        <f t="shared" si="826"/>
        <v>0</v>
      </c>
      <c r="W410" s="219">
        <f t="shared" si="826"/>
        <v>0</v>
      </c>
      <c r="X410" s="219">
        <f t="shared" si="826"/>
        <v>0</v>
      </c>
      <c r="Y410" s="219">
        <f t="shared" si="601"/>
        <v>0</v>
      </c>
      <c r="Z410" s="219">
        <f t="shared" si="826"/>
        <v>0</v>
      </c>
      <c r="AA410" s="219">
        <f t="shared" si="826"/>
        <v>0</v>
      </c>
      <c r="AB410" s="219">
        <f t="shared" si="826"/>
        <v>0</v>
      </c>
      <c r="AC410" s="219">
        <f t="shared" si="602"/>
        <v>0</v>
      </c>
      <c r="AD410" s="219">
        <f t="shared" si="826"/>
        <v>0</v>
      </c>
      <c r="AE410" s="219">
        <f t="shared" si="826"/>
        <v>0</v>
      </c>
      <c r="AF410" s="219">
        <f t="shared" si="826"/>
        <v>0</v>
      </c>
      <c r="AG410" s="219">
        <f t="shared" si="603"/>
        <v>0</v>
      </c>
      <c r="AH410" s="219">
        <f t="shared" si="826"/>
        <v>0</v>
      </c>
      <c r="AI410" s="219">
        <f t="shared" si="826"/>
        <v>0</v>
      </c>
      <c r="AJ410" s="219">
        <f t="shared" si="826"/>
        <v>0</v>
      </c>
      <c r="AK410" s="219">
        <f t="shared" si="604"/>
        <v>0</v>
      </c>
      <c r="AL410" s="219">
        <f t="shared" si="605"/>
        <v>0</v>
      </c>
    </row>
    <row r="411" spans="2:38" x14ac:dyDescent="0.25">
      <c r="B411" s="208" t="s">
        <v>411</v>
      </c>
      <c r="C411" s="209" t="s">
        <v>278</v>
      </c>
      <c r="D4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10">
        <f t="shared" si="747"/>
        <v>0</v>
      </c>
      <c r="G411" s="210"/>
      <c r="H411" s="210">
        <f t="shared" si="598"/>
        <v>0</v>
      </c>
      <c r="I411" s="210"/>
      <c r="J411" s="210">
        <f t="shared" si="599"/>
        <v>0</v>
      </c>
      <c r="K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10">
        <f t="shared" si="601"/>
        <v>0</v>
      </c>
      <c r="Z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10">
        <f t="shared" si="602"/>
        <v>0</v>
      </c>
      <c r="AD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10">
        <f t="shared" si="603"/>
        <v>0</v>
      </c>
      <c r="AH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10">
        <f t="shared" si="604"/>
        <v>0</v>
      </c>
      <c r="AL411" s="210">
        <f t="shared" si="605"/>
        <v>0</v>
      </c>
    </row>
    <row r="412" spans="2:38" x14ac:dyDescent="0.25">
      <c r="B412" s="208" t="s">
        <v>1298</v>
      </c>
      <c r="C412" s="209" t="s">
        <v>1299</v>
      </c>
      <c r="D4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10">
        <f t="shared" si="747"/>
        <v>0</v>
      </c>
      <c r="G412" s="210"/>
      <c r="H412" s="210">
        <f t="shared" si="598"/>
        <v>0</v>
      </c>
      <c r="I412" s="210"/>
      <c r="J412" s="210">
        <f t="shared" si="599"/>
        <v>0</v>
      </c>
      <c r="K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10">
        <f t="shared" si="601"/>
        <v>0</v>
      </c>
      <c r="Z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10">
        <f t="shared" si="602"/>
        <v>0</v>
      </c>
      <c r="AD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10">
        <f t="shared" si="603"/>
        <v>0</v>
      </c>
      <c r="AH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10">
        <f t="shared" si="604"/>
        <v>0</v>
      </c>
      <c r="AL412" s="210">
        <f t="shared" si="605"/>
        <v>0</v>
      </c>
    </row>
    <row r="413" spans="2:38" x14ac:dyDescent="0.25">
      <c r="B413" s="208" t="s">
        <v>1300</v>
      </c>
      <c r="C413" s="209" t="s">
        <v>1301</v>
      </c>
      <c r="D4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10">
        <f t="shared" si="747"/>
        <v>0</v>
      </c>
      <c r="G413" s="210"/>
      <c r="H413" s="210">
        <f t="shared" si="598"/>
        <v>0</v>
      </c>
      <c r="I413" s="210"/>
      <c r="J413" s="210">
        <f t="shared" si="599"/>
        <v>0</v>
      </c>
      <c r="K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10">
        <f t="shared" si="601"/>
        <v>0</v>
      </c>
      <c r="Z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10">
        <f t="shared" si="602"/>
        <v>0</v>
      </c>
      <c r="AD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10">
        <f t="shared" si="603"/>
        <v>0</v>
      </c>
      <c r="AH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10">
        <f t="shared" si="604"/>
        <v>0</v>
      </c>
      <c r="AL413" s="210">
        <f t="shared" si="605"/>
        <v>0</v>
      </c>
    </row>
    <row r="414" spans="2:38" x14ac:dyDescent="0.25">
      <c r="B414" s="208" t="s">
        <v>412</v>
      </c>
      <c r="C414" s="209" t="s">
        <v>279</v>
      </c>
      <c r="D4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10">
        <f t="shared" ref="F414:F415" si="827">D414+E414</f>
        <v>0</v>
      </c>
      <c r="G414" s="210"/>
      <c r="H414" s="210">
        <f t="shared" ref="H414:H415" si="828">F414-G414</f>
        <v>0</v>
      </c>
      <c r="I414" s="210"/>
      <c r="J414" s="210">
        <f t="shared" ref="J414:J415" si="829">F414-I414</f>
        <v>0</v>
      </c>
      <c r="K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10">
        <f t="shared" ref="Y414:Y415" si="830">V414+W414+X414</f>
        <v>0</v>
      </c>
      <c r="Z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10">
        <f t="shared" ref="AC414:AC415" si="831">Z414+AA414+AB414</f>
        <v>0</v>
      </c>
      <c r="AD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10">
        <f t="shared" ref="AG414:AG415" si="832">AD414+AE414+AF414</f>
        <v>0</v>
      </c>
      <c r="AH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10">
        <f t="shared" ref="AK414:AK415" si="833">AH414+AI414+AJ414</f>
        <v>0</v>
      </c>
      <c r="AL414" s="210">
        <f t="shared" ref="AL414:AL415" si="834">Y414+AC414+AG414+AK414</f>
        <v>0</v>
      </c>
    </row>
    <row r="415" spans="2:38" x14ac:dyDescent="0.25">
      <c r="B415" s="208" t="s">
        <v>413</v>
      </c>
      <c r="C415" s="209" t="s">
        <v>280</v>
      </c>
      <c r="D4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10">
        <f t="shared" si="827"/>
        <v>0</v>
      </c>
      <c r="G415" s="210"/>
      <c r="H415" s="210">
        <f t="shared" si="828"/>
        <v>0</v>
      </c>
      <c r="I415" s="210"/>
      <c r="J415" s="210">
        <f t="shared" si="829"/>
        <v>0</v>
      </c>
      <c r="K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10">
        <f t="shared" si="830"/>
        <v>0</v>
      </c>
      <c r="Z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10">
        <f t="shared" si="831"/>
        <v>0</v>
      </c>
      <c r="AD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10">
        <f t="shared" si="832"/>
        <v>0</v>
      </c>
      <c r="AH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10">
        <f t="shared" si="833"/>
        <v>0</v>
      </c>
      <c r="AL415" s="210">
        <f t="shared" si="834"/>
        <v>0</v>
      </c>
    </row>
    <row r="416" spans="2:38" x14ac:dyDescent="0.25">
      <c r="B416" s="208" t="s">
        <v>1398</v>
      </c>
      <c r="C416" s="209" t="s">
        <v>1399</v>
      </c>
      <c r="D4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10">
        <f t="shared" ref="F416:F418" si="835">D416+E416</f>
        <v>0</v>
      </c>
      <c r="G416" s="210"/>
      <c r="H416" s="210">
        <f t="shared" ref="H416:H418" si="836">F416-G416</f>
        <v>0</v>
      </c>
      <c r="I416" s="210"/>
      <c r="J416" s="210">
        <f t="shared" ref="J416:J418" si="837">F416-I416</f>
        <v>0</v>
      </c>
      <c r="K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10">
        <f t="shared" ref="Y416:Y418" si="838">V416+W416+X416</f>
        <v>0</v>
      </c>
      <c r="Z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10">
        <f t="shared" ref="AC416:AC418" si="839">Z416+AA416+AB416</f>
        <v>0</v>
      </c>
      <c r="AD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10">
        <f t="shared" ref="AG416:AG418" si="840">AD416+AE416+AF416</f>
        <v>0</v>
      </c>
      <c r="AH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10">
        <f t="shared" ref="AK416:AK418" si="841">AH416+AI416+AJ416</f>
        <v>0</v>
      </c>
      <c r="AL416" s="210">
        <f t="shared" ref="AL416:AL418" si="842">Y416+AC416+AG416+AK416</f>
        <v>0</v>
      </c>
    </row>
    <row r="417" spans="2:38" x14ac:dyDescent="0.25">
      <c r="B417" s="208" t="s">
        <v>1400</v>
      </c>
      <c r="C417" s="209" t="s">
        <v>1401</v>
      </c>
      <c r="D4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10">
        <f t="shared" si="835"/>
        <v>0</v>
      </c>
      <c r="G417" s="210"/>
      <c r="H417" s="210">
        <f t="shared" si="836"/>
        <v>0</v>
      </c>
      <c r="I417" s="210"/>
      <c r="J417" s="210">
        <f t="shared" si="837"/>
        <v>0</v>
      </c>
      <c r="K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10">
        <f t="shared" si="838"/>
        <v>0</v>
      </c>
      <c r="Z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10">
        <f t="shared" si="839"/>
        <v>0</v>
      </c>
      <c r="AD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10">
        <f t="shared" si="840"/>
        <v>0</v>
      </c>
      <c r="AH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10">
        <f t="shared" si="841"/>
        <v>0</v>
      </c>
      <c r="AL417" s="210">
        <f t="shared" si="842"/>
        <v>0</v>
      </c>
    </row>
    <row r="418" spans="2:38" x14ac:dyDescent="0.25">
      <c r="B418" s="208" t="s">
        <v>1402</v>
      </c>
      <c r="C418" s="209" t="s">
        <v>1403</v>
      </c>
      <c r="D4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10">
        <f t="shared" si="835"/>
        <v>0</v>
      </c>
      <c r="G418" s="210"/>
      <c r="H418" s="210">
        <f t="shared" si="836"/>
        <v>0</v>
      </c>
      <c r="I418" s="210"/>
      <c r="J418" s="210">
        <f t="shared" si="837"/>
        <v>0</v>
      </c>
      <c r="K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10">
        <f t="shared" si="838"/>
        <v>0</v>
      </c>
      <c r="Z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10">
        <f t="shared" si="839"/>
        <v>0</v>
      </c>
      <c r="AD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10">
        <f t="shared" si="840"/>
        <v>0</v>
      </c>
      <c r="AH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10">
        <f t="shared" si="841"/>
        <v>0</v>
      </c>
      <c r="AL418" s="210">
        <f t="shared" si="842"/>
        <v>0</v>
      </c>
    </row>
    <row r="419" spans="2:38" x14ac:dyDescent="0.25">
      <c r="B419" s="208" t="s">
        <v>1404</v>
      </c>
      <c r="C419" s="209" t="s">
        <v>1405</v>
      </c>
      <c r="D4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10">
        <f t="shared" si="747"/>
        <v>0</v>
      </c>
      <c r="G419" s="210"/>
      <c r="H419" s="210">
        <f t="shared" si="598"/>
        <v>0</v>
      </c>
      <c r="I419" s="210"/>
      <c r="J419" s="210">
        <f t="shared" si="599"/>
        <v>0</v>
      </c>
      <c r="K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10">
        <f t="shared" si="601"/>
        <v>0</v>
      </c>
      <c r="Z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10">
        <f t="shared" si="602"/>
        <v>0</v>
      </c>
      <c r="AD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10">
        <f t="shared" si="603"/>
        <v>0</v>
      </c>
      <c r="AH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10">
        <f t="shared" si="604"/>
        <v>0</v>
      </c>
      <c r="AL419" s="210">
        <f t="shared" si="605"/>
        <v>0</v>
      </c>
    </row>
    <row r="420" spans="2:38" x14ac:dyDescent="0.25">
      <c r="B420" s="208" t="s">
        <v>1406</v>
      </c>
      <c r="C420" s="209" t="s">
        <v>1407</v>
      </c>
      <c r="D4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10">
        <f t="shared" si="747"/>
        <v>0</v>
      </c>
      <c r="G420" s="210"/>
      <c r="H420" s="210">
        <f t="shared" si="598"/>
        <v>0</v>
      </c>
      <c r="I420" s="210"/>
      <c r="J420" s="210">
        <f t="shared" si="599"/>
        <v>0</v>
      </c>
      <c r="K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10">
        <f t="shared" si="601"/>
        <v>0</v>
      </c>
      <c r="Z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10">
        <f t="shared" si="602"/>
        <v>0</v>
      </c>
      <c r="AD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10">
        <f t="shared" si="603"/>
        <v>0</v>
      </c>
      <c r="AH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10">
        <f t="shared" si="604"/>
        <v>0</v>
      </c>
      <c r="AL420" s="210">
        <f t="shared" si="605"/>
        <v>0</v>
      </c>
    </row>
    <row r="421" spans="2:38" x14ac:dyDescent="0.25">
      <c r="B421" s="217" t="s">
        <v>414</v>
      </c>
      <c r="C421" s="218" t="s">
        <v>281</v>
      </c>
      <c r="D421" s="219">
        <f>SUM(D422:D428)</f>
        <v>0</v>
      </c>
      <c r="E421" s="219">
        <f>SUM(E422:E428)</f>
        <v>0</v>
      </c>
      <c r="F421" s="219">
        <f t="shared" si="747"/>
        <v>0</v>
      </c>
      <c r="G421" s="219">
        <f>SUM(G422:G428)</f>
        <v>0</v>
      </c>
      <c r="H421" s="219">
        <f t="shared" si="598"/>
        <v>0</v>
      </c>
      <c r="I421" s="219">
        <f>SUM(I422:I428)</f>
        <v>0</v>
      </c>
      <c r="J421" s="219">
        <f t="shared" si="599"/>
        <v>0</v>
      </c>
      <c r="K421" s="219">
        <f t="shared" ref="K421:X421" si="843">SUM(K422:K428)</f>
        <v>0</v>
      </c>
      <c r="L421" s="219">
        <f t="shared" si="843"/>
        <v>0</v>
      </c>
      <c r="M421" s="219">
        <f t="shared" si="843"/>
        <v>0</v>
      </c>
      <c r="N421" s="219">
        <f t="shared" si="843"/>
        <v>0</v>
      </c>
      <c r="O421" s="219">
        <f t="shared" si="843"/>
        <v>0</v>
      </c>
      <c r="P421" s="219">
        <f t="shared" si="843"/>
        <v>0</v>
      </c>
      <c r="Q421" s="219">
        <f t="shared" si="843"/>
        <v>0</v>
      </c>
      <c r="R421" s="219">
        <f t="shared" si="843"/>
        <v>0</v>
      </c>
      <c r="S421" s="219">
        <f t="shared" si="843"/>
        <v>0</v>
      </c>
      <c r="T421" s="219">
        <f t="shared" si="843"/>
        <v>0</v>
      </c>
      <c r="U421" s="219">
        <f t="shared" si="843"/>
        <v>0</v>
      </c>
      <c r="V421" s="219">
        <f t="shared" si="843"/>
        <v>0</v>
      </c>
      <c r="W421" s="219">
        <f t="shared" si="843"/>
        <v>0</v>
      </c>
      <c r="X421" s="219">
        <f t="shared" si="843"/>
        <v>0</v>
      </c>
      <c r="Y421" s="219">
        <f t="shared" si="601"/>
        <v>0</v>
      </c>
      <c r="Z421" s="219">
        <f>SUM(Z422:Z428)</f>
        <v>0</v>
      </c>
      <c r="AA421" s="219">
        <f>SUM(AA422:AA428)</f>
        <v>0</v>
      </c>
      <c r="AB421" s="219">
        <f>SUM(AB422:AB428)</f>
        <v>0</v>
      </c>
      <c r="AC421" s="219">
        <f t="shared" si="602"/>
        <v>0</v>
      </c>
      <c r="AD421" s="219">
        <f>SUM(AD422:AD428)</f>
        <v>0</v>
      </c>
      <c r="AE421" s="219">
        <f>SUM(AE422:AE428)</f>
        <v>0</v>
      </c>
      <c r="AF421" s="219">
        <f>SUM(AF422:AF428)</f>
        <v>0</v>
      </c>
      <c r="AG421" s="219">
        <f t="shared" si="603"/>
        <v>0</v>
      </c>
      <c r="AH421" s="219">
        <f>SUM(AH422:AH428)</f>
        <v>0</v>
      </c>
      <c r="AI421" s="219">
        <f>SUM(AI422:AI428)</f>
        <v>0</v>
      </c>
      <c r="AJ421" s="219">
        <f>SUM(AJ422:AJ428)</f>
        <v>0</v>
      </c>
      <c r="AK421" s="219">
        <f t="shared" si="604"/>
        <v>0</v>
      </c>
      <c r="AL421" s="219">
        <f t="shared" si="605"/>
        <v>0</v>
      </c>
    </row>
    <row r="422" spans="2:38" x14ac:dyDescent="0.25">
      <c r="B422" s="208" t="s">
        <v>415</v>
      </c>
      <c r="C422" s="209" t="s">
        <v>282</v>
      </c>
      <c r="D4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10">
        <f t="shared" ref="F422:F424" si="844">D422+E422</f>
        <v>0</v>
      </c>
      <c r="G422" s="210"/>
      <c r="H422" s="210">
        <f t="shared" ref="H422:H424" si="845">F422-G422</f>
        <v>0</v>
      </c>
      <c r="I422" s="210"/>
      <c r="J422" s="210">
        <f t="shared" ref="J422:J424" si="846">F422-I422</f>
        <v>0</v>
      </c>
      <c r="K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10">
        <f t="shared" ref="Y422:Y424" si="847">V422+W422+X422</f>
        <v>0</v>
      </c>
      <c r="Z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10">
        <f t="shared" ref="AC422:AC424" si="848">Z422+AA422+AB422</f>
        <v>0</v>
      </c>
      <c r="AD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10">
        <f t="shared" ref="AG422:AG424" si="849">AD422+AE422+AF422</f>
        <v>0</v>
      </c>
      <c r="AH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10">
        <f t="shared" ref="AK422:AK424" si="850">AH422+AI422+AJ422</f>
        <v>0</v>
      </c>
      <c r="AL422" s="210">
        <f t="shared" ref="AL422:AL424" si="851">Y422+AC422+AG422+AK422</f>
        <v>0</v>
      </c>
    </row>
    <row r="423" spans="2:38" x14ac:dyDescent="0.25">
      <c r="B423" s="208" t="s">
        <v>1408</v>
      </c>
      <c r="C423" s="209" t="s">
        <v>1409</v>
      </c>
      <c r="D4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10">
        <f t="shared" si="844"/>
        <v>0</v>
      </c>
      <c r="G423" s="210"/>
      <c r="H423" s="210">
        <f t="shared" si="845"/>
        <v>0</v>
      </c>
      <c r="I423" s="210"/>
      <c r="J423" s="210">
        <f t="shared" si="846"/>
        <v>0</v>
      </c>
      <c r="K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10">
        <f t="shared" si="847"/>
        <v>0</v>
      </c>
      <c r="Z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10">
        <f t="shared" si="848"/>
        <v>0</v>
      </c>
      <c r="AD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10">
        <f t="shared" si="849"/>
        <v>0</v>
      </c>
      <c r="AH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10">
        <f t="shared" si="850"/>
        <v>0</v>
      </c>
      <c r="AL423" s="210">
        <f t="shared" si="851"/>
        <v>0</v>
      </c>
    </row>
    <row r="424" spans="2:38" x14ac:dyDescent="0.25">
      <c r="B424" s="208" t="s">
        <v>1410</v>
      </c>
      <c r="C424" s="209" t="s">
        <v>1411</v>
      </c>
      <c r="D4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10">
        <f t="shared" si="844"/>
        <v>0</v>
      </c>
      <c r="G424" s="210"/>
      <c r="H424" s="210">
        <f t="shared" si="845"/>
        <v>0</v>
      </c>
      <c r="I424" s="210"/>
      <c r="J424" s="210">
        <f t="shared" si="846"/>
        <v>0</v>
      </c>
      <c r="K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10">
        <f t="shared" si="847"/>
        <v>0</v>
      </c>
      <c r="Z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10">
        <f t="shared" si="848"/>
        <v>0</v>
      </c>
      <c r="AD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10">
        <f t="shared" si="849"/>
        <v>0</v>
      </c>
      <c r="AH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10">
        <f t="shared" si="850"/>
        <v>0</v>
      </c>
      <c r="AL424" s="210">
        <f t="shared" si="851"/>
        <v>0</v>
      </c>
    </row>
    <row r="425" spans="2:38" x14ac:dyDescent="0.25">
      <c r="B425" s="208" t="s">
        <v>1412</v>
      </c>
      <c r="C425" s="209" t="s">
        <v>1413</v>
      </c>
      <c r="D4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10">
        <f t="shared" si="747"/>
        <v>0</v>
      </c>
      <c r="G425" s="210"/>
      <c r="H425" s="210">
        <f t="shared" si="598"/>
        <v>0</v>
      </c>
      <c r="I425" s="210"/>
      <c r="J425" s="210">
        <f t="shared" si="599"/>
        <v>0</v>
      </c>
      <c r="K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10">
        <f t="shared" si="601"/>
        <v>0</v>
      </c>
      <c r="Z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10">
        <f t="shared" si="602"/>
        <v>0</v>
      </c>
      <c r="AD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10">
        <f t="shared" si="603"/>
        <v>0</v>
      </c>
      <c r="AH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10">
        <f t="shared" si="604"/>
        <v>0</v>
      </c>
      <c r="AL425" s="210">
        <f t="shared" si="605"/>
        <v>0</v>
      </c>
    </row>
    <row r="426" spans="2:38" x14ac:dyDescent="0.25">
      <c r="B426" s="208" t="s">
        <v>1414</v>
      </c>
      <c r="C426" s="209" t="s">
        <v>1415</v>
      </c>
      <c r="D4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10">
        <f t="shared" ref="F426" si="852">D426+E426</f>
        <v>0</v>
      </c>
      <c r="G426" s="210"/>
      <c r="H426" s="210">
        <f t="shared" ref="H426" si="853">F426-G426</f>
        <v>0</v>
      </c>
      <c r="I426" s="210"/>
      <c r="J426" s="210">
        <f t="shared" ref="J426" si="854">F426-I426</f>
        <v>0</v>
      </c>
      <c r="K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10">
        <f t="shared" ref="Y426" si="855">V426+W426+X426</f>
        <v>0</v>
      </c>
      <c r="Z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10">
        <f t="shared" ref="AC426" si="856">Z426+AA426+AB426</f>
        <v>0</v>
      </c>
      <c r="AD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10">
        <f t="shared" ref="AG426" si="857">AD426+AE426+AF426</f>
        <v>0</v>
      </c>
      <c r="AH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10">
        <f t="shared" ref="AK426" si="858">AH426+AI426+AJ426</f>
        <v>0</v>
      </c>
      <c r="AL426" s="210">
        <f t="shared" ref="AL426" si="859">Y426+AC426+AG426+AK426</f>
        <v>0</v>
      </c>
    </row>
    <row r="427" spans="2:38" x14ac:dyDescent="0.25">
      <c r="B427" s="208" t="s">
        <v>1416</v>
      </c>
      <c r="C427" s="209" t="s">
        <v>1417</v>
      </c>
      <c r="D4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10">
        <f t="shared" ref="F427" si="860">D427+E427</f>
        <v>0</v>
      </c>
      <c r="G427" s="210"/>
      <c r="H427" s="210">
        <f t="shared" ref="H427" si="861">F427-G427</f>
        <v>0</v>
      </c>
      <c r="I427" s="210"/>
      <c r="J427" s="210">
        <f t="shared" ref="J427" si="862">F427-I427</f>
        <v>0</v>
      </c>
      <c r="K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10">
        <f t="shared" ref="Y427" si="863">V427+W427+X427</f>
        <v>0</v>
      </c>
      <c r="Z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10">
        <f t="shared" ref="AC427" si="864">Z427+AA427+AB427</f>
        <v>0</v>
      </c>
      <c r="AD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10">
        <f t="shared" ref="AG427" si="865">AD427+AE427+AF427</f>
        <v>0</v>
      </c>
      <c r="AH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10">
        <f t="shared" ref="AK427" si="866">AH427+AI427+AJ427</f>
        <v>0</v>
      </c>
      <c r="AL427" s="210">
        <f t="shared" ref="AL427" si="867">Y427+AC427+AG427+AK427</f>
        <v>0</v>
      </c>
    </row>
    <row r="428" spans="2:38" x14ac:dyDescent="0.25">
      <c r="B428" s="208" t="s">
        <v>1418</v>
      </c>
      <c r="C428" s="209" t="s">
        <v>1419</v>
      </c>
      <c r="D4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10">
        <f t="shared" si="747"/>
        <v>0</v>
      </c>
      <c r="G428" s="210"/>
      <c r="H428" s="210">
        <f t="shared" si="598"/>
        <v>0</v>
      </c>
      <c r="I428" s="210"/>
      <c r="J428" s="210">
        <f t="shared" si="599"/>
        <v>0</v>
      </c>
      <c r="K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10">
        <f t="shared" si="601"/>
        <v>0</v>
      </c>
      <c r="Z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10">
        <f t="shared" si="602"/>
        <v>0</v>
      </c>
      <c r="AD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10">
        <f t="shared" si="603"/>
        <v>0</v>
      </c>
      <c r="AH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10">
        <f t="shared" si="604"/>
        <v>0</v>
      </c>
      <c r="AL428" s="210">
        <f t="shared" si="605"/>
        <v>0</v>
      </c>
    </row>
    <row r="429" spans="2:38" x14ac:dyDescent="0.25">
      <c r="B429" s="217" t="s">
        <v>416</v>
      </c>
      <c r="C429" s="218" t="s">
        <v>283</v>
      </c>
      <c r="D429" s="219">
        <f>SUM(D430:D431)</f>
        <v>0</v>
      </c>
      <c r="E429" s="219">
        <f>SUM(E430:E431)</f>
        <v>0</v>
      </c>
      <c r="F429" s="219">
        <f t="shared" si="747"/>
        <v>0</v>
      </c>
      <c r="G429" s="219">
        <f>SUM(G430:G431)</f>
        <v>0</v>
      </c>
      <c r="H429" s="219">
        <f t="shared" si="598"/>
        <v>0</v>
      </c>
      <c r="I429" s="219">
        <f>SUM(I430:I431)</f>
        <v>0</v>
      </c>
      <c r="J429" s="219">
        <f t="shared" si="599"/>
        <v>0</v>
      </c>
      <c r="K429" s="219">
        <f t="shared" ref="K429:X429" si="868">SUM(K430:K431)</f>
        <v>0</v>
      </c>
      <c r="L429" s="219">
        <f t="shared" si="868"/>
        <v>0</v>
      </c>
      <c r="M429" s="219">
        <f t="shared" si="868"/>
        <v>0</v>
      </c>
      <c r="N429" s="219">
        <f t="shared" si="868"/>
        <v>0</v>
      </c>
      <c r="O429" s="219">
        <f t="shared" si="868"/>
        <v>0</v>
      </c>
      <c r="P429" s="219">
        <f t="shared" si="868"/>
        <v>0</v>
      </c>
      <c r="Q429" s="219">
        <f t="shared" si="868"/>
        <v>0</v>
      </c>
      <c r="R429" s="219">
        <f t="shared" si="868"/>
        <v>0</v>
      </c>
      <c r="S429" s="219">
        <f t="shared" si="868"/>
        <v>0</v>
      </c>
      <c r="T429" s="219">
        <f t="shared" si="868"/>
        <v>0</v>
      </c>
      <c r="U429" s="219">
        <f t="shared" si="868"/>
        <v>0</v>
      </c>
      <c r="V429" s="219">
        <f t="shared" si="868"/>
        <v>0</v>
      </c>
      <c r="W429" s="219">
        <f t="shared" si="868"/>
        <v>0</v>
      </c>
      <c r="X429" s="219">
        <f t="shared" si="868"/>
        <v>0</v>
      </c>
      <c r="Y429" s="219">
        <f t="shared" si="601"/>
        <v>0</v>
      </c>
      <c r="Z429" s="219">
        <f>SUM(Z430:Z431)</f>
        <v>0</v>
      </c>
      <c r="AA429" s="219">
        <f>SUM(AA430:AA431)</f>
        <v>0</v>
      </c>
      <c r="AB429" s="219">
        <f>SUM(AB430:AB431)</f>
        <v>0</v>
      </c>
      <c r="AC429" s="219">
        <f t="shared" si="602"/>
        <v>0</v>
      </c>
      <c r="AD429" s="219">
        <f>SUM(AD430:AD431)</f>
        <v>0</v>
      </c>
      <c r="AE429" s="219">
        <f>SUM(AE430:AE431)</f>
        <v>0</v>
      </c>
      <c r="AF429" s="219">
        <f>SUM(AF430:AF431)</f>
        <v>0</v>
      </c>
      <c r="AG429" s="219">
        <f t="shared" si="603"/>
        <v>0</v>
      </c>
      <c r="AH429" s="219">
        <f>SUM(AH430:AH431)</f>
        <v>0</v>
      </c>
      <c r="AI429" s="219">
        <f>SUM(AI430:AI431)</f>
        <v>0</v>
      </c>
      <c r="AJ429" s="219">
        <f>SUM(AJ430:AJ431)</f>
        <v>0</v>
      </c>
      <c r="AK429" s="219">
        <f t="shared" si="604"/>
        <v>0</v>
      </c>
      <c r="AL429" s="219">
        <f t="shared" si="605"/>
        <v>0</v>
      </c>
    </row>
    <row r="430" spans="2:38" x14ac:dyDescent="0.25">
      <c r="B430" s="208" t="s">
        <v>1420</v>
      </c>
      <c r="C430" s="209" t="s">
        <v>1421</v>
      </c>
      <c r="D4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10">
        <f t="shared" ref="F430" si="869">D430+E430</f>
        <v>0</v>
      </c>
      <c r="G430" s="210"/>
      <c r="H430" s="210">
        <f t="shared" ref="H430" si="870">F430-G430</f>
        <v>0</v>
      </c>
      <c r="I430" s="210"/>
      <c r="J430" s="210">
        <f t="shared" ref="J430" si="871">F430-I430</f>
        <v>0</v>
      </c>
      <c r="K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10">
        <f t="shared" ref="Y430" si="872">V430+W430+X430</f>
        <v>0</v>
      </c>
      <c r="Z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10">
        <f t="shared" ref="AC430" si="873">Z430+AA430+AB430</f>
        <v>0</v>
      </c>
      <c r="AD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10">
        <f t="shared" ref="AG430" si="874">AD430+AE430+AF430</f>
        <v>0</v>
      </c>
      <c r="AH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10">
        <f t="shared" ref="AK430" si="875">AH430+AI430+AJ430</f>
        <v>0</v>
      </c>
      <c r="AL430" s="210">
        <f t="shared" ref="AL430" si="876">Y430+AC430+AG430+AK430</f>
        <v>0</v>
      </c>
    </row>
    <row r="431" spans="2:38" x14ac:dyDescent="0.25">
      <c r="B431" s="208" t="s">
        <v>417</v>
      </c>
      <c r="C431" s="209" t="s">
        <v>284</v>
      </c>
      <c r="D4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10">
        <f t="shared" si="747"/>
        <v>0</v>
      </c>
      <c r="G431" s="210"/>
      <c r="H431" s="210">
        <f t="shared" si="598"/>
        <v>0</v>
      </c>
      <c r="I431" s="210"/>
      <c r="J431" s="210">
        <f t="shared" si="599"/>
        <v>0</v>
      </c>
      <c r="K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10">
        <f t="shared" si="601"/>
        <v>0</v>
      </c>
      <c r="Z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10">
        <f t="shared" si="602"/>
        <v>0</v>
      </c>
      <c r="AD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10">
        <f t="shared" si="603"/>
        <v>0</v>
      </c>
      <c r="AH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10">
        <f t="shared" si="604"/>
        <v>0</v>
      </c>
      <c r="AL431" s="210">
        <f t="shared" si="605"/>
        <v>0</v>
      </c>
    </row>
    <row r="432" spans="2:38" x14ac:dyDescent="0.25">
      <c r="B432" s="217" t="s">
        <v>418</v>
      </c>
      <c r="C432" s="218" t="s">
        <v>285</v>
      </c>
      <c r="D432" s="219">
        <f>SUM(D433:D435)</f>
        <v>0</v>
      </c>
      <c r="E432" s="219">
        <f>SUM(E433:E435)</f>
        <v>0</v>
      </c>
      <c r="F432" s="219">
        <f t="shared" si="747"/>
        <v>0</v>
      </c>
      <c r="G432" s="219">
        <f>SUM(G433:G435)</f>
        <v>0</v>
      </c>
      <c r="H432" s="219">
        <f t="shared" si="598"/>
        <v>0</v>
      </c>
      <c r="I432" s="219">
        <f>SUM(I433:I435)</f>
        <v>0</v>
      </c>
      <c r="J432" s="219">
        <f t="shared" si="599"/>
        <v>0</v>
      </c>
      <c r="K432" s="219">
        <f t="shared" ref="K432:X432" si="877">SUM(K433:K435)</f>
        <v>0</v>
      </c>
      <c r="L432" s="219">
        <f t="shared" si="877"/>
        <v>0</v>
      </c>
      <c r="M432" s="219">
        <f t="shared" si="877"/>
        <v>0</v>
      </c>
      <c r="N432" s="219">
        <f t="shared" si="877"/>
        <v>0</v>
      </c>
      <c r="O432" s="219">
        <f t="shared" si="877"/>
        <v>0</v>
      </c>
      <c r="P432" s="219">
        <f t="shared" si="877"/>
        <v>0</v>
      </c>
      <c r="Q432" s="219">
        <f t="shared" si="877"/>
        <v>0</v>
      </c>
      <c r="R432" s="219">
        <f t="shared" si="877"/>
        <v>0</v>
      </c>
      <c r="S432" s="219">
        <f t="shared" si="877"/>
        <v>0</v>
      </c>
      <c r="T432" s="219">
        <f t="shared" si="877"/>
        <v>0</v>
      </c>
      <c r="U432" s="219">
        <f t="shared" si="877"/>
        <v>0</v>
      </c>
      <c r="V432" s="219">
        <f t="shared" si="877"/>
        <v>0</v>
      </c>
      <c r="W432" s="219">
        <f t="shared" si="877"/>
        <v>0</v>
      </c>
      <c r="X432" s="219">
        <f t="shared" si="877"/>
        <v>0</v>
      </c>
      <c r="Y432" s="219">
        <f t="shared" si="601"/>
        <v>0</v>
      </c>
      <c r="Z432" s="219">
        <f>SUM(Z433:Z435)</f>
        <v>0</v>
      </c>
      <c r="AA432" s="219">
        <f>SUM(AA433:AA435)</f>
        <v>0</v>
      </c>
      <c r="AB432" s="219">
        <f>SUM(AB433:AB435)</f>
        <v>0</v>
      </c>
      <c r="AC432" s="219">
        <f t="shared" si="602"/>
        <v>0</v>
      </c>
      <c r="AD432" s="219">
        <f>SUM(AD433:AD435)</f>
        <v>0</v>
      </c>
      <c r="AE432" s="219">
        <f>SUM(AE433:AE435)</f>
        <v>0</v>
      </c>
      <c r="AF432" s="219">
        <f>SUM(AF433:AF435)</f>
        <v>0</v>
      </c>
      <c r="AG432" s="219">
        <f t="shared" si="603"/>
        <v>0</v>
      </c>
      <c r="AH432" s="219">
        <f>SUM(AH433:AH435)</f>
        <v>0</v>
      </c>
      <c r="AI432" s="219">
        <f>SUM(AI433:AI435)</f>
        <v>0</v>
      </c>
      <c r="AJ432" s="219">
        <f>SUM(AJ433:AJ435)</f>
        <v>0</v>
      </c>
      <c r="AK432" s="219">
        <f t="shared" si="604"/>
        <v>0</v>
      </c>
      <c r="AL432" s="219">
        <f t="shared" si="605"/>
        <v>0</v>
      </c>
    </row>
    <row r="433" spans="2:38" x14ac:dyDescent="0.25">
      <c r="B433" s="208" t="s">
        <v>419</v>
      </c>
      <c r="C433" s="209" t="s">
        <v>286</v>
      </c>
      <c r="D4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10">
        <f t="shared" si="747"/>
        <v>0</v>
      </c>
      <c r="G433" s="210"/>
      <c r="H433" s="210">
        <f t="shared" si="598"/>
        <v>0</v>
      </c>
      <c r="I433" s="210"/>
      <c r="J433" s="210">
        <f t="shared" si="599"/>
        <v>0</v>
      </c>
      <c r="K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10">
        <f t="shared" si="601"/>
        <v>0</v>
      </c>
      <c r="Z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10">
        <f t="shared" si="602"/>
        <v>0</v>
      </c>
      <c r="AD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10">
        <f t="shared" si="603"/>
        <v>0</v>
      </c>
      <c r="AH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10">
        <f t="shared" si="604"/>
        <v>0</v>
      </c>
      <c r="AL433" s="210">
        <f t="shared" si="605"/>
        <v>0</v>
      </c>
    </row>
    <row r="434" spans="2:38" x14ac:dyDescent="0.25">
      <c r="B434" s="208" t="s">
        <v>1450</v>
      </c>
      <c r="C434" s="209" t="s">
        <v>1451</v>
      </c>
      <c r="D4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10">
        <f t="shared" ref="F434" si="878">D434+E434</f>
        <v>0</v>
      </c>
      <c r="G434" s="210"/>
      <c r="H434" s="210">
        <f t="shared" ref="H434" si="879">F434-G434</f>
        <v>0</v>
      </c>
      <c r="I434" s="210"/>
      <c r="J434" s="210">
        <f t="shared" ref="J434" si="880">F434-I434</f>
        <v>0</v>
      </c>
      <c r="K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10">
        <f t="shared" ref="Y434" si="881">V434+W434+X434</f>
        <v>0</v>
      </c>
      <c r="Z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10">
        <f t="shared" ref="AC434" si="882">Z434+AA434+AB434</f>
        <v>0</v>
      </c>
      <c r="AD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10">
        <f t="shared" ref="AG434" si="883">AD434+AE434+AF434</f>
        <v>0</v>
      </c>
      <c r="AH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10">
        <f t="shared" ref="AK434" si="884">AH434+AI434+AJ434</f>
        <v>0</v>
      </c>
      <c r="AL434" s="210">
        <f t="shared" ref="AL434" si="885">Y434+AC434+AG434+AK434</f>
        <v>0</v>
      </c>
    </row>
    <row r="435" spans="2:38" x14ac:dyDescent="0.25">
      <c r="B435" s="208" t="s">
        <v>1452</v>
      </c>
      <c r="C435" s="209" t="s">
        <v>1453</v>
      </c>
      <c r="D4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10">
        <f t="shared" si="747"/>
        <v>0</v>
      </c>
      <c r="G435" s="210"/>
      <c r="H435" s="210">
        <f t="shared" si="598"/>
        <v>0</v>
      </c>
      <c r="I435" s="210"/>
      <c r="J435" s="210">
        <f t="shared" si="599"/>
        <v>0</v>
      </c>
      <c r="K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10">
        <f t="shared" si="601"/>
        <v>0</v>
      </c>
      <c r="Z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10">
        <f t="shared" si="602"/>
        <v>0</v>
      </c>
      <c r="AD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10">
        <f t="shared" si="603"/>
        <v>0</v>
      </c>
      <c r="AH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10">
        <f t="shared" si="604"/>
        <v>0</v>
      </c>
      <c r="AL435" s="210">
        <f t="shared" si="605"/>
        <v>0</v>
      </c>
    </row>
    <row r="436" spans="2:38" x14ac:dyDescent="0.25">
      <c r="B436" s="217" t="s">
        <v>420</v>
      </c>
      <c r="C436" s="218" t="s">
        <v>287</v>
      </c>
      <c r="D436" s="219">
        <f>SUM(D437:D445)</f>
        <v>0</v>
      </c>
      <c r="E436" s="219">
        <f>SUM(E437:E445)</f>
        <v>0</v>
      </c>
      <c r="F436" s="219">
        <f t="shared" si="747"/>
        <v>0</v>
      </c>
      <c r="G436" s="219">
        <f>SUM(G437:G445)</f>
        <v>0</v>
      </c>
      <c r="H436" s="219">
        <f t="shared" si="598"/>
        <v>0</v>
      </c>
      <c r="I436" s="219">
        <f>SUM(I437:I445)</f>
        <v>0</v>
      </c>
      <c r="J436" s="219">
        <f t="shared" si="599"/>
        <v>0</v>
      </c>
      <c r="K436" s="219">
        <f t="shared" ref="K436:X436" si="886">SUM(K437:K445)</f>
        <v>0</v>
      </c>
      <c r="L436" s="219">
        <f t="shared" si="886"/>
        <v>0</v>
      </c>
      <c r="M436" s="219">
        <f t="shared" si="886"/>
        <v>0</v>
      </c>
      <c r="N436" s="219">
        <f t="shared" si="886"/>
        <v>0</v>
      </c>
      <c r="O436" s="219">
        <f t="shared" si="886"/>
        <v>0</v>
      </c>
      <c r="P436" s="219">
        <f t="shared" si="886"/>
        <v>0</v>
      </c>
      <c r="Q436" s="219">
        <f t="shared" si="886"/>
        <v>0</v>
      </c>
      <c r="R436" s="219">
        <f t="shared" si="886"/>
        <v>0</v>
      </c>
      <c r="S436" s="219">
        <f t="shared" si="886"/>
        <v>0</v>
      </c>
      <c r="T436" s="219">
        <f t="shared" si="886"/>
        <v>0</v>
      </c>
      <c r="U436" s="219">
        <f t="shared" si="886"/>
        <v>0</v>
      </c>
      <c r="V436" s="219">
        <f t="shared" si="886"/>
        <v>0</v>
      </c>
      <c r="W436" s="219">
        <f t="shared" si="886"/>
        <v>0</v>
      </c>
      <c r="X436" s="219">
        <f t="shared" si="886"/>
        <v>0</v>
      </c>
      <c r="Y436" s="219">
        <f t="shared" si="601"/>
        <v>0</v>
      </c>
      <c r="Z436" s="219">
        <f>SUM(Z437:Z445)</f>
        <v>0</v>
      </c>
      <c r="AA436" s="219">
        <f>SUM(AA437:AA445)</f>
        <v>0</v>
      </c>
      <c r="AB436" s="219">
        <f>SUM(AB437:AB445)</f>
        <v>0</v>
      </c>
      <c r="AC436" s="219">
        <f t="shared" si="602"/>
        <v>0</v>
      </c>
      <c r="AD436" s="219">
        <f>SUM(AD437:AD445)</f>
        <v>0</v>
      </c>
      <c r="AE436" s="219">
        <f>SUM(AE437:AE445)</f>
        <v>0</v>
      </c>
      <c r="AF436" s="219">
        <f>SUM(AF437:AF445)</f>
        <v>0</v>
      </c>
      <c r="AG436" s="219">
        <f t="shared" si="603"/>
        <v>0</v>
      </c>
      <c r="AH436" s="219">
        <f>SUM(AH437:AH445)</f>
        <v>0</v>
      </c>
      <c r="AI436" s="219">
        <f>SUM(AI437:AI445)</f>
        <v>0</v>
      </c>
      <c r="AJ436" s="219">
        <f>SUM(AJ437:AJ445)</f>
        <v>0</v>
      </c>
      <c r="AK436" s="219">
        <f t="shared" si="604"/>
        <v>0</v>
      </c>
      <c r="AL436" s="219">
        <f t="shared" si="605"/>
        <v>0</v>
      </c>
    </row>
    <row r="437" spans="2:38" x14ac:dyDescent="0.25">
      <c r="B437" s="208" t="s">
        <v>421</v>
      </c>
      <c r="C437" s="209" t="s">
        <v>282</v>
      </c>
      <c r="D4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10">
        <f t="shared" ref="F437:F441" si="887">D437+E437</f>
        <v>0</v>
      </c>
      <c r="G437" s="210"/>
      <c r="H437" s="210">
        <f t="shared" ref="H437:H441" si="888">F437-G437</f>
        <v>0</v>
      </c>
      <c r="I437" s="210"/>
      <c r="J437" s="210">
        <f t="shared" ref="J437:J441" si="889">F437-I437</f>
        <v>0</v>
      </c>
      <c r="K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10">
        <f t="shared" ref="Y437:Y441" si="890">V437+W437+X437</f>
        <v>0</v>
      </c>
      <c r="Z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10">
        <f t="shared" ref="AC437:AC441" si="891">Z437+AA437+AB437</f>
        <v>0</v>
      </c>
      <c r="AD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10">
        <f t="shared" ref="AG437:AG441" si="892">AD437+AE437+AF437</f>
        <v>0</v>
      </c>
      <c r="AH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10">
        <f t="shared" ref="AK437:AK441" si="893">AH437+AI437+AJ437</f>
        <v>0</v>
      </c>
      <c r="AL437" s="210">
        <f t="shared" ref="AL437:AL441" si="894">Y437+AC437+AG437+AK437</f>
        <v>0</v>
      </c>
    </row>
    <row r="438" spans="2:38" x14ac:dyDescent="0.25">
      <c r="B438" s="208" t="s">
        <v>1454</v>
      </c>
      <c r="C438" s="209" t="s">
        <v>1409</v>
      </c>
      <c r="D4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10">
        <f t="shared" ref="F438" si="895">D438+E438</f>
        <v>0</v>
      </c>
      <c r="G438" s="210"/>
      <c r="H438" s="210">
        <f t="shared" ref="H438" si="896">F438-G438</f>
        <v>0</v>
      </c>
      <c r="I438" s="210"/>
      <c r="J438" s="210">
        <f t="shared" ref="J438" si="897">F438-I438</f>
        <v>0</v>
      </c>
      <c r="K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10">
        <f t="shared" ref="Y438" si="898">V438+W438+X438</f>
        <v>0</v>
      </c>
      <c r="Z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10">
        <f t="shared" ref="AC438" si="899">Z438+AA438+AB438</f>
        <v>0</v>
      </c>
      <c r="AD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10">
        <f t="shared" ref="AG438" si="900">AD438+AE438+AF438</f>
        <v>0</v>
      </c>
      <c r="AH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10">
        <f t="shared" ref="AK438" si="901">AH438+AI438+AJ438</f>
        <v>0</v>
      </c>
      <c r="AL438" s="210">
        <f t="shared" ref="AL438" si="902">Y438+AC438+AG438+AK438</f>
        <v>0</v>
      </c>
    </row>
    <row r="439" spans="2:38" x14ac:dyDescent="0.25">
      <c r="B439" s="208" t="s">
        <v>1455</v>
      </c>
      <c r="C439" s="209" t="s">
        <v>1411</v>
      </c>
      <c r="D4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10">
        <f t="shared" si="887"/>
        <v>0</v>
      </c>
      <c r="G439" s="210"/>
      <c r="H439" s="210">
        <f t="shared" si="888"/>
        <v>0</v>
      </c>
      <c r="I439" s="210"/>
      <c r="J439" s="210">
        <f t="shared" si="889"/>
        <v>0</v>
      </c>
      <c r="K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10">
        <f t="shared" si="890"/>
        <v>0</v>
      </c>
      <c r="Z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10">
        <f t="shared" si="891"/>
        <v>0</v>
      </c>
      <c r="AD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10">
        <f t="shared" si="892"/>
        <v>0</v>
      </c>
      <c r="AH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10">
        <f t="shared" si="893"/>
        <v>0</v>
      </c>
      <c r="AL439" s="210">
        <f t="shared" si="894"/>
        <v>0</v>
      </c>
    </row>
    <row r="440" spans="2:38" x14ac:dyDescent="0.25">
      <c r="B440" s="208" t="s">
        <v>1456</v>
      </c>
      <c r="C440" s="209" t="s">
        <v>1415</v>
      </c>
      <c r="D4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10">
        <f t="shared" si="887"/>
        <v>0</v>
      </c>
      <c r="G440" s="210"/>
      <c r="H440" s="210">
        <f t="shared" si="888"/>
        <v>0</v>
      </c>
      <c r="I440" s="210"/>
      <c r="J440" s="210">
        <f t="shared" si="889"/>
        <v>0</v>
      </c>
      <c r="K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10">
        <f t="shared" si="890"/>
        <v>0</v>
      </c>
      <c r="Z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10">
        <f t="shared" si="891"/>
        <v>0</v>
      </c>
      <c r="AD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10">
        <f t="shared" si="892"/>
        <v>0</v>
      </c>
      <c r="AH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10">
        <f t="shared" si="893"/>
        <v>0</v>
      </c>
      <c r="AL440" s="210">
        <f t="shared" si="894"/>
        <v>0</v>
      </c>
    </row>
    <row r="441" spans="2:38" x14ac:dyDescent="0.25">
      <c r="B441" s="208" t="s">
        <v>1457</v>
      </c>
      <c r="C441" s="209" t="s">
        <v>1458</v>
      </c>
      <c r="D4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10">
        <f t="shared" si="887"/>
        <v>0</v>
      </c>
      <c r="G441" s="210"/>
      <c r="H441" s="210">
        <f t="shared" si="888"/>
        <v>0</v>
      </c>
      <c r="I441" s="210"/>
      <c r="J441" s="210">
        <f t="shared" si="889"/>
        <v>0</v>
      </c>
      <c r="K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10">
        <f t="shared" si="890"/>
        <v>0</v>
      </c>
      <c r="Z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10">
        <f t="shared" si="891"/>
        <v>0</v>
      </c>
      <c r="AD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10">
        <f t="shared" si="892"/>
        <v>0</v>
      </c>
      <c r="AH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10">
        <f t="shared" si="893"/>
        <v>0</v>
      </c>
      <c r="AL441" s="210">
        <f t="shared" si="894"/>
        <v>0</v>
      </c>
    </row>
    <row r="442" spans="2:38" x14ac:dyDescent="0.25">
      <c r="B442" s="208" t="s">
        <v>1459</v>
      </c>
      <c r="C442" s="209" t="s">
        <v>1419</v>
      </c>
      <c r="D4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10">
        <f t="shared" si="747"/>
        <v>0</v>
      </c>
      <c r="G442" s="210"/>
      <c r="H442" s="210">
        <f t="shared" si="598"/>
        <v>0</v>
      </c>
      <c r="I442" s="210"/>
      <c r="J442" s="210">
        <f t="shared" si="599"/>
        <v>0</v>
      </c>
      <c r="K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10">
        <f t="shared" si="601"/>
        <v>0</v>
      </c>
      <c r="Z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10">
        <f t="shared" si="602"/>
        <v>0</v>
      </c>
      <c r="AD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10">
        <f t="shared" si="603"/>
        <v>0</v>
      </c>
      <c r="AH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10">
        <f t="shared" si="604"/>
        <v>0</v>
      </c>
      <c r="AL442" s="210">
        <f t="shared" si="605"/>
        <v>0</v>
      </c>
    </row>
    <row r="443" spans="2:38" x14ac:dyDescent="0.25">
      <c r="B443" s="208" t="s">
        <v>1460</v>
      </c>
      <c r="C443" s="209" t="s">
        <v>1461</v>
      </c>
      <c r="D4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10">
        <f t="shared" ref="F443" si="903">D443+E443</f>
        <v>0</v>
      </c>
      <c r="G443" s="210"/>
      <c r="H443" s="210">
        <f t="shared" ref="H443" si="904">F443-G443</f>
        <v>0</v>
      </c>
      <c r="I443" s="210"/>
      <c r="J443" s="210">
        <f t="shared" ref="J443" si="905">F443-I443</f>
        <v>0</v>
      </c>
      <c r="K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10">
        <f t="shared" ref="Y443" si="906">V443+W443+X443</f>
        <v>0</v>
      </c>
      <c r="Z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10">
        <f t="shared" ref="AC443" si="907">Z443+AA443+AB443</f>
        <v>0</v>
      </c>
      <c r="AD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10">
        <f t="shared" ref="AG443" si="908">AD443+AE443+AF443</f>
        <v>0</v>
      </c>
      <c r="AH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10">
        <f t="shared" ref="AK443" si="909">AH443+AI443+AJ443</f>
        <v>0</v>
      </c>
      <c r="AL443" s="210">
        <f t="shared" ref="AL443" si="910">Y443+AC443+AG443+AK443</f>
        <v>0</v>
      </c>
    </row>
    <row r="444" spans="2:38" x14ac:dyDescent="0.25">
      <c r="B444" s="208" t="s">
        <v>1462</v>
      </c>
      <c r="C444" s="209" t="s">
        <v>1421</v>
      </c>
      <c r="D4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10">
        <f t="shared" ref="F444" si="911">D444+E444</f>
        <v>0</v>
      </c>
      <c r="G444" s="210"/>
      <c r="H444" s="210">
        <f t="shared" ref="H444" si="912">F444-G444</f>
        <v>0</v>
      </c>
      <c r="I444" s="210"/>
      <c r="J444" s="210">
        <f t="shared" ref="J444" si="913">F444-I444</f>
        <v>0</v>
      </c>
      <c r="K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10">
        <f t="shared" ref="Y444" si="914">V444+W444+X444</f>
        <v>0</v>
      </c>
      <c r="Z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10">
        <f t="shared" ref="AC444" si="915">Z444+AA444+AB444</f>
        <v>0</v>
      </c>
      <c r="AD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10">
        <f t="shared" ref="AG444" si="916">AD444+AE444+AF444</f>
        <v>0</v>
      </c>
      <c r="AH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10">
        <f t="shared" ref="AK444" si="917">AH444+AI444+AJ444</f>
        <v>0</v>
      </c>
      <c r="AL444" s="210">
        <f t="shared" ref="AL444" si="918">Y444+AC444+AG444+AK444</f>
        <v>0</v>
      </c>
    </row>
    <row r="445" spans="2:38" x14ac:dyDescent="0.25">
      <c r="B445" s="208" t="s">
        <v>1463</v>
      </c>
      <c r="C445" s="209" t="s">
        <v>1464</v>
      </c>
      <c r="D4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10">
        <f t="shared" si="747"/>
        <v>0</v>
      </c>
      <c r="G445" s="210"/>
      <c r="H445" s="210">
        <f t="shared" si="598"/>
        <v>0</v>
      </c>
      <c r="I445" s="210"/>
      <c r="J445" s="210">
        <f t="shared" si="599"/>
        <v>0</v>
      </c>
      <c r="K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10">
        <f t="shared" si="601"/>
        <v>0</v>
      </c>
      <c r="Z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10">
        <f t="shared" si="602"/>
        <v>0</v>
      </c>
      <c r="AD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10">
        <f t="shared" si="603"/>
        <v>0</v>
      </c>
      <c r="AH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10">
        <f t="shared" si="604"/>
        <v>0</v>
      </c>
      <c r="AL445" s="210">
        <f t="shared" si="605"/>
        <v>0</v>
      </c>
    </row>
    <row r="446" spans="2:38" x14ac:dyDescent="0.25">
      <c r="B446" s="205" t="s">
        <v>410</v>
      </c>
      <c r="C446" s="206" t="s">
        <v>277</v>
      </c>
      <c r="D446" s="207">
        <f>D447</f>
        <v>0</v>
      </c>
      <c r="E446" s="207">
        <f>E447</f>
        <v>0</v>
      </c>
      <c r="F446" s="207">
        <f t="shared" ref="F446:F560" si="919">D446+E446</f>
        <v>0</v>
      </c>
      <c r="G446" s="207">
        <f t="shared" ref="G446:I446" si="920">G447</f>
        <v>0</v>
      </c>
      <c r="H446" s="207">
        <f t="shared" si="598"/>
        <v>0</v>
      </c>
      <c r="I446" s="207">
        <f t="shared" si="920"/>
        <v>0</v>
      </c>
      <c r="J446" s="207">
        <f t="shared" si="599"/>
        <v>0</v>
      </c>
      <c r="K446" s="207">
        <f t="shared" ref="K446:AJ446" si="921">K447</f>
        <v>0</v>
      </c>
      <c r="L446" s="207">
        <f t="shared" si="921"/>
        <v>0</v>
      </c>
      <c r="M446" s="207">
        <f t="shared" si="921"/>
        <v>0</v>
      </c>
      <c r="N446" s="207">
        <f t="shared" si="921"/>
        <v>0</v>
      </c>
      <c r="O446" s="207">
        <f t="shared" si="921"/>
        <v>0</v>
      </c>
      <c r="P446" s="207">
        <f t="shared" si="921"/>
        <v>0</v>
      </c>
      <c r="Q446" s="207">
        <f t="shared" si="921"/>
        <v>0</v>
      </c>
      <c r="R446" s="207">
        <f t="shared" si="921"/>
        <v>0</v>
      </c>
      <c r="S446" s="207">
        <f t="shared" si="921"/>
        <v>0</v>
      </c>
      <c r="T446" s="207">
        <f t="shared" si="921"/>
        <v>0</v>
      </c>
      <c r="U446" s="207">
        <f t="shared" si="921"/>
        <v>0</v>
      </c>
      <c r="V446" s="207">
        <f t="shared" si="921"/>
        <v>0</v>
      </c>
      <c r="W446" s="207">
        <f t="shared" si="921"/>
        <v>0</v>
      </c>
      <c r="X446" s="207">
        <f t="shared" si="921"/>
        <v>0</v>
      </c>
      <c r="Y446" s="207">
        <f t="shared" si="601"/>
        <v>0</v>
      </c>
      <c r="Z446" s="207">
        <f t="shared" si="921"/>
        <v>0</v>
      </c>
      <c r="AA446" s="207">
        <f t="shared" si="921"/>
        <v>0</v>
      </c>
      <c r="AB446" s="207">
        <f t="shared" si="921"/>
        <v>0</v>
      </c>
      <c r="AC446" s="207">
        <f t="shared" si="602"/>
        <v>0</v>
      </c>
      <c r="AD446" s="207">
        <f t="shared" si="921"/>
        <v>0</v>
      </c>
      <c r="AE446" s="207">
        <f t="shared" si="921"/>
        <v>0</v>
      </c>
      <c r="AF446" s="207">
        <f t="shared" si="921"/>
        <v>0</v>
      </c>
      <c r="AG446" s="207">
        <f t="shared" si="603"/>
        <v>0</v>
      </c>
      <c r="AH446" s="207">
        <f t="shared" si="921"/>
        <v>0</v>
      </c>
      <c r="AI446" s="207">
        <f t="shared" si="921"/>
        <v>0</v>
      </c>
      <c r="AJ446" s="207">
        <f t="shared" si="921"/>
        <v>0</v>
      </c>
      <c r="AK446" s="207">
        <f t="shared" si="604"/>
        <v>0</v>
      </c>
      <c r="AL446" s="207">
        <f t="shared" si="605"/>
        <v>0</v>
      </c>
    </row>
    <row r="447" spans="2:38" x14ac:dyDescent="0.25">
      <c r="B447" s="217" t="s">
        <v>412</v>
      </c>
      <c r="C447" s="218" t="s">
        <v>279</v>
      </c>
      <c r="D447" s="219">
        <f>SUM(D448:D497)</f>
        <v>0</v>
      </c>
      <c r="E447" s="219">
        <f>SUM(E448:E497)</f>
        <v>0</v>
      </c>
      <c r="F447" s="219">
        <f t="shared" si="919"/>
        <v>0</v>
      </c>
      <c r="G447" s="219">
        <f>SUM(G448:G497)</f>
        <v>0</v>
      </c>
      <c r="H447" s="219">
        <f t="shared" ref="H447:H584" si="922">F447-G447</f>
        <v>0</v>
      </c>
      <c r="I447" s="219">
        <f>SUM(I448:I497)</f>
        <v>0</v>
      </c>
      <c r="J447" s="219">
        <f t="shared" ref="J447:J584" si="923">F447-I447</f>
        <v>0</v>
      </c>
      <c r="K447" s="219">
        <f t="shared" ref="K447:X447" si="924">SUM(K448:K497)</f>
        <v>0</v>
      </c>
      <c r="L447" s="219">
        <f t="shared" si="924"/>
        <v>0</v>
      </c>
      <c r="M447" s="219">
        <f t="shared" si="924"/>
        <v>0</v>
      </c>
      <c r="N447" s="219">
        <f t="shared" si="924"/>
        <v>0</v>
      </c>
      <c r="O447" s="219">
        <f t="shared" si="924"/>
        <v>0</v>
      </c>
      <c r="P447" s="219">
        <f t="shared" si="924"/>
        <v>0</v>
      </c>
      <c r="Q447" s="219">
        <f t="shared" si="924"/>
        <v>0</v>
      </c>
      <c r="R447" s="219">
        <f t="shared" si="924"/>
        <v>0</v>
      </c>
      <c r="S447" s="219">
        <f t="shared" si="924"/>
        <v>0</v>
      </c>
      <c r="T447" s="219">
        <f t="shared" si="924"/>
        <v>0</v>
      </c>
      <c r="U447" s="219">
        <f t="shared" si="924"/>
        <v>0</v>
      </c>
      <c r="V447" s="219">
        <f t="shared" si="924"/>
        <v>0</v>
      </c>
      <c r="W447" s="219">
        <f t="shared" si="924"/>
        <v>0</v>
      </c>
      <c r="X447" s="219">
        <f t="shared" si="924"/>
        <v>0</v>
      </c>
      <c r="Y447" s="219">
        <f t="shared" ref="Y447:Y584" si="925">V447+W447+X447</f>
        <v>0</v>
      </c>
      <c r="Z447" s="219">
        <f>SUM(Z448:Z497)</f>
        <v>0</v>
      </c>
      <c r="AA447" s="219">
        <f>SUM(AA448:AA497)</f>
        <v>0</v>
      </c>
      <c r="AB447" s="219">
        <f>SUM(AB448:AB497)</f>
        <v>0</v>
      </c>
      <c r="AC447" s="219">
        <f t="shared" ref="AC447:AC584" si="926">Z447+AA447+AB447</f>
        <v>0</v>
      </c>
      <c r="AD447" s="219">
        <f>SUM(AD448:AD497)</f>
        <v>0</v>
      </c>
      <c r="AE447" s="219">
        <f>SUM(AE448:AE497)</f>
        <v>0</v>
      </c>
      <c r="AF447" s="219">
        <f>SUM(AF448:AF497)</f>
        <v>0</v>
      </c>
      <c r="AG447" s="219">
        <f t="shared" ref="AG447:AG584" si="927">AD447+AE447+AF447</f>
        <v>0</v>
      </c>
      <c r="AH447" s="219">
        <f>SUM(AH448:AH497)</f>
        <v>0</v>
      </c>
      <c r="AI447" s="219">
        <f>SUM(AI448:AI497)</f>
        <v>0</v>
      </c>
      <c r="AJ447" s="219">
        <f>SUM(AJ448:AJ497)</f>
        <v>0</v>
      </c>
      <c r="AK447" s="219">
        <f t="shared" ref="AK447:AK584" si="928">AH447+AI447+AJ447</f>
        <v>0</v>
      </c>
      <c r="AL447" s="219">
        <f t="shared" ref="AL447:AL584" si="929">Y447+AC447+AG447+AK447</f>
        <v>0</v>
      </c>
    </row>
    <row r="448" spans="2:38" x14ac:dyDescent="0.25">
      <c r="B448" s="208" t="s">
        <v>422</v>
      </c>
      <c r="C448" s="209" t="s">
        <v>288</v>
      </c>
      <c r="D4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10">
        <f t="shared" si="919"/>
        <v>0</v>
      </c>
      <c r="G448" s="210"/>
      <c r="H448" s="210">
        <f t="shared" si="922"/>
        <v>0</v>
      </c>
      <c r="I448" s="210"/>
      <c r="J448" s="210">
        <f t="shared" si="923"/>
        <v>0</v>
      </c>
      <c r="K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10">
        <f t="shared" si="925"/>
        <v>0</v>
      </c>
      <c r="Z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10">
        <f t="shared" si="926"/>
        <v>0</v>
      </c>
      <c r="AD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10">
        <f t="shared" si="927"/>
        <v>0</v>
      </c>
      <c r="AH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10">
        <f t="shared" si="928"/>
        <v>0</v>
      </c>
      <c r="AL448" s="210">
        <f t="shared" si="929"/>
        <v>0</v>
      </c>
    </row>
    <row r="449" spans="2:38" x14ac:dyDescent="0.25">
      <c r="B449" s="208" t="s">
        <v>1302</v>
      </c>
      <c r="C449" s="209" t="s">
        <v>1303</v>
      </c>
      <c r="D4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10">
        <f t="shared" si="919"/>
        <v>0</v>
      </c>
      <c r="G449" s="210"/>
      <c r="H449" s="210">
        <f t="shared" si="922"/>
        <v>0</v>
      </c>
      <c r="I449" s="210"/>
      <c r="J449" s="210">
        <f t="shared" si="923"/>
        <v>0</v>
      </c>
      <c r="K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10">
        <f t="shared" si="925"/>
        <v>0</v>
      </c>
      <c r="Z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10">
        <f t="shared" si="926"/>
        <v>0</v>
      </c>
      <c r="AD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10">
        <f t="shared" si="927"/>
        <v>0</v>
      </c>
      <c r="AH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10">
        <f t="shared" si="928"/>
        <v>0</v>
      </c>
      <c r="AL449" s="210">
        <f t="shared" si="929"/>
        <v>0</v>
      </c>
    </row>
    <row r="450" spans="2:38" x14ac:dyDescent="0.25">
      <c r="B450" s="208" t="s">
        <v>1304</v>
      </c>
      <c r="C450" s="209" t="s">
        <v>1305</v>
      </c>
      <c r="D4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10">
        <f t="shared" si="919"/>
        <v>0</v>
      </c>
      <c r="G450" s="210"/>
      <c r="H450" s="210">
        <f t="shared" si="922"/>
        <v>0</v>
      </c>
      <c r="I450" s="210"/>
      <c r="J450" s="210">
        <f t="shared" si="923"/>
        <v>0</v>
      </c>
      <c r="K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10">
        <f t="shared" si="925"/>
        <v>0</v>
      </c>
      <c r="Z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10">
        <f t="shared" si="926"/>
        <v>0</v>
      </c>
      <c r="AD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10">
        <f t="shared" si="927"/>
        <v>0</v>
      </c>
      <c r="AH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10">
        <f t="shared" si="928"/>
        <v>0</v>
      </c>
      <c r="AL450" s="210">
        <f t="shared" si="929"/>
        <v>0</v>
      </c>
    </row>
    <row r="451" spans="2:38" x14ac:dyDescent="0.25">
      <c r="B451" s="208" t="s">
        <v>1306</v>
      </c>
      <c r="C451" s="209" t="s">
        <v>1307</v>
      </c>
      <c r="D4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10">
        <f t="shared" si="919"/>
        <v>0</v>
      </c>
      <c r="G451" s="210"/>
      <c r="H451" s="210">
        <f t="shared" si="922"/>
        <v>0</v>
      </c>
      <c r="I451" s="210"/>
      <c r="J451" s="210">
        <f t="shared" si="923"/>
        <v>0</v>
      </c>
      <c r="K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10">
        <f t="shared" si="925"/>
        <v>0</v>
      </c>
      <c r="Z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10">
        <f t="shared" si="926"/>
        <v>0</v>
      </c>
      <c r="AD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10">
        <f t="shared" si="927"/>
        <v>0</v>
      </c>
      <c r="AH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10">
        <f t="shared" si="928"/>
        <v>0</v>
      </c>
      <c r="AL451" s="210">
        <f t="shared" si="929"/>
        <v>0</v>
      </c>
    </row>
    <row r="452" spans="2:38" x14ac:dyDescent="0.25">
      <c r="B452" s="208" t="s">
        <v>1308</v>
      </c>
      <c r="C452" s="209" t="s">
        <v>1309</v>
      </c>
      <c r="D4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10">
        <f t="shared" si="919"/>
        <v>0</v>
      </c>
      <c r="G452" s="210"/>
      <c r="H452" s="210">
        <f t="shared" si="922"/>
        <v>0</v>
      </c>
      <c r="I452" s="210"/>
      <c r="J452" s="210">
        <f t="shared" si="923"/>
        <v>0</v>
      </c>
      <c r="K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10">
        <f t="shared" si="925"/>
        <v>0</v>
      </c>
      <c r="Z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10">
        <f t="shared" si="926"/>
        <v>0</v>
      </c>
      <c r="AD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10">
        <f t="shared" si="927"/>
        <v>0</v>
      </c>
      <c r="AH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10">
        <f t="shared" si="928"/>
        <v>0</v>
      </c>
      <c r="AL452" s="210">
        <f t="shared" si="929"/>
        <v>0</v>
      </c>
    </row>
    <row r="453" spans="2:38" x14ac:dyDescent="0.25">
      <c r="B453" s="208" t="s">
        <v>1310</v>
      </c>
      <c r="C453" s="209" t="s">
        <v>1311</v>
      </c>
      <c r="D4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10">
        <f t="shared" si="919"/>
        <v>0</v>
      </c>
      <c r="G453" s="210"/>
      <c r="H453" s="210">
        <f t="shared" si="922"/>
        <v>0</v>
      </c>
      <c r="I453" s="210"/>
      <c r="J453" s="210">
        <f t="shared" si="923"/>
        <v>0</v>
      </c>
      <c r="K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10">
        <f t="shared" si="925"/>
        <v>0</v>
      </c>
      <c r="Z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10">
        <f t="shared" si="926"/>
        <v>0</v>
      </c>
      <c r="AD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10">
        <f t="shared" si="927"/>
        <v>0</v>
      </c>
      <c r="AH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10">
        <f t="shared" si="928"/>
        <v>0</v>
      </c>
      <c r="AL453" s="210">
        <f t="shared" si="929"/>
        <v>0</v>
      </c>
    </row>
    <row r="454" spans="2:38" x14ac:dyDescent="0.25">
      <c r="B454" s="208" t="s">
        <v>1312</v>
      </c>
      <c r="C454" s="209" t="s">
        <v>1313</v>
      </c>
      <c r="D4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10">
        <f t="shared" si="919"/>
        <v>0</v>
      </c>
      <c r="G454" s="210"/>
      <c r="H454" s="210">
        <f t="shared" si="922"/>
        <v>0</v>
      </c>
      <c r="I454" s="210"/>
      <c r="J454" s="210">
        <f t="shared" si="923"/>
        <v>0</v>
      </c>
      <c r="K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10">
        <f t="shared" si="925"/>
        <v>0</v>
      </c>
      <c r="Z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10">
        <f t="shared" si="926"/>
        <v>0</v>
      </c>
      <c r="AD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10">
        <f t="shared" si="927"/>
        <v>0</v>
      </c>
      <c r="AH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10">
        <f t="shared" si="928"/>
        <v>0</v>
      </c>
      <c r="AL454" s="210">
        <f t="shared" si="929"/>
        <v>0</v>
      </c>
    </row>
    <row r="455" spans="2:38" x14ac:dyDescent="0.25">
      <c r="B455" s="208" t="s">
        <v>1314</v>
      </c>
      <c r="C455" s="209" t="s">
        <v>1315</v>
      </c>
      <c r="D4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10">
        <f t="shared" si="919"/>
        <v>0</v>
      </c>
      <c r="G455" s="210"/>
      <c r="H455" s="210">
        <f t="shared" si="922"/>
        <v>0</v>
      </c>
      <c r="I455" s="210"/>
      <c r="J455" s="210">
        <f t="shared" si="923"/>
        <v>0</v>
      </c>
      <c r="K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10">
        <f t="shared" si="925"/>
        <v>0</v>
      </c>
      <c r="Z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10">
        <f t="shared" si="926"/>
        <v>0</v>
      </c>
      <c r="AD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10">
        <f t="shared" si="927"/>
        <v>0</v>
      </c>
      <c r="AH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10">
        <f t="shared" si="928"/>
        <v>0</v>
      </c>
      <c r="AL455" s="210">
        <f t="shared" si="929"/>
        <v>0</v>
      </c>
    </row>
    <row r="456" spans="2:38" x14ac:dyDescent="0.25">
      <c r="B456" s="208" t="s">
        <v>1316</v>
      </c>
      <c r="C456" s="209" t="s">
        <v>1317</v>
      </c>
      <c r="D4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10">
        <f t="shared" si="919"/>
        <v>0</v>
      </c>
      <c r="G456" s="210"/>
      <c r="H456" s="210">
        <f t="shared" si="922"/>
        <v>0</v>
      </c>
      <c r="I456" s="210"/>
      <c r="J456" s="210">
        <f t="shared" si="923"/>
        <v>0</v>
      </c>
      <c r="K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10">
        <f t="shared" si="925"/>
        <v>0</v>
      </c>
      <c r="Z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10">
        <f t="shared" si="926"/>
        <v>0</v>
      </c>
      <c r="AD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10">
        <f t="shared" si="927"/>
        <v>0</v>
      </c>
      <c r="AH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10">
        <f t="shared" si="928"/>
        <v>0</v>
      </c>
      <c r="AL456" s="210">
        <f t="shared" si="929"/>
        <v>0</v>
      </c>
    </row>
    <row r="457" spans="2:38" x14ac:dyDescent="0.25">
      <c r="B457" s="208" t="s">
        <v>1318</v>
      </c>
      <c r="C457" s="209" t="s">
        <v>1319</v>
      </c>
      <c r="D4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10">
        <f t="shared" si="919"/>
        <v>0</v>
      </c>
      <c r="G457" s="210"/>
      <c r="H457" s="210">
        <f t="shared" si="922"/>
        <v>0</v>
      </c>
      <c r="I457" s="210"/>
      <c r="J457" s="210">
        <f t="shared" si="923"/>
        <v>0</v>
      </c>
      <c r="K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10">
        <f t="shared" si="925"/>
        <v>0</v>
      </c>
      <c r="Z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10">
        <f t="shared" si="926"/>
        <v>0</v>
      </c>
      <c r="AD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10">
        <f t="shared" si="927"/>
        <v>0</v>
      </c>
      <c r="AH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10">
        <f t="shared" si="928"/>
        <v>0</v>
      </c>
      <c r="AL457" s="210">
        <f t="shared" si="929"/>
        <v>0</v>
      </c>
    </row>
    <row r="458" spans="2:38" x14ac:dyDescent="0.25">
      <c r="B458" s="208" t="s">
        <v>1320</v>
      </c>
      <c r="C458" s="209" t="s">
        <v>1321</v>
      </c>
      <c r="D4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10">
        <f t="shared" si="919"/>
        <v>0</v>
      </c>
      <c r="G458" s="210"/>
      <c r="H458" s="210">
        <f t="shared" si="922"/>
        <v>0</v>
      </c>
      <c r="I458" s="210"/>
      <c r="J458" s="210">
        <f t="shared" si="923"/>
        <v>0</v>
      </c>
      <c r="K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10">
        <f t="shared" si="925"/>
        <v>0</v>
      </c>
      <c r="Z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10">
        <f t="shared" si="926"/>
        <v>0</v>
      </c>
      <c r="AD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10">
        <f t="shared" si="927"/>
        <v>0</v>
      </c>
      <c r="AH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10">
        <f t="shared" si="928"/>
        <v>0</v>
      </c>
      <c r="AL458" s="210">
        <f t="shared" si="929"/>
        <v>0</v>
      </c>
    </row>
    <row r="459" spans="2:38" x14ac:dyDescent="0.25">
      <c r="B459" s="208" t="s">
        <v>1322</v>
      </c>
      <c r="C459" s="209" t="s">
        <v>1323</v>
      </c>
      <c r="D4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10">
        <f t="shared" si="919"/>
        <v>0</v>
      </c>
      <c r="G459" s="210"/>
      <c r="H459" s="210">
        <f t="shared" si="922"/>
        <v>0</v>
      </c>
      <c r="I459" s="210"/>
      <c r="J459" s="210">
        <f t="shared" si="923"/>
        <v>0</v>
      </c>
      <c r="K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10">
        <f t="shared" si="925"/>
        <v>0</v>
      </c>
      <c r="Z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10">
        <f t="shared" si="926"/>
        <v>0</v>
      </c>
      <c r="AD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10">
        <f t="shared" si="927"/>
        <v>0</v>
      </c>
      <c r="AH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10">
        <f t="shared" si="928"/>
        <v>0</v>
      </c>
      <c r="AL459" s="210">
        <f t="shared" si="929"/>
        <v>0</v>
      </c>
    </row>
    <row r="460" spans="2:38" x14ac:dyDescent="0.25">
      <c r="B460" s="208" t="s">
        <v>1324</v>
      </c>
      <c r="C460" s="209" t="s">
        <v>1325</v>
      </c>
      <c r="D4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10">
        <f t="shared" si="919"/>
        <v>0</v>
      </c>
      <c r="G460" s="210"/>
      <c r="H460" s="210">
        <f t="shared" si="922"/>
        <v>0</v>
      </c>
      <c r="I460" s="210"/>
      <c r="J460" s="210">
        <f t="shared" si="923"/>
        <v>0</v>
      </c>
      <c r="K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10">
        <f t="shared" si="925"/>
        <v>0</v>
      </c>
      <c r="Z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10">
        <f t="shared" si="926"/>
        <v>0</v>
      </c>
      <c r="AD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10">
        <f t="shared" si="927"/>
        <v>0</v>
      </c>
      <c r="AH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10">
        <f t="shared" si="928"/>
        <v>0</v>
      </c>
      <c r="AL460" s="210">
        <f t="shared" si="929"/>
        <v>0</v>
      </c>
    </row>
    <row r="461" spans="2:38" x14ac:dyDescent="0.25">
      <c r="B461" s="208" t="s">
        <v>1326</v>
      </c>
      <c r="C461" s="209" t="s">
        <v>1327</v>
      </c>
      <c r="D4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10">
        <f t="shared" si="919"/>
        <v>0</v>
      </c>
      <c r="G461" s="210"/>
      <c r="H461" s="210">
        <f t="shared" si="922"/>
        <v>0</v>
      </c>
      <c r="I461" s="210"/>
      <c r="J461" s="210">
        <f t="shared" si="923"/>
        <v>0</v>
      </c>
      <c r="K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10">
        <f t="shared" si="925"/>
        <v>0</v>
      </c>
      <c r="Z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10">
        <f t="shared" si="926"/>
        <v>0</v>
      </c>
      <c r="AD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10">
        <f t="shared" si="927"/>
        <v>0</v>
      </c>
      <c r="AH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10">
        <f t="shared" si="928"/>
        <v>0</v>
      </c>
      <c r="AL461" s="210">
        <f t="shared" si="929"/>
        <v>0</v>
      </c>
    </row>
    <row r="462" spans="2:38" x14ac:dyDescent="0.25">
      <c r="B462" s="208" t="s">
        <v>1328</v>
      </c>
      <c r="C462" s="209" t="s">
        <v>1329</v>
      </c>
      <c r="D4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10">
        <f t="shared" si="919"/>
        <v>0</v>
      </c>
      <c r="G462" s="210"/>
      <c r="H462" s="210">
        <f t="shared" si="922"/>
        <v>0</v>
      </c>
      <c r="I462" s="210"/>
      <c r="J462" s="210">
        <f t="shared" si="923"/>
        <v>0</v>
      </c>
      <c r="K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10">
        <f t="shared" si="925"/>
        <v>0</v>
      </c>
      <c r="Z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10">
        <f t="shared" si="926"/>
        <v>0</v>
      </c>
      <c r="AD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10">
        <f t="shared" si="927"/>
        <v>0</v>
      </c>
      <c r="AH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10">
        <f t="shared" si="928"/>
        <v>0</v>
      </c>
      <c r="AL462" s="210">
        <f t="shared" si="929"/>
        <v>0</v>
      </c>
    </row>
    <row r="463" spans="2:38" x14ac:dyDescent="0.25">
      <c r="B463" s="208" t="s">
        <v>1330</v>
      </c>
      <c r="C463" s="209" t="s">
        <v>1331</v>
      </c>
      <c r="D4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10">
        <f t="shared" si="919"/>
        <v>0</v>
      </c>
      <c r="G463" s="210"/>
      <c r="H463" s="210">
        <f t="shared" si="922"/>
        <v>0</v>
      </c>
      <c r="I463" s="210"/>
      <c r="J463" s="210">
        <f t="shared" si="923"/>
        <v>0</v>
      </c>
      <c r="K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10">
        <f t="shared" si="925"/>
        <v>0</v>
      </c>
      <c r="Z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10">
        <f t="shared" si="926"/>
        <v>0</v>
      </c>
      <c r="AD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10">
        <f t="shared" si="927"/>
        <v>0</v>
      </c>
      <c r="AH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10">
        <f t="shared" si="928"/>
        <v>0</v>
      </c>
      <c r="AL463" s="210">
        <f t="shared" si="929"/>
        <v>0</v>
      </c>
    </row>
    <row r="464" spans="2:38" x14ac:dyDescent="0.25">
      <c r="B464" s="208" t="s">
        <v>1332</v>
      </c>
      <c r="C464" s="209" t="s">
        <v>1333</v>
      </c>
      <c r="D4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10">
        <f t="shared" si="919"/>
        <v>0</v>
      </c>
      <c r="G464" s="210"/>
      <c r="H464" s="210">
        <f t="shared" si="922"/>
        <v>0</v>
      </c>
      <c r="I464" s="210"/>
      <c r="J464" s="210">
        <f t="shared" si="923"/>
        <v>0</v>
      </c>
      <c r="K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10">
        <f t="shared" si="925"/>
        <v>0</v>
      </c>
      <c r="Z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10">
        <f t="shared" si="926"/>
        <v>0</v>
      </c>
      <c r="AD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10">
        <f t="shared" si="927"/>
        <v>0</v>
      </c>
      <c r="AH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10">
        <f t="shared" si="928"/>
        <v>0</v>
      </c>
      <c r="AL464" s="210">
        <f t="shared" si="929"/>
        <v>0</v>
      </c>
    </row>
    <row r="465" spans="2:38" x14ac:dyDescent="0.25">
      <c r="B465" s="208" t="s">
        <v>1334</v>
      </c>
      <c r="C465" s="209" t="s">
        <v>1335</v>
      </c>
      <c r="D4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10">
        <f t="shared" ref="F465:F473" si="930">D465+E465</f>
        <v>0</v>
      </c>
      <c r="G465" s="210"/>
      <c r="H465" s="210">
        <f t="shared" ref="H465:H473" si="931">F465-G465</f>
        <v>0</v>
      </c>
      <c r="I465" s="210"/>
      <c r="J465" s="210">
        <f t="shared" ref="J465:J473" si="932">F465-I465</f>
        <v>0</v>
      </c>
      <c r="K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10">
        <f t="shared" ref="Y465:Y473" si="933">V465+W465+X465</f>
        <v>0</v>
      </c>
      <c r="Z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10">
        <f t="shared" ref="AC465:AC473" si="934">Z465+AA465+AB465</f>
        <v>0</v>
      </c>
      <c r="AD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10">
        <f t="shared" ref="AG465:AG473" si="935">AD465+AE465+AF465</f>
        <v>0</v>
      </c>
      <c r="AH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10">
        <f t="shared" ref="AK465:AK473" si="936">AH465+AI465+AJ465</f>
        <v>0</v>
      </c>
      <c r="AL465" s="210">
        <f t="shared" ref="AL465:AL473" si="937">Y465+AC465+AG465+AK465</f>
        <v>0</v>
      </c>
    </row>
    <row r="466" spans="2:38" x14ac:dyDescent="0.25">
      <c r="B466" s="208" t="s">
        <v>1336</v>
      </c>
      <c r="C466" s="209" t="s">
        <v>1337</v>
      </c>
      <c r="D4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10">
        <f t="shared" si="930"/>
        <v>0</v>
      </c>
      <c r="G466" s="210"/>
      <c r="H466" s="210">
        <f t="shared" si="931"/>
        <v>0</v>
      </c>
      <c r="I466" s="210"/>
      <c r="J466" s="210">
        <f t="shared" si="932"/>
        <v>0</v>
      </c>
      <c r="K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10">
        <f t="shared" si="933"/>
        <v>0</v>
      </c>
      <c r="Z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10">
        <f t="shared" si="934"/>
        <v>0</v>
      </c>
      <c r="AD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10">
        <f t="shared" si="935"/>
        <v>0</v>
      </c>
      <c r="AH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10">
        <f t="shared" si="936"/>
        <v>0</v>
      </c>
      <c r="AL466" s="210">
        <f t="shared" si="937"/>
        <v>0</v>
      </c>
    </row>
    <row r="467" spans="2:38" x14ac:dyDescent="0.25">
      <c r="B467" s="208" t="s">
        <v>1338</v>
      </c>
      <c r="C467" s="209" t="s">
        <v>1339</v>
      </c>
      <c r="D4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10">
        <f t="shared" si="930"/>
        <v>0</v>
      </c>
      <c r="G467" s="210"/>
      <c r="H467" s="210">
        <f t="shared" si="931"/>
        <v>0</v>
      </c>
      <c r="I467" s="210"/>
      <c r="J467" s="210">
        <f t="shared" si="932"/>
        <v>0</v>
      </c>
      <c r="K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10">
        <f t="shared" si="933"/>
        <v>0</v>
      </c>
      <c r="Z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10">
        <f t="shared" si="934"/>
        <v>0</v>
      </c>
      <c r="AD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10">
        <f t="shared" si="935"/>
        <v>0</v>
      </c>
      <c r="AH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10">
        <f t="shared" si="936"/>
        <v>0</v>
      </c>
      <c r="AL467" s="210">
        <f t="shared" si="937"/>
        <v>0</v>
      </c>
    </row>
    <row r="468" spans="2:38" x14ac:dyDescent="0.25">
      <c r="B468" s="208" t="s">
        <v>1340</v>
      </c>
      <c r="C468" s="209" t="s">
        <v>1341</v>
      </c>
      <c r="D4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10">
        <f t="shared" si="930"/>
        <v>0</v>
      </c>
      <c r="G468" s="210"/>
      <c r="H468" s="210">
        <f t="shared" si="931"/>
        <v>0</v>
      </c>
      <c r="I468" s="210"/>
      <c r="J468" s="210">
        <f t="shared" si="932"/>
        <v>0</v>
      </c>
      <c r="K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10">
        <f t="shared" si="933"/>
        <v>0</v>
      </c>
      <c r="Z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10">
        <f t="shared" si="934"/>
        <v>0</v>
      </c>
      <c r="AD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10">
        <f t="shared" si="935"/>
        <v>0</v>
      </c>
      <c r="AH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10">
        <f t="shared" si="936"/>
        <v>0</v>
      </c>
      <c r="AL468" s="210">
        <f t="shared" si="937"/>
        <v>0</v>
      </c>
    </row>
    <row r="469" spans="2:38" x14ac:dyDescent="0.25">
      <c r="B469" s="208" t="s">
        <v>1342</v>
      </c>
      <c r="C469" s="209" t="s">
        <v>1343</v>
      </c>
      <c r="D4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10">
        <f t="shared" si="930"/>
        <v>0</v>
      </c>
      <c r="G469" s="210"/>
      <c r="H469" s="210">
        <f t="shared" si="931"/>
        <v>0</v>
      </c>
      <c r="I469" s="210"/>
      <c r="J469" s="210">
        <f t="shared" si="932"/>
        <v>0</v>
      </c>
      <c r="K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10">
        <f t="shared" si="933"/>
        <v>0</v>
      </c>
      <c r="Z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10">
        <f t="shared" si="934"/>
        <v>0</v>
      </c>
      <c r="AD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10">
        <f t="shared" si="935"/>
        <v>0</v>
      </c>
      <c r="AH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10">
        <f t="shared" si="936"/>
        <v>0</v>
      </c>
      <c r="AL469" s="210">
        <f t="shared" si="937"/>
        <v>0</v>
      </c>
    </row>
    <row r="470" spans="2:38" x14ac:dyDescent="0.25">
      <c r="B470" s="208" t="s">
        <v>1344</v>
      </c>
      <c r="C470" s="209" t="s">
        <v>1345</v>
      </c>
      <c r="D4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10">
        <f t="shared" si="930"/>
        <v>0</v>
      </c>
      <c r="G470" s="210"/>
      <c r="H470" s="210">
        <f t="shared" si="931"/>
        <v>0</v>
      </c>
      <c r="I470" s="210"/>
      <c r="J470" s="210">
        <f t="shared" si="932"/>
        <v>0</v>
      </c>
      <c r="K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10">
        <f t="shared" si="933"/>
        <v>0</v>
      </c>
      <c r="Z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10">
        <f t="shared" si="934"/>
        <v>0</v>
      </c>
      <c r="AD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10">
        <f t="shared" si="935"/>
        <v>0</v>
      </c>
      <c r="AH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10">
        <f t="shared" si="936"/>
        <v>0</v>
      </c>
      <c r="AL470" s="210">
        <f t="shared" si="937"/>
        <v>0</v>
      </c>
    </row>
    <row r="471" spans="2:38" x14ac:dyDescent="0.25">
      <c r="B471" s="208" t="s">
        <v>423</v>
      </c>
      <c r="C471" s="209" t="s">
        <v>1346</v>
      </c>
      <c r="D4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10">
        <f t="shared" si="930"/>
        <v>0</v>
      </c>
      <c r="G471" s="210"/>
      <c r="H471" s="210">
        <f t="shared" si="931"/>
        <v>0</v>
      </c>
      <c r="I471" s="210"/>
      <c r="J471" s="210">
        <f t="shared" si="932"/>
        <v>0</v>
      </c>
      <c r="K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10">
        <f t="shared" si="933"/>
        <v>0</v>
      </c>
      <c r="Z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10">
        <f t="shared" si="934"/>
        <v>0</v>
      </c>
      <c r="AD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10">
        <f t="shared" si="935"/>
        <v>0</v>
      </c>
      <c r="AH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10">
        <f t="shared" si="936"/>
        <v>0</v>
      </c>
      <c r="AL471" s="210">
        <f t="shared" si="937"/>
        <v>0</v>
      </c>
    </row>
    <row r="472" spans="2:38" x14ac:dyDescent="0.25">
      <c r="B472" s="208" t="s">
        <v>1347</v>
      </c>
      <c r="C472" s="209" t="s">
        <v>1348</v>
      </c>
      <c r="D4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10">
        <f t="shared" si="930"/>
        <v>0</v>
      </c>
      <c r="G472" s="210"/>
      <c r="H472" s="210">
        <f t="shared" si="931"/>
        <v>0</v>
      </c>
      <c r="I472" s="210"/>
      <c r="J472" s="210">
        <f t="shared" si="932"/>
        <v>0</v>
      </c>
      <c r="K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10">
        <f t="shared" si="933"/>
        <v>0</v>
      </c>
      <c r="Z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10">
        <f t="shared" si="934"/>
        <v>0</v>
      </c>
      <c r="AD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10">
        <f t="shared" si="935"/>
        <v>0</v>
      </c>
      <c r="AH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10">
        <f t="shared" si="936"/>
        <v>0</v>
      </c>
      <c r="AL472" s="210">
        <f t="shared" si="937"/>
        <v>0</v>
      </c>
    </row>
    <row r="473" spans="2:38" x14ac:dyDescent="0.25">
      <c r="B473" s="208" t="s">
        <v>1349</v>
      </c>
      <c r="C473" s="209" t="s">
        <v>1339</v>
      </c>
      <c r="D4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10">
        <f t="shared" si="930"/>
        <v>0</v>
      </c>
      <c r="G473" s="210"/>
      <c r="H473" s="210">
        <f t="shared" si="931"/>
        <v>0</v>
      </c>
      <c r="I473" s="210"/>
      <c r="J473" s="210">
        <f t="shared" si="932"/>
        <v>0</v>
      </c>
      <c r="K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10">
        <f t="shared" si="933"/>
        <v>0</v>
      </c>
      <c r="Z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10">
        <f t="shared" si="934"/>
        <v>0</v>
      </c>
      <c r="AD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10">
        <f t="shared" si="935"/>
        <v>0</v>
      </c>
      <c r="AH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10">
        <f t="shared" si="936"/>
        <v>0</v>
      </c>
      <c r="AL473" s="210">
        <f t="shared" si="937"/>
        <v>0</v>
      </c>
    </row>
    <row r="474" spans="2:38" x14ac:dyDescent="0.25">
      <c r="B474" s="208" t="s">
        <v>1350</v>
      </c>
      <c r="C474" s="209" t="s">
        <v>1351</v>
      </c>
      <c r="D4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10">
        <f t="shared" ref="F474:F489" si="938">D474+E474</f>
        <v>0</v>
      </c>
      <c r="G474" s="210"/>
      <c r="H474" s="210">
        <f t="shared" ref="H474:H489" si="939">F474-G474</f>
        <v>0</v>
      </c>
      <c r="I474" s="210"/>
      <c r="J474" s="210">
        <f t="shared" ref="J474:J489" si="940">F474-I474</f>
        <v>0</v>
      </c>
      <c r="K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10">
        <f t="shared" ref="Y474:Y489" si="941">V474+W474+X474</f>
        <v>0</v>
      </c>
      <c r="Z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10">
        <f t="shared" ref="AC474:AC489" si="942">Z474+AA474+AB474</f>
        <v>0</v>
      </c>
      <c r="AD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10">
        <f t="shared" ref="AG474:AG489" si="943">AD474+AE474+AF474</f>
        <v>0</v>
      </c>
      <c r="AH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10">
        <f t="shared" ref="AK474:AK489" si="944">AH474+AI474+AJ474</f>
        <v>0</v>
      </c>
      <c r="AL474" s="210">
        <f t="shared" ref="AL474:AL489" si="945">Y474+AC474+AG474+AK474</f>
        <v>0</v>
      </c>
    </row>
    <row r="475" spans="2:38" x14ac:dyDescent="0.25">
      <c r="B475" s="208" t="s">
        <v>1352</v>
      </c>
      <c r="C475" s="209" t="s">
        <v>1353</v>
      </c>
      <c r="D4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10">
        <f t="shared" si="938"/>
        <v>0</v>
      </c>
      <c r="G475" s="210"/>
      <c r="H475" s="210">
        <f t="shared" si="939"/>
        <v>0</v>
      </c>
      <c r="I475" s="210"/>
      <c r="J475" s="210">
        <f t="shared" si="940"/>
        <v>0</v>
      </c>
      <c r="K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10">
        <f t="shared" si="941"/>
        <v>0</v>
      </c>
      <c r="Z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10">
        <f t="shared" si="942"/>
        <v>0</v>
      </c>
      <c r="AD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10">
        <f t="shared" si="943"/>
        <v>0</v>
      </c>
      <c r="AH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10">
        <f t="shared" si="944"/>
        <v>0</v>
      </c>
      <c r="AL475" s="210">
        <f t="shared" si="945"/>
        <v>0</v>
      </c>
    </row>
    <row r="476" spans="2:38" x14ac:dyDescent="0.25">
      <c r="B476" s="208" t="s">
        <v>1354</v>
      </c>
      <c r="C476" s="209" t="s">
        <v>1355</v>
      </c>
      <c r="D4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10">
        <f t="shared" si="938"/>
        <v>0</v>
      </c>
      <c r="G476" s="210"/>
      <c r="H476" s="210">
        <f t="shared" si="939"/>
        <v>0</v>
      </c>
      <c r="I476" s="210"/>
      <c r="J476" s="210">
        <f t="shared" si="940"/>
        <v>0</v>
      </c>
      <c r="K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10">
        <f t="shared" si="941"/>
        <v>0</v>
      </c>
      <c r="Z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10">
        <f t="shared" si="942"/>
        <v>0</v>
      </c>
      <c r="AD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10">
        <f t="shared" si="943"/>
        <v>0</v>
      </c>
      <c r="AH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10">
        <f t="shared" si="944"/>
        <v>0</v>
      </c>
      <c r="AL476" s="210">
        <f t="shared" si="945"/>
        <v>0</v>
      </c>
    </row>
    <row r="477" spans="2:38" x14ac:dyDescent="0.25">
      <c r="B477" s="208" t="s">
        <v>1356</v>
      </c>
      <c r="C477" s="209" t="s">
        <v>1357</v>
      </c>
      <c r="D4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10">
        <f t="shared" si="938"/>
        <v>0</v>
      </c>
      <c r="G477" s="210"/>
      <c r="H477" s="210">
        <f t="shared" si="939"/>
        <v>0</v>
      </c>
      <c r="I477" s="210"/>
      <c r="J477" s="210">
        <f t="shared" si="940"/>
        <v>0</v>
      </c>
      <c r="K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10">
        <f t="shared" si="941"/>
        <v>0</v>
      </c>
      <c r="Z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10">
        <f t="shared" si="942"/>
        <v>0</v>
      </c>
      <c r="AD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10">
        <f t="shared" si="943"/>
        <v>0</v>
      </c>
      <c r="AH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10">
        <f t="shared" si="944"/>
        <v>0</v>
      </c>
      <c r="AL477" s="210">
        <f t="shared" si="945"/>
        <v>0</v>
      </c>
    </row>
    <row r="478" spans="2:38" x14ac:dyDescent="0.25">
      <c r="B478" s="208" t="s">
        <v>1358</v>
      </c>
      <c r="C478" s="209" t="s">
        <v>1359</v>
      </c>
      <c r="D4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10">
        <f t="shared" si="938"/>
        <v>0</v>
      </c>
      <c r="G478" s="210"/>
      <c r="H478" s="210">
        <f t="shared" si="939"/>
        <v>0</v>
      </c>
      <c r="I478" s="210"/>
      <c r="J478" s="210">
        <f t="shared" si="940"/>
        <v>0</v>
      </c>
      <c r="K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10">
        <f t="shared" si="941"/>
        <v>0</v>
      </c>
      <c r="Z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10">
        <f t="shared" si="942"/>
        <v>0</v>
      </c>
      <c r="AD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10">
        <f t="shared" si="943"/>
        <v>0</v>
      </c>
      <c r="AH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10">
        <f t="shared" si="944"/>
        <v>0</v>
      </c>
      <c r="AL478" s="210">
        <f t="shared" si="945"/>
        <v>0</v>
      </c>
    </row>
    <row r="479" spans="2:38" x14ac:dyDescent="0.25">
      <c r="B479" s="208" t="s">
        <v>1360</v>
      </c>
      <c r="C479" s="209" t="s">
        <v>1361</v>
      </c>
      <c r="D4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10">
        <f t="shared" si="938"/>
        <v>0</v>
      </c>
      <c r="G479" s="210"/>
      <c r="H479" s="210">
        <f t="shared" si="939"/>
        <v>0</v>
      </c>
      <c r="I479" s="210"/>
      <c r="J479" s="210">
        <f t="shared" si="940"/>
        <v>0</v>
      </c>
      <c r="K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10">
        <f t="shared" si="941"/>
        <v>0</v>
      </c>
      <c r="Z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10">
        <f t="shared" si="942"/>
        <v>0</v>
      </c>
      <c r="AD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10">
        <f t="shared" si="943"/>
        <v>0</v>
      </c>
      <c r="AH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10">
        <f t="shared" si="944"/>
        <v>0</v>
      </c>
      <c r="AL479" s="210">
        <f t="shared" si="945"/>
        <v>0</v>
      </c>
    </row>
    <row r="480" spans="2:38" x14ac:dyDescent="0.25">
      <c r="B480" s="208" t="s">
        <v>1362</v>
      </c>
      <c r="C480" s="209" t="s">
        <v>1363</v>
      </c>
      <c r="D4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10">
        <f t="shared" si="938"/>
        <v>0</v>
      </c>
      <c r="G480" s="210"/>
      <c r="H480" s="210">
        <f t="shared" si="939"/>
        <v>0</v>
      </c>
      <c r="I480" s="210"/>
      <c r="J480" s="210">
        <f t="shared" si="940"/>
        <v>0</v>
      </c>
      <c r="K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10">
        <f t="shared" si="941"/>
        <v>0</v>
      </c>
      <c r="Z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10">
        <f t="shared" si="942"/>
        <v>0</v>
      </c>
      <c r="AD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10">
        <f t="shared" si="943"/>
        <v>0</v>
      </c>
      <c r="AH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10">
        <f t="shared" si="944"/>
        <v>0</v>
      </c>
      <c r="AL480" s="210">
        <f t="shared" si="945"/>
        <v>0</v>
      </c>
    </row>
    <row r="481" spans="2:38" x14ac:dyDescent="0.25">
      <c r="B481" s="208" t="s">
        <v>1364</v>
      </c>
      <c r="C481" s="209" t="s">
        <v>1365</v>
      </c>
      <c r="D4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10">
        <f t="shared" si="938"/>
        <v>0</v>
      </c>
      <c r="G481" s="210"/>
      <c r="H481" s="210">
        <f t="shared" si="939"/>
        <v>0</v>
      </c>
      <c r="I481" s="210"/>
      <c r="J481" s="210">
        <f t="shared" si="940"/>
        <v>0</v>
      </c>
      <c r="K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10">
        <f t="shared" si="941"/>
        <v>0</v>
      </c>
      <c r="Z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10">
        <f t="shared" si="942"/>
        <v>0</v>
      </c>
      <c r="AD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10">
        <f t="shared" si="943"/>
        <v>0</v>
      </c>
      <c r="AH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10">
        <f t="shared" si="944"/>
        <v>0</v>
      </c>
      <c r="AL481" s="210">
        <f t="shared" si="945"/>
        <v>0</v>
      </c>
    </row>
    <row r="482" spans="2:38" x14ac:dyDescent="0.25">
      <c r="B482" s="208" t="s">
        <v>1366</v>
      </c>
      <c r="C482" s="209" t="s">
        <v>1367</v>
      </c>
      <c r="D4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10">
        <f t="shared" si="938"/>
        <v>0</v>
      </c>
      <c r="G482" s="210"/>
      <c r="H482" s="210">
        <f t="shared" si="939"/>
        <v>0</v>
      </c>
      <c r="I482" s="210"/>
      <c r="J482" s="210">
        <f t="shared" si="940"/>
        <v>0</v>
      </c>
      <c r="K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10">
        <f t="shared" si="941"/>
        <v>0</v>
      </c>
      <c r="Z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10">
        <f t="shared" si="942"/>
        <v>0</v>
      </c>
      <c r="AD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10">
        <f t="shared" si="943"/>
        <v>0</v>
      </c>
      <c r="AH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10">
        <f t="shared" si="944"/>
        <v>0</v>
      </c>
      <c r="AL482" s="210">
        <f t="shared" si="945"/>
        <v>0</v>
      </c>
    </row>
    <row r="483" spans="2:38" x14ac:dyDescent="0.25">
      <c r="B483" s="208" t="s">
        <v>1368</v>
      </c>
      <c r="C483" s="209" t="s">
        <v>1369</v>
      </c>
      <c r="D4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10">
        <f t="shared" si="938"/>
        <v>0</v>
      </c>
      <c r="G483" s="210"/>
      <c r="H483" s="210">
        <f t="shared" si="939"/>
        <v>0</v>
      </c>
      <c r="I483" s="210"/>
      <c r="J483" s="210">
        <f t="shared" si="940"/>
        <v>0</v>
      </c>
      <c r="K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10">
        <f t="shared" si="941"/>
        <v>0</v>
      </c>
      <c r="Z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10">
        <f t="shared" si="942"/>
        <v>0</v>
      </c>
      <c r="AD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10">
        <f t="shared" si="943"/>
        <v>0</v>
      </c>
      <c r="AH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10">
        <f t="shared" si="944"/>
        <v>0</v>
      </c>
      <c r="AL483" s="210">
        <f t="shared" si="945"/>
        <v>0</v>
      </c>
    </row>
    <row r="484" spans="2:38" x14ac:dyDescent="0.25">
      <c r="B484" s="208" t="s">
        <v>1370</v>
      </c>
      <c r="C484" s="209" t="s">
        <v>1371</v>
      </c>
      <c r="D4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10">
        <f t="shared" si="938"/>
        <v>0</v>
      </c>
      <c r="G484" s="210"/>
      <c r="H484" s="210">
        <f t="shared" si="939"/>
        <v>0</v>
      </c>
      <c r="I484" s="210"/>
      <c r="J484" s="210">
        <f t="shared" si="940"/>
        <v>0</v>
      </c>
      <c r="K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10">
        <f t="shared" si="941"/>
        <v>0</v>
      </c>
      <c r="Z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10">
        <f t="shared" si="942"/>
        <v>0</v>
      </c>
      <c r="AD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10">
        <f t="shared" si="943"/>
        <v>0</v>
      </c>
      <c r="AH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10">
        <f t="shared" si="944"/>
        <v>0</v>
      </c>
      <c r="AL484" s="210">
        <f t="shared" si="945"/>
        <v>0</v>
      </c>
    </row>
    <row r="485" spans="2:38" x14ac:dyDescent="0.25">
      <c r="B485" s="208" t="s">
        <v>1372</v>
      </c>
      <c r="C485" s="209" t="s">
        <v>1373</v>
      </c>
      <c r="D4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10">
        <f t="shared" si="938"/>
        <v>0</v>
      </c>
      <c r="G485" s="210"/>
      <c r="H485" s="210">
        <f t="shared" si="939"/>
        <v>0</v>
      </c>
      <c r="I485" s="210"/>
      <c r="J485" s="210">
        <f t="shared" si="940"/>
        <v>0</v>
      </c>
      <c r="K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10">
        <f t="shared" si="941"/>
        <v>0</v>
      </c>
      <c r="Z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10">
        <f t="shared" si="942"/>
        <v>0</v>
      </c>
      <c r="AD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10">
        <f t="shared" si="943"/>
        <v>0</v>
      </c>
      <c r="AH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10">
        <f t="shared" si="944"/>
        <v>0</v>
      </c>
      <c r="AL485" s="210">
        <f t="shared" si="945"/>
        <v>0</v>
      </c>
    </row>
    <row r="486" spans="2:38" x14ac:dyDescent="0.25">
      <c r="B486" s="208" t="s">
        <v>1374</v>
      </c>
      <c r="C486" s="209" t="s">
        <v>1375</v>
      </c>
      <c r="D4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10">
        <f t="shared" si="938"/>
        <v>0</v>
      </c>
      <c r="G486" s="210"/>
      <c r="H486" s="210">
        <f t="shared" si="939"/>
        <v>0</v>
      </c>
      <c r="I486" s="210"/>
      <c r="J486" s="210">
        <f t="shared" si="940"/>
        <v>0</v>
      </c>
      <c r="K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10">
        <f t="shared" si="941"/>
        <v>0</v>
      </c>
      <c r="Z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10">
        <f t="shared" si="942"/>
        <v>0</v>
      </c>
      <c r="AD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10">
        <f t="shared" si="943"/>
        <v>0</v>
      </c>
      <c r="AH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10">
        <f t="shared" si="944"/>
        <v>0</v>
      </c>
      <c r="AL486" s="210">
        <f t="shared" si="945"/>
        <v>0</v>
      </c>
    </row>
    <row r="487" spans="2:38" x14ac:dyDescent="0.25">
      <c r="B487" s="208" t="s">
        <v>1376</v>
      </c>
      <c r="C487" s="209" t="s">
        <v>1377</v>
      </c>
      <c r="D4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10">
        <f t="shared" si="938"/>
        <v>0</v>
      </c>
      <c r="G487" s="210"/>
      <c r="H487" s="210">
        <f t="shared" si="939"/>
        <v>0</v>
      </c>
      <c r="I487" s="210"/>
      <c r="J487" s="210">
        <f t="shared" si="940"/>
        <v>0</v>
      </c>
      <c r="K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10">
        <f t="shared" si="941"/>
        <v>0</v>
      </c>
      <c r="Z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10">
        <f t="shared" si="942"/>
        <v>0</v>
      </c>
      <c r="AD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10">
        <f t="shared" si="943"/>
        <v>0</v>
      </c>
      <c r="AH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10">
        <f t="shared" si="944"/>
        <v>0</v>
      </c>
      <c r="AL487" s="210">
        <f t="shared" si="945"/>
        <v>0</v>
      </c>
    </row>
    <row r="488" spans="2:38" x14ac:dyDescent="0.25">
      <c r="B488" s="208" t="s">
        <v>1378</v>
      </c>
      <c r="C488" s="209" t="s">
        <v>1379</v>
      </c>
      <c r="D4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10">
        <f t="shared" si="938"/>
        <v>0</v>
      </c>
      <c r="G488" s="210"/>
      <c r="H488" s="210">
        <f t="shared" si="939"/>
        <v>0</v>
      </c>
      <c r="I488" s="210"/>
      <c r="J488" s="210">
        <f t="shared" si="940"/>
        <v>0</v>
      </c>
      <c r="K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10">
        <f t="shared" si="941"/>
        <v>0</v>
      </c>
      <c r="Z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10">
        <f t="shared" si="942"/>
        <v>0</v>
      </c>
      <c r="AD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10">
        <f t="shared" si="943"/>
        <v>0</v>
      </c>
      <c r="AH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10">
        <f t="shared" si="944"/>
        <v>0</v>
      </c>
      <c r="AL488" s="210">
        <f t="shared" si="945"/>
        <v>0</v>
      </c>
    </row>
    <row r="489" spans="2:38" x14ac:dyDescent="0.25">
      <c r="B489" s="208" t="s">
        <v>1380</v>
      </c>
      <c r="C489" s="209" t="s">
        <v>1381</v>
      </c>
      <c r="D4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10">
        <f t="shared" si="938"/>
        <v>0</v>
      </c>
      <c r="G489" s="210"/>
      <c r="H489" s="210">
        <f t="shared" si="939"/>
        <v>0</v>
      </c>
      <c r="I489" s="210"/>
      <c r="J489" s="210">
        <f t="shared" si="940"/>
        <v>0</v>
      </c>
      <c r="K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10">
        <f t="shared" si="941"/>
        <v>0</v>
      </c>
      <c r="Z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10">
        <f t="shared" si="942"/>
        <v>0</v>
      </c>
      <c r="AD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10">
        <f t="shared" si="943"/>
        <v>0</v>
      </c>
      <c r="AH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10">
        <f t="shared" si="944"/>
        <v>0</v>
      </c>
      <c r="AL489" s="210">
        <f t="shared" si="945"/>
        <v>0</v>
      </c>
    </row>
    <row r="490" spans="2:38" x14ac:dyDescent="0.25">
      <c r="B490" s="208" t="s">
        <v>1382</v>
      </c>
      <c r="C490" s="209" t="s">
        <v>1383</v>
      </c>
      <c r="D4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10">
        <f t="shared" si="919"/>
        <v>0</v>
      </c>
      <c r="G490" s="210"/>
      <c r="H490" s="210">
        <f t="shared" si="922"/>
        <v>0</v>
      </c>
      <c r="I490" s="210"/>
      <c r="J490" s="210">
        <f t="shared" si="923"/>
        <v>0</v>
      </c>
      <c r="K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10">
        <f t="shared" si="925"/>
        <v>0</v>
      </c>
      <c r="Z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10">
        <f t="shared" si="926"/>
        <v>0</v>
      </c>
      <c r="AD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10">
        <f t="shared" si="927"/>
        <v>0</v>
      </c>
      <c r="AH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10">
        <f t="shared" si="928"/>
        <v>0</v>
      </c>
      <c r="AL490" s="210">
        <f t="shared" si="929"/>
        <v>0</v>
      </c>
    </row>
    <row r="491" spans="2:38" x14ac:dyDescent="0.25">
      <c r="B491" s="208" t="s">
        <v>1384</v>
      </c>
      <c r="C491" s="209" t="s">
        <v>1385</v>
      </c>
      <c r="D4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10">
        <f t="shared" si="919"/>
        <v>0</v>
      </c>
      <c r="G491" s="210"/>
      <c r="H491" s="210">
        <f t="shared" si="922"/>
        <v>0</v>
      </c>
      <c r="I491" s="210"/>
      <c r="J491" s="210">
        <f t="shared" si="923"/>
        <v>0</v>
      </c>
      <c r="K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10">
        <f t="shared" si="925"/>
        <v>0</v>
      </c>
      <c r="Z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10">
        <f t="shared" si="926"/>
        <v>0</v>
      </c>
      <c r="AD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10">
        <f t="shared" si="927"/>
        <v>0</v>
      </c>
      <c r="AH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10">
        <f t="shared" si="928"/>
        <v>0</v>
      </c>
      <c r="AL491" s="210">
        <f t="shared" si="929"/>
        <v>0</v>
      </c>
    </row>
    <row r="492" spans="2:38" x14ac:dyDescent="0.25">
      <c r="B492" s="208" t="s">
        <v>1386</v>
      </c>
      <c r="C492" s="209" t="s">
        <v>1387</v>
      </c>
      <c r="D4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10">
        <f t="shared" si="919"/>
        <v>0</v>
      </c>
      <c r="G492" s="210"/>
      <c r="H492" s="210">
        <f t="shared" si="922"/>
        <v>0</v>
      </c>
      <c r="I492" s="210"/>
      <c r="J492" s="210">
        <f t="shared" si="923"/>
        <v>0</v>
      </c>
      <c r="K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10">
        <f t="shared" si="925"/>
        <v>0</v>
      </c>
      <c r="Z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10">
        <f t="shared" si="926"/>
        <v>0</v>
      </c>
      <c r="AD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10">
        <f t="shared" si="927"/>
        <v>0</v>
      </c>
      <c r="AH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10">
        <f t="shared" si="928"/>
        <v>0</v>
      </c>
      <c r="AL492" s="210">
        <f t="shared" si="929"/>
        <v>0</v>
      </c>
    </row>
    <row r="493" spans="2:38" x14ac:dyDescent="0.25">
      <c r="B493" s="208" t="s">
        <v>1388</v>
      </c>
      <c r="C493" s="209" t="s">
        <v>1389</v>
      </c>
      <c r="D4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10">
        <f t="shared" si="919"/>
        <v>0</v>
      </c>
      <c r="G493" s="210"/>
      <c r="H493" s="210">
        <f t="shared" si="922"/>
        <v>0</v>
      </c>
      <c r="I493" s="210"/>
      <c r="J493" s="210">
        <f t="shared" si="923"/>
        <v>0</v>
      </c>
      <c r="K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10">
        <f t="shared" si="925"/>
        <v>0</v>
      </c>
      <c r="Z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10">
        <f t="shared" si="926"/>
        <v>0</v>
      </c>
      <c r="AD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10">
        <f t="shared" si="927"/>
        <v>0</v>
      </c>
      <c r="AH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10">
        <f t="shared" si="928"/>
        <v>0</v>
      </c>
      <c r="AL493" s="210">
        <f t="shared" si="929"/>
        <v>0</v>
      </c>
    </row>
    <row r="494" spans="2:38" x14ac:dyDescent="0.25">
      <c r="B494" s="208" t="s">
        <v>1390</v>
      </c>
      <c r="C494" s="209" t="s">
        <v>1391</v>
      </c>
      <c r="D4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10">
        <f t="shared" ref="F494:F497" si="946">D494+E494</f>
        <v>0</v>
      </c>
      <c r="G494" s="210"/>
      <c r="H494" s="210">
        <f t="shared" ref="H494:H497" si="947">F494-G494</f>
        <v>0</v>
      </c>
      <c r="I494" s="210"/>
      <c r="J494" s="210">
        <f t="shared" ref="J494:J497" si="948">F494-I494</f>
        <v>0</v>
      </c>
      <c r="K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10">
        <f t="shared" ref="Y494:Y497" si="949">V494+W494+X494</f>
        <v>0</v>
      </c>
      <c r="Z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10">
        <f t="shared" ref="AC494:AC497" si="950">Z494+AA494+AB494</f>
        <v>0</v>
      </c>
      <c r="AD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10">
        <f t="shared" ref="AG494:AG497" si="951">AD494+AE494+AF494</f>
        <v>0</v>
      </c>
      <c r="AH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10">
        <f t="shared" ref="AK494:AK497" si="952">AH494+AI494+AJ494</f>
        <v>0</v>
      </c>
      <c r="AL494" s="210">
        <f t="shared" ref="AL494:AL497" si="953">Y494+AC494+AG494+AK494</f>
        <v>0</v>
      </c>
    </row>
    <row r="495" spans="2:38" x14ac:dyDescent="0.25">
      <c r="B495" s="208" t="s">
        <v>1392</v>
      </c>
      <c r="C495" s="209" t="s">
        <v>1393</v>
      </c>
      <c r="D4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10">
        <f t="shared" si="946"/>
        <v>0</v>
      </c>
      <c r="G495" s="210"/>
      <c r="H495" s="210">
        <f t="shared" si="947"/>
        <v>0</v>
      </c>
      <c r="I495" s="210"/>
      <c r="J495" s="210">
        <f t="shared" si="948"/>
        <v>0</v>
      </c>
      <c r="K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10">
        <f t="shared" si="949"/>
        <v>0</v>
      </c>
      <c r="Z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10">
        <f t="shared" si="950"/>
        <v>0</v>
      </c>
      <c r="AD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10">
        <f t="shared" si="951"/>
        <v>0</v>
      </c>
      <c r="AH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10">
        <f t="shared" si="952"/>
        <v>0</v>
      </c>
      <c r="AL495" s="210">
        <f t="shared" si="953"/>
        <v>0</v>
      </c>
    </row>
    <row r="496" spans="2:38" x14ac:dyDescent="0.25">
      <c r="B496" s="208" t="s">
        <v>1394</v>
      </c>
      <c r="C496" s="209" t="s">
        <v>1395</v>
      </c>
      <c r="D4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10">
        <f t="shared" si="946"/>
        <v>0</v>
      </c>
      <c r="G496" s="210"/>
      <c r="H496" s="210">
        <f t="shared" si="947"/>
        <v>0</v>
      </c>
      <c r="I496" s="210"/>
      <c r="J496" s="210">
        <f t="shared" si="948"/>
        <v>0</v>
      </c>
      <c r="K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10">
        <f t="shared" si="949"/>
        <v>0</v>
      </c>
      <c r="Z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10">
        <f t="shared" si="950"/>
        <v>0</v>
      </c>
      <c r="AD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10">
        <f t="shared" si="951"/>
        <v>0</v>
      </c>
      <c r="AH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10">
        <f t="shared" si="952"/>
        <v>0</v>
      </c>
      <c r="AL496" s="210">
        <f t="shared" si="953"/>
        <v>0</v>
      </c>
    </row>
    <row r="497" spans="2:38" x14ac:dyDescent="0.25">
      <c r="B497" s="208" t="s">
        <v>1396</v>
      </c>
      <c r="C497" s="209" t="s">
        <v>1397</v>
      </c>
      <c r="D4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10">
        <f t="shared" si="946"/>
        <v>0</v>
      </c>
      <c r="G497" s="210"/>
      <c r="H497" s="210">
        <f t="shared" si="947"/>
        <v>0</v>
      </c>
      <c r="I497" s="210"/>
      <c r="J497" s="210">
        <f t="shared" si="948"/>
        <v>0</v>
      </c>
      <c r="K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10">
        <f t="shared" si="949"/>
        <v>0</v>
      </c>
      <c r="Z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10">
        <f t="shared" si="950"/>
        <v>0</v>
      </c>
      <c r="AD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10">
        <f t="shared" si="951"/>
        <v>0</v>
      </c>
      <c r="AH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10">
        <f t="shared" si="952"/>
        <v>0</v>
      </c>
      <c r="AL497" s="210">
        <f t="shared" si="953"/>
        <v>0</v>
      </c>
    </row>
    <row r="498" spans="2:38" x14ac:dyDescent="0.25">
      <c r="B498" s="205" t="s">
        <v>416</v>
      </c>
      <c r="C498" s="206" t="s">
        <v>283</v>
      </c>
      <c r="D498" s="207">
        <f>D499</f>
        <v>0</v>
      </c>
      <c r="E498" s="207">
        <f>E499</f>
        <v>0</v>
      </c>
      <c r="F498" s="207">
        <f t="shared" si="919"/>
        <v>0</v>
      </c>
      <c r="G498" s="207">
        <f t="shared" ref="G498:I498" si="954">G499</f>
        <v>0</v>
      </c>
      <c r="H498" s="207">
        <f t="shared" si="922"/>
        <v>0</v>
      </c>
      <c r="I498" s="207">
        <f t="shared" si="954"/>
        <v>0</v>
      </c>
      <c r="J498" s="207">
        <f t="shared" si="923"/>
        <v>0</v>
      </c>
      <c r="K498" s="207">
        <f t="shared" ref="K498:AJ498" si="955">K499</f>
        <v>0</v>
      </c>
      <c r="L498" s="207">
        <f t="shared" si="955"/>
        <v>0</v>
      </c>
      <c r="M498" s="207">
        <f t="shared" si="955"/>
        <v>0</v>
      </c>
      <c r="N498" s="207">
        <f t="shared" si="955"/>
        <v>0</v>
      </c>
      <c r="O498" s="207">
        <f t="shared" si="955"/>
        <v>0</v>
      </c>
      <c r="P498" s="207">
        <f t="shared" si="955"/>
        <v>0</v>
      </c>
      <c r="Q498" s="207">
        <f t="shared" si="955"/>
        <v>0</v>
      </c>
      <c r="R498" s="207">
        <f t="shared" si="955"/>
        <v>0</v>
      </c>
      <c r="S498" s="207">
        <f t="shared" si="955"/>
        <v>0</v>
      </c>
      <c r="T498" s="207">
        <f t="shared" si="955"/>
        <v>0</v>
      </c>
      <c r="U498" s="207">
        <f t="shared" si="955"/>
        <v>0</v>
      </c>
      <c r="V498" s="207">
        <f t="shared" si="955"/>
        <v>0</v>
      </c>
      <c r="W498" s="207">
        <f t="shared" si="955"/>
        <v>0</v>
      </c>
      <c r="X498" s="207">
        <f t="shared" si="955"/>
        <v>0</v>
      </c>
      <c r="Y498" s="207">
        <f t="shared" si="925"/>
        <v>0</v>
      </c>
      <c r="Z498" s="207">
        <f t="shared" si="955"/>
        <v>0</v>
      </c>
      <c r="AA498" s="207">
        <f t="shared" si="955"/>
        <v>0</v>
      </c>
      <c r="AB498" s="207">
        <f t="shared" si="955"/>
        <v>0</v>
      </c>
      <c r="AC498" s="207">
        <f t="shared" si="926"/>
        <v>0</v>
      </c>
      <c r="AD498" s="207">
        <f t="shared" si="955"/>
        <v>0</v>
      </c>
      <c r="AE498" s="207">
        <f t="shared" si="955"/>
        <v>0</v>
      </c>
      <c r="AF498" s="207">
        <f t="shared" si="955"/>
        <v>0</v>
      </c>
      <c r="AG498" s="207">
        <f t="shared" si="927"/>
        <v>0</v>
      </c>
      <c r="AH498" s="207">
        <f t="shared" si="955"/>
        <v>0</v>
      </c>
      <c r="AI498" s="207">
        <f t="shared" si="955"/>
        <v>0</v>
      </c>
      <c r="AJ498" s="207">
        <f t="shared" si="955"/>
        <v>0</v>
      </c>
      <c r="AK498" s="207">
        <f t="shared" si="928"/>
        <v>0</v>
      </c>
      <c r="AL498" s="207">
        <f t="shared" si="929"/>
        <v>0</v>
      </c>
    </row>
    <row r="499" spans="2:38" x14ac:dyDescent="0.25">
      <c r="B499" s="217" t="s">
        <v>417</v>
      </c>
      <c r="C499" s="218" t="s">
        <v>284</v>
      </c>
      <c r="D499" s="219">
        <f>SUM(D500:D514)</f>
        <v>0</v>
      </c>
      <c r="E499" s="219">
        <f>SUM(E500:E514)</f>
        <v>0</v>
      </c>
      <c r="F499" s="219">
        <f t="shared" si="919"/>
        <v>0</v>
      </c>
      <c r="G499" s="219">
        <f>SUM(G500:G514)</f>
        <v>0</v>
      </c>
      <c r="H499" s="219">
        <f t="shared" si="922"/>
        <v>0</v>
      </c>
      <c r="I499" s="219">
        <f>SUM(I500:I514)</f>
        <v>0</v>
      </c>
      <c r="J499" s="219">
        <f t="shared" si="923"/>
        <v>0</v>
      </c>
      <c r="K499" s="219">
        <f t="shared" ref="K499:X499" si="956">SUM(K500:K514)</f>
        <v>0</v>
      </c>
      <c r="L499" s="219">
        <f t="shared" si="956"/>
        <v>0</v>
      </c>
      <c r="M499" s="219">
        <f t="shared" si="956"/>
        <v>0</v>
      </c>
      <c r="N499" s="219">
        <f t="shared" si="956"/>
        <v>0</v>
      </c>
      <c r="O499" s="219">
        <f t="shared" si="956"/>
        <v>0</v>
      </c>
      <c r="P499" s="219">
        <f t="shared" si="956"/>
        <v>0</v>
      </c>
      <c r="Q499" s="219">
        <f t="shared" si="956"/>
        <v>0</v>
      </c>
      <c r="R499" s="219">
        <f t="shared" si="956"/>
        <v>0</v>
      </c>
      <c r="S499" s="219">
        <f t="shared" si="956"/>
        <v>0</v>
      </c>
      <c r="T499" s="219">
        <f t="shared" si="956"/>
        <v>0</v>
      </c>
      <c r="U499" s="219">
        <f t="shared" si="956"/>
        <v>0</v>
      </c>
      <c r="V499" s="219">
        <f t="shared" si="956"/>
        <v>0</v>
      </c>
      <c r="W499" s="219">
        <f t="shared" si="956"/>
        <v>0</v>
      </c>
      <c r="X499" s="219">
        <f t="shared" si="956"/>
        <v>0</v>
      </c>
      <c r="Y499" s="219">
        <f t="shared" si="925"/>
        <v>0</v>
      </c>
      <c r="Z499" s="219">
        <f>SUM(Z500:Z514)</f>
        <v>0</v>
      </c>
      <c r="AA499" s="219">
        <f>SUM(AA500:AA514)</f>
        <v>0</v>
      </c>
      <c r="AB499" s="219">
        <f>SUM(AB500:AB514)</f>
        <v>0</v>
      </c>
      <c r="AC499" s="219">
        <f t="shared" si="926"/>
        <v>0</v>
      </c>
      <c r="AD499" s="219">
        <f>SUM(AD500:AD514)</f>
        <v>0</v>
      </c>
      <c r="AE499" s="219">
        <f>SUM(AE500:AE514)</f>
        <v>0</v>
      </c>
      <c r="AF499" s="219">
        <f>SUM(AF500:AF514)</f>
        <v>0</v>
      </c>
      <c r="AG499" s="219">
        <f t="shared" si="927"/>
        <v>0</v>
      </c>
      <c r="AH499" s="219">
        <f>SUM(AH500:AH514)</f>
        <v>0</v>
      </c>
      <c r="AI499" s="219">
        <f>SUM(AI500:AI514)</f>
        <v>0</v>
      </c>
      <c r="AJ499" s="219">
        <f>SUM(AJ500:AJ514)</f>
        <v>0</v>
      </c>
      <c r="AK499" s="219">
        <f t="shared" si="928"/>
        <v>0</v>
      </c>
      <c r="AL499" s="219">
        <f t="shared" si="929"/>
        <v>0</v>
      </c>
    </row>
    <row r="500" spans="2:38" x14ac:dyDescent="0.25">
      <c r="B500" s="208" t="s">
        <v>424</v>
      </c>
      <c r="C500" s="209" t="s">
        <v>289</v>
      </c>
      <c r="D5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10">
        <f t="shared" si="919"/>
        <v>0</v>
      </c>
      <c r="G500" s="210"/>
      <c r="H500" s="210">
        <f t="shared" si="922"/>
        <v>0</v>
      </c>
      <c r="I500" s="210"/>
      <c r="J500" s="210">
        <f t="shared" si="923"/>
        <v>0</v>
      </c>
      <c r="K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10">
        <f t="shared" si="925"/>
        <v>0</v>
      </c>
      <c r="Z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10">
        <f t="shared" si="926"/>
        <v>0</v>
      </c>
      <c r="AD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10">
        <f t="shared" si="927"/>
        <v>0</v>
      </c>
      <c r="AH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10">
        <f t="shared" si="928"/>
        <v>0</v>
      </c>
      <c r="AL500" s="210">
        <f t="shared" si="929"/>
        <v>0</v>
      </c>
    </row>
    <row r="501" spans="2:38" x14ac:dyDescent="0.25">
      <c r="B501" s="208" t="s">
        <v>1422</v>
      </c>
      <c r="C501" s="209" t="s">
        <v>1423</v>
      </c>
      <c r="D5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10">
        <f t="shared" si="919"/>
        <v>0</v>
      </c>
      <c r="G501" s="210"/>
      <c r="H501" s="210">
        <f t="shared" si="922"/>
        <v>0</v>
      </c>
      <c r="I501" s="210"/>
      <c r="J501" s="210">
        <f t="shared" si="923"/>
        <v>0</v>
      </c>
      <c r="K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10">
        <f t="shared" si="925"/>
        <v>0</v>
      </c>
      <c r="Z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10">
        <f t="shared" si="926"/>
        <v>0</v>
      </c>
      <c r="AD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10">
        <f t="shared" si="927"/>
        <v>0</v>
      </c>
      <c r="AH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10">
        <f t="shared" si="928"/>
        <v>0</v>
      </c>
      <c r="AL501" s="210">
        <f t="shared" si="929"/>
        <v>0</v>
      </c>
    </row>
    <row r="502" spans="2:38" x14ac:dyDescent="0.25">
      <c r="B502" s="208" t="s">
        <v>1424</v>
      </c>
      <c r="C502" s="209" t="s">
        <v>1425</v>
      </c>
      <c r="D5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10">
        <f t="shared" si="919"/>
        <v>0</v>
      </c>
      <c r="G502" s="210"/>
      <c r="H502" s="210">
        <f t="shared" si="922"/>
        <v>0</v>
      </c>
      <c r="I502" s="210"/>
      <c r="J502" s="210">
        <f t="shared" si="923"/>
        <v>0</v>
      </c>
      <c r="K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10">
        <f t="shared" si="925"/>
        <v>0</v>
      </c>
      <c r="Z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10">
        <f t="shared" si="926"/>
        <v>0</v>
      </c>
      <c r="AD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10">
        <f t="shared" si="927"/>
        <v>0</v>
      </c>
      <c r="AH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10">
        <f t="shared" si="928"/>
        <v>0</v>
      </c>
      <c r="AL502" s="210">
        <f t="shared" si="929"/>
        <v>0</v>
      </c>
    </row>
    <row r="503" spans="2:38" x14ac:dyDescent="0.25">
      <c r="B503" s="208" t="s">
        <v>1426</v>
      </c>
      <c r="C503" s="209" t="s">
        <v>1427</v>
      </c>
      <c r="D5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10">
        <f t="shared" si="919"/>
        <v>0</v>
      </c>
      <c r="G503" s="210"/>
      <c r="H503" s="210">
        <f t="shared" si="922"/>
        <v>0</v>
      </c>
      <c r="I503" s="210"/>
      <c r="J503" s="210">
        <f t="shared" si="923"/>
        <v>0</v>
      </c>
      <c r="K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10">
        <f t="shared" si="925"/>
        <v>0</v>
      </c>
      <c r="Z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10">
        <f t="shared" si="926"/>
        <v>0</v>
      </c>
      <c r="AD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10">
        <f t="shared" si="927"/>
        <v>0</v>
      </c>
      <c r="AH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10">
        <f t="shared" si="928"/>
        <v>0</v>
      </c>
      <c r="AL503" s="210">
        <f t="shared" si="929"/>
        <v>0</v>
      </c>
    </row>
    <row r="504" spans="2:38" x14ac:dyDescent="0.25">
      <c r="B504" s="208" t="s">
        <v>1428</v>
      </c>
      <c r="C504" s="209" t="s">
        <v>1429</v>
      </c>
      <c r="D5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10">
        <f t="shared" ref="F504:F507" si="957">D504+E504</f>
        <v>0</v>
      </c>
      <c r="G504" s="210"/>
      <c r="H504" s="210">
        <f t="shared" ref="H504:H507" si="958">F504-G504</f>
        <v>0</v>
      </c>
      <c r="I504" s="210"/>
      <c r="J504" s="210">
        <f t="shared" ref="J504:J507" si="959">F504-I504</f>
        <v>0</v>
      </c>
      <c r="K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10">
        <f t="shared" ref="Y504:Y507" si="960">V504+W504+X504</f>
        <v>0</v>
      </c>
      <c r="Z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10">
        <f t="shared" ref="AC504:AC507" si="961">Z504+AA504+AB504</f>
        <v>0</v>
      </c>
      <c r="AD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10">
        <f t="shared" ref="AG504:AG507" si="962">AD504+AE504+AF504</f>
        <v>0</v>
      </c>
      <c r="AH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10">
        <f t="shared" ref="AK504:AK507" si="963">AH504+AI504+AJ504</f>
        <v>0</v>
      </c>
      <c r="AL504" s="210">
        <f t="shared" ref="AL504:AL507" si="964">Y504+AC504+AG504+AK504</f>
        <v>0</v>
      </c>
    </row>
    <row r="505" spans="2:38" x14ac:dyDescent="0.25">
      <c r="B505" s="208" t="s">
        <v>1430</v>
      </c>
      <c r="C505" s="209" t="s">
        <v>1431</v>
      </c>
      <c r="D5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10">
        <f t="shared" si="957"/>
        <v>0</v>
      </c>
      <c r="G505" s="210"/>
      <c r="H505" s="210">
        <f t="shared" si="958"/>
        <v>0</v>
      </c>
      <c r="I505" s="210"/>
      <c r="J505" s="210">
        <f t="shared" si="959"/>
        <v>0</v>
      </c>
      <c r="K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10">
        <f t="shared" si="960"/>
        <v>0</v>
      </c>
      <c r="Z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10">
        <f t="shared" si="961"/>
        <v>0</v>
      </c>
      <c r="AD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10">
        <f t="shared" si="962"/>
        <v>0</v>
      </c>
      <c r="AH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10">
        <f t="shared" si="963"/>
        <v>0</v>
      </c>
      <c r="AL505" s="210">
        <f t="shared" si="964"/>
        <v>0</v>
      </c>
    </row>
    <row r="506" spans="2:38" x14ac:dyDescent="0.25">
      <c r="B506" s="208" t="s">
        <v>1432</v>
      </c>
      <c r="C506" s="209" t="s">
        <v>1433</v>
      </c>
      <c r="D5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10">
        <f t="shared" si="957"/>
        <v>0</v>
      </c>
      <c r="G506" s="210"/>
      <c r="H506" s="210">
        <f t="shared" si="958"/>
        <v>0</v>
      </c>
      <c r="I506" s="210"/>
      <c r="J506" s="210">
        <f t="shared" si="959"/>
        <v>0</v>
      </c>
      <c r="K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10">
        <f t="shared" si="960"/>
        <v>0</v>
      </c>
      <c r="Z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10">
        <f t="shared" si="961"/>
        <v>0</v>
      </c>
      <c r="AD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10">
        <f t="shared" si="962"/>
        <v>0</v>
      </c>
      <c r="AH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10">
        <f t="shared" si="963"/>
        <v>0</v>
      </c>
      <c r="AL506" s="210">
        <f t="shared" si="964"/>
        <v>0</v>
      </c>
    </row>
    <row r="507" spans="2:38" x14ac:dyDescent="0.25">
      <c r="B507" s="208" t="s">
        <v>1434</v>
      </c>
      <c r="C507" s="209" t="s">
        <v>1435</v>
      </c>
      <c r="D5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10">
        <f t="shared" si="957"/>
        <v>0</v>
      </c>
      <c r="G507" s="210"/>
      <c r="H507" s="210">
        <f t="shared" si="958"/>
        <v>0</v>
      </c>
      <c r="I507" s="210"/>
      <c r="J507" s="210">
        <f t="shared" si="959"/>
        <v>0</v>
      </c>
      <c r="K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10">
        <f t="shared" si="960"/>
        <v>0</v>
      </c>
      <c r="Z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10">
        <f t="shared" si="961"/>
        <v>0</v>
      </c>
      <c r="AD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10">
        <f t="shared" si="962"/>
        <v>0</v>
      </c>
      <c r="AH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10">
        <f t="shared" si="963"/>
        <v>0</v>
      </c>
      <c r="AL507" s="210">
        <f t="shared" si="964"/>
        <v>0</v>
      </c>
    </row>
    <row r="508" spans="2:38" x14ac:dyDescent="0.25">
      <c r="B508" s="208" t="s">
        <v>1436</v>
      </c>
      <c r="C508" s="209" t="s">
        <v>1437</v>
      </c>
      <c r="D5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10">
        <f t="shared" ref="F508:F511" si="965">D508+E508</f>
        <v>0</v>
      </c>
      <c r="G508" s="210"/>
      <c r="H508" s="210">
        <f t="shared" ref="H508:H511" si="966">F508-G508</f>
        <v>0</v>
      </c>
      <c r="I508" s="210"/>
      <c r="J508" s="210">
        <f t="shared" ref="J508:J511" si="967">F508-I508</f>
        <v>0</v>
      </c>
      <c r="K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10">
        <f t="shared" ref="Y508:Y511" si="968">V508+W508+X508</f>
        <v>0</v>
      </c>
      <c r="Z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10">
        <f t="shared" ref="AC508:AC511" si="969">Z508+AA508+AB508</f>
        <v>0</v>
      </c>
      <c r="AD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10">
        <f t="shared" ref="AG508:AG511" si="970">AD508+AE508+AF508</f>
        <v>0</v>
      </c>
      <c r="AH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10">
        <f t="shared" ref="AK508:AK511" si="971">AH508+AI508+AJ508</f>
        <v>0</v>
      </c>
      <c r="AL508" s="210">
        <f t="shared" ref="AL508:AL511" si="972">Y508+AC508+AG508+AK508</f>
        <v>0</v>
      </c>
    </row>
    <row r="509" spans="2:38" x14ac:dyDescent="0.25">
      <c r="B509" s="208" t="s">
        <v>1438</v>
      </c>
      <c r="C509" s="209" t="s">
        <v>1439</v>
      </c>
      <c r="D5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10">
        <f t="shared" si="965"/>
        <v>0</v>
      </c>
      <c r="G509" s="210"/>
      <c r="H509" s="210">
        <f t="shared" si="966"/>
        <v>0</v>
      </c>
      <c r="I509" s="210"/>
      <c r="J509" s="210">
        <f t="shared" si="967"/>
        <v>0</v>
      </c>
      <c r="K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10">
        <f t="shared" si="968"/>
        <v>0</v>
      </c>
      <c r="Z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10">
        <f t="shared" si="969"/>
        <v>0</v>
      </c>
      <c r="AD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10">
        <f t="shared" si="970"/>
        <v>0</v>
      </c>
      <c r="AH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10">
        <f t="shared" si="971"/>
        <v>0</v>
      </c>
      <c r="AL509" s="210">
        <f t="shared" si="972"/>
        <v>0</v>
      </c>
    </row>
    <row r="510" spans="2:38" x14ac:dyDescent="0.25">
      <c r="B510" s="208" t="s">
        <v>1440</v>
      </c>
      <c r="C510" s="209" t="s">
        <v>1441</v>
      </c>
      <c r="D5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10">
        <f t="shared" si="965"/>
        <v>0</v>
      </c>
      <c r="G510" s="210"/>
      <c r="H510" s="210">
        <f t="shared" si="966"/>
        <v>0</v>
      </c>
      <c r="I510" s="210"/>
      <c r="J510" s="210">
        <f t="shared" si="967"/>
        <v>0</v>
      </c>
      <c r="K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10">
        <f t="shared" si="968"/>
        <v>0</v>
      </c>
      <c r="Z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10">
        <f t="shared" si="969"/>
        <v>0</v>
      </c>
      <c r="AD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10">
        <f t="shared" si="970"/>
        <v>0</v>
      </c>
      <c r="AH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10">
        <f t="shared" si="971"/>
        <v>0</v>
      </c>
      <c r="AL510" s="210">
        <f t="shared" si="972"/>
        <v>0</v>
      </c>
    </row>
    <row r="511" spans="2:38" x14ac:dyDescent="0.25">
      <c r="B511" s="208" t="s">
        <v>1442</v>
      </c>
      <c r="C511" s="209" t="s">
        <v>1443</v>
      </c>
      <c r="D5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10">
        <f t="shared" si="965"/>
        <v>0</v>
      </c>
      <c r="G511" s="210"/>
      <c r="H511" s="210">
        <f t="shared" si="966"/>
        <v>0</v>
      </c>
      <c r="I511" s="210"/>
      <c r="J511" s="210">
        <f t="shared" si="967"/>
        <v>0</v>
      </c>
      <c r="K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10">
        <f t="shared" si="968"/>
        <v>0</v>
      </c>
      <c r="Z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10">
        <f t="shared" si="969"/>
        <v>0</v>
      </c>
      <c r="AD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10">
        <f t="shared" si="970"/>
        <v>0</v>
      </c>
      <c r="AH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10">
        <f t="shared" si="971"/>
        <v>0</v>
      </c>
      <c r="AL511" s="210">
        <f t="shared" si="972"/>
        <v>0</v>
      </c>
    </row>
    <row r="512" spans="2:38" x14ac:dyDescent="0.25">
      <c r="B512" s="208" t="s">
        <v>1444</v>
      </c>
      <c r="C512" s="209" t="s">
        <v>1445</v>
      </c>
      <c r="D5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10">
        <f t="shared" si="919"/>
        <v>0</v>
      </c>
      <c r="G512" s="210"/>
      <c r="H512" s="210">
        <f t="shared" si="922"/>
        <v>0</v>
      </c>
      <c r="I512" s="210"/>
      <c r="J512" s="210">
        <f t="shared" si="923"/>
        <v>0</v>
      </c>
      <c r="K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10">
        <f t="shared" si="925"/>
        <v>0</v>
      </c>
      <c r="Z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10">
        <f t="shared" si="926"/>
        <v>0</v>
      </c>
      <c r="AD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10">
        <f t="shared" si="927"/>
        <v>0</v>
      </c>
      <c r="AH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10">
        <f t="shared" si="928"/>
        <v>0</v>
      </c>
      <c r="AL512" s="210">
        <f t="shared" si="929"/>
        <v>0</v>
      </c>
    </row>
    <row r="513" spans="2:38" x14ac:dyDescent="0.25">
      <c r="B513" s="208" t="s">
        <v>1446</v>
      </c>
      <c r="C513" s="209" t="s">
        <v>1447</v>
      </c>
      <c r="D5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10">
        <f t="shared" ref="F513" si="973">D513+E513</f>
        <v>0</v>
      </c>
      <c r="G513" s="210"/>
      <c r="H513" s="210">
        <f t="shared" ref="H513" si="974">F513-G513</f>
        <v>0</v>
      </c>
      <c r="I513" s="210"/>
      <c r="J513" s="210">
        <f t="shared" ref="J513" si="975">F513-I513</f>
        <v>0</v>
      </c>
      <c r="K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10">
        <f t="shared" ref="Y513" si="976">V513+W513+X513</f>
        <v>0</v>
      </c>
      <c r="Z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10">
        <f t="shared" ref="AC513" si="977">Z513+AA513+AB513</f>
        <v>0</v>
      </c>
      <c r="AD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10">
        <f t="shared" ref="AG513" si="978">AD513+AE513+AF513</f>
        <v>0</v>
      </c>
      <c r="AH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10">
        <f t="shared" ref="AK513" si="979">AH513+AI513+AJ513</f>
        <v>0</v>
      </c>
      <c r="AL513" s="210">
        <f t="shared" ref="AL513" si="980">Y513+AC513+AG513+AK513</f>
        <v>0</v>
      </c>
    </row>
    <row r="514" spans="2:38" x14ac:dyDescent="0.25">
      <c r="B514" s="208" t="s">
        <v>1448</v>
      </c>
      <c r="C514" s="209" t="s">
        <v>1449</v>
      </c>
      <c r="D5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10">
        <f t="shared" ref="F514" si="981">D514+E514</f>
        <v>0</v>
      </c>
      <c r="G514" s="210"/>
      <c r="H514" s="210">
        <f t="shared" ref="H514" si="982">F514-G514</f>
        <v>0</v>
      </c>
      <c r="I514" s="210"/>
      <c r="J514" s="210">
        <f t="shared" ref="J514" si="983">F514-I514</f>
        <v>0</v>
      </c>
      <c r="K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10">
        <f t="shared" ref="Y514" si="984">V514+W514+X514</f>
        <v>0</v>
      </c>
      <c r="Z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10">
        <f t="shared" ref="AC514" si="985">Z514+AA514+AB514</f>
        <v>0</v>
      </c>
      <c r="AD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10">
        <f t="shared" ref="AG514" si="986">AD514+AE514+AF514</f>
        <v>0</v>
      </c>
      <c r="AH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10">
        <f t="shared" ref="AK514" si="987">AH514+AI514+AJ514</f>
        <v>0</v>
      </c>
      <c r="AL514" s="210">
        <f t="shared" ref="AL514" si="988">Y514+AC514+AG514+AK514</f>
        <v>0</v>
      </c>
    </row>
    <row r="515" spans="2:38" x14ac:dyDescent="0.25">
      <c r="B515" s="205" t="s">
        <v>425</v>
      </c>
      <c r="C515" s="206" t="s">
        <v>290</v>
      </c>
      <c r="D515" s="207">
        <f>D516+D525</f>
        <v>0</v>
      </c>
      <c r="E515" s="207">
        <f>E516+E525</f>
        <v>0</v>
      </c>
      <c r="F515" s="207">
        <f t="shared" si="919"/>
        <v>0</v>
      </c>
      <c r="G515" s="207">
        <f t="shared" ref="G515:I515" si="989">G516+G525</f>
        <v>0</v>
      </c>
      <c r="H515" s="207">
        <f t="shared" si="922"/>
        <v>0</v>
      </c>
      <c r="I515" s="207">
        <f t="shared" si="989"/>
        <v>0</v>
      </c>
      <c r="J515" s="207">
        <f t="shared" si="923"/>
        <v>0</v>
      </c>
      <c r="K515" s="207">
        <f t="shared" ref="K515:AJ515" si="990">K516+K525</f>
        <v>0</v>
      </c>
      <c r="L515" s="207">
        <f t="shared" si="990"/>
        <v>0</v>
      </c>
      <c r="M515" s="207">
        <f t="shared" si="990"/>
        <v>0</v>
      </c>
      <c r="N515" s="207">
        <f t="shared" si="990"/>
        <v>0</v>
      </c>
      <c r="O515" s="207">
        <f t="shared" si="990"/>
        <v>0</v>
      </c>
      <c r="P515" s="207">
        <f t="shared" si="990"/>
        <v>0</v>
      </c>
      <c r="Q515" s="207">
        <f t="shared" si="990"/>
        <v>0</v>
      </c>
      <c r="R515" s="207">
        <f t="shared" si="990"/>
        <v>0</v>
      </c>
      <c r="S515" s="207">
        <f t="shared" si="990"/>
        <v>0</v>
      </c>
      <c r="T515" s="207">
        <f t="shared" si="990"/>
        <v>0</v>
      </c>
      <c r="U515" s="207">
        <f t="shared" si="990"/>
        <v>0</v>
      </c>
      <c r="V515" s="207">
        <f t="shared" si="990"/>
        <v>0</v>
      </c>
      <c r="W515" s="207">
        <f t="shared" si="990"/>
        <v>0</v>
      </c>
      <c r="X515" s="207">
        <f t="shared" si="990"/>
        <v>0</v>
      </c>
      <c r="Y515" s="207">
        <f t="shared" si="925"/>
        <v>0</v>
      </c>
      <c r="Z515" s="207">
        <f t="shared" si="990"/>
        <v>0</v>
      </c>
      <c r="AA515" s="207">
        <f t="shared" si="990"/>
        <v>0</v>
      </c>
      <c r="AB515" s="207">
        <f t="shared" si="990"/>
        <v>0</v>
      </c>
      <c r="AC515" s="207">
        <f t="shared" si="926"/>
        <v>0</v>
      </c>
      <c r="AD515" s="207">
        <f t="shared" si="990"/>
        <v>0</v>
      </c>
      <c r="AE515" s="207">
        <f t="shared" si="990"/>
        <v>0</v>
      </c>
      <c r="AF515" s="207">
        <f t="shared" si="990"/>
        <v>0</v>
      </c>
      <c r="AG515" s="207">
        <f t="shared" si="927"/>
        <v>0</v>
      </c>
      <c r="AH515" s="207">
        <f t="shared" si="990"/>
        <v>0</v>
      </c>
      <c r="AI515" s="207">
        <f t="shared" si="990"/>
        <v>0</v>
      </c>
      <c r="AJ515" s="207">
        <f t="shared" si="990"/>
        <v>0</v>
      </c>
      <c r="AK515" s="207">
        <f t="shared" si="928"/>
        <v>0</v>
      </c>
      <c r="AL515" s="207">
        <f t="shared" si="929"/>
        <v>0</v>
      </c>
    </row>
    <row r="516" spans="2:38" x14ac:dyDescent="0.25">
      <c r="B516" s="217" t="s">
        <v>426</v>
      </c>
      <c r="C516" s="218" t="s">
        <v>291</v>
      </c>
      <c r="D516" s="219">
        <f>SUM(D517:D524)</f>
        <v>0</v>
      </c>
      <c r="E516" s="219">
        <f>SUM(E517:E524)</f>
        <v>0</v>
      </c>
      <c r="F516" s="219">
        <f t="shared" si="919"/>
        <v>0</v>
      </c>
      <c r="G516" s="219">
        <f t="shared" ref="G516:I516" si="991">SUM(G517:G524)</f>
        <v>0</v>
      </c>
      <c r="H516" s="219">
        <f t="shared" si="922"/>
        <v>0</v>
      </c>
      <c r="I516" s="219">
        <f t="shared" si="991"/>
        <v>0</v>
      </c>
      <c r="J516" s="219">
        <f t="shared" si="923"/>
        <v>0</v>
      </c>
      <c r="K516" s="219">
        <f t="shared" ref="K516:AJ516" si="992">SUM(K517:K524)</f>
        <v>0</v>
      </c>
      <c r="L516" s="219">
        <f t="shared" si="992"/>
        <v>0</v>
      </c>
      <c r="M516" s="219">
        <f t="shared" si="992"/>
        <v>0</v>
      </c>
      <c r="N516" s="219">
        <f t="shared" si="992"/>
        <v>0</v>
      </c>
      <c r="O516" s="219">
        <f t="shared" si="992"/>
        <v>0</v>
      </c>
      <c r="P516" s="219">
        <f t="shared" si="992"/>
        <v>0</v>
      </c>
      <c r="Q516" s="219">
        <f t="shared" si="992"/>
        <v>0</v>
      </c>
      <c r="R516" s="219">
        <f t="shared" si="992"/>
        <v>0</v>
      </c>
      <c r="S516" s="219">
        <f t="shared" si="992"/>
        <v>0</v>
      </c>
      <c r="T516" s="219">
        <f t="shared" si="992"/>
        <v>0</v>
      </c>
      <c r="U516" s="219">
        <f t="shared" si="992"/>
        <v>0</v>
      </c>
      <c r="V516" s="219">
        <f t="shared" si="992"/>
        <v>0</v>
      </c>
      <c r="W516" s="219">
        <f t="shared" si="992"/>
        <v>0</v>
      </c>
      <c r="X516" s="219">
        <f t="shared" si="992"/>
        <v>0</v>
      </c>
      <c r="Y516" s="219">
        <f t="shared" si="925"/>
        <v>0</v>
      </c>
      <c r="Z516" s="219">
        <f t="shared" si="992"/>
        <v>0</v>
      </c>
      <c r="AA516" s="219">
        <f t="shared" si="992"/>
        <v>0</v>
      </c>
      <c r="AB516" s="219">
        <f t="shared" si="992"/>
        <v>0</v>
      </c>
      <c r="AC516" s="219">
        <f t="shared" si="926"/>
        <v>0</v>
      </c>
      <c r="AD516" s="219">
        <f t="shared" si="992"/>
        <v>0</v>
      </c>
      <c r="AE516" s="219">
        <f t="shared" si="992"/>
        <v>0</v>
      </c>
      <c r="AF516" s="219">
        <f t="shared" si="992"/>
        <v>0</v>
      </c>
      <c r="AG516" s="219">
        <f t="shared" si="927"/>
        <v>0</v>
      </c>
      <c r="AH516" s="219">
        <f t="shared" si="992"/>
        <v>0</v>
      </c>
      <c r="AI516" s="219">
        <f t="shared" si="992"/>
        <v>0</v>
      </c>
      <c r="AJ516" s="219">
        <f t="shared" si="992"/>
        <v>0</v>
      </c>
      <c r="AK516" s="219">
        <f t="shared" si="928"/>
        <v>0</v>
      </c>
      <c r="AL516" s="219">
        <f t="shared" si="929"/>
        <v>0</v>
      </c>
    </row>
    <row r="517" spans="2:38" x14ac:dyDescent="0.25">
      <c r="B517" s="208" t="s">
        <v>427</v>
      </c>
      <c r="C517" s="209" t="s">
        <v>292</v>
      </c>
      <c r="D5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10">
        <f t="shared" si="919"/>
        <v>0</v>
      </c>
      <c r="G517" s="210"/>
      <c r="H517" s="210">
        <f t="shared" si="922"/>
        <v>0</v>
      </c>
      <c r="I517" s="210"/>
      <c r="J517" s="210">
        <f t="shared" si="923"/>
        <v>0</v>
      </c>
      <c r="K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10">
        <f t="shared" si="925"/>
        <v>0</v>
      </c>
      <c r="Z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10">
        <f t="shared" si="926"/>
        <v>0</v>
      </c>
      <c r="AD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10">
        <f t="shared" si="927"/>
        <v>0</v>
      </c>
      <c r="AH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10">
        <f t="shared" si="928"/>
        <v>0</v>
      </c>
      <c r="AL517" s="210">
        <f t="shared" si="929"/>
        <v>0</v>
      </c>
    </row>
    <row r="518" spans="2:38" x14ac:dyDescent="0.25">
      <c r="B518" s="208" t="s">
        <v>1465</v>
      </c>
      <c r="C518" s="209" t="s">
        <v>1466</v>
      </c>
      <c r="D5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10">
        <f t="shared" si="919"/>
        <v>0</v>
      </c>
      <c r="G518" s="210"/>
      <c r="H518" s="210">
        <f t="shared" si="922"/>
        <v>0</v>
      </c>
      <c r="I518" s="210"/>
      <c r="J518" s="210">
        <f t="shared" si="923"/>
        <v>0</v>
      </c>
      <c r="K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10">
        <f t="shared" si="925"/>
        <v>0</v>
      </c>
      <c r="Z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10">
        <f t="shared" si="926"/>
        <v>0</v>
      </c>
      <c r="AD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10">
        <f t="shared" si="927"/>
        <v>0</v>
      </c>
      <c r="AH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10">
        <f t="shared" si="928"/>
        <v>0</v>
      </c>
      <c r="AL518" s="210">
        <f t="shared" si="929"/>
        <v>0</v>
      </c>
    </row>
    <row r="519" spans="2:38" x14ac:dyDescent="0.25">
      <c r="B519" s="208" t="s">
        <v>1467</v>
      </c>
      <c r="C519" s="209" t="s">
        <v>1468</v>
      </c>
      <c r="D5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10">
        <f t="shared" ref="F519:F522" si="993">D519+E519</f>
        <v>0</v>
      </c>
      <c r="G519" s="210"/>
      <c r="H519" s="210">
        <f t="shared" ref="H519:H522" si="994">F519-G519</f>
        <v>0</v>
      </c>
      <c r="I519" s="210"/>
      <c r="J519" s="210">
        <f t="shared" ref="J519:J522" si="995">F519-I519</f>
        <v>0</v>
      </c>
      <c r="K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10">
        <f t="shared" ref="Y519:Y522" si="996">V519+W519+X519</f>
        <v>0</v>
      </c>
      <c r="Z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10">
        <f t="shared" ref="AC519:AC522" si="997">Z519+AA519+AB519</f>
        <v>0</v>
      </c>
      <c r="AD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10">
        <f t="shared" ref="AG519:AG522" si="998">AD519+AE519+AF519</f>
        <v>0</v>
      </c>
      <c r="AH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10">
        <f t="shared" ref="AK519:AK522" si="999">AH519+AI519+AJ519</f>
        <v>0</v>
      </c>
      <c r="AL519" s="210">
        <f t="shared" ref="AL519:AL522" si="1000">Y519+AC519+AG519+AK519</f>
        <v>0</v>
      </c>
    </row>
    <row r="520" spans="2:38" x14ac:dyDescent="0.25">
      <c r="B520" s="208" t="s">
        <v>428</v>
      </c>
      <c r="C520" s="209" t="s">
        <v>293</v>
      </c>
      <c r="D5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10">
        <f t="shared" si="993"/>
        <v>0</v>
      </c>
      <c r="G520" s="210"/>
      <c r="H520" s="210">
        <f t="shared" si="994"/>
        <v>0</v>
      </c>
      <c r="I520" s="210"/>
      <c r="J520" s="210">
        <f t="shared" si="995"/>
        <v>0</v>
      </c>
      <c r="K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10">
        <f t="shared" si="996"/>
        <v>0</v>
      </c>
      <c r="Z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10">
        <f t="shared" si="997"/>
        <v>0</v>
      </c>
      <c r="AD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10">
        <f t="shared" si="998"/>
        <v>0</v>
      </c>
      <c r="AH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10">
        <f t="shared" si="999"/>
        <v>0</v>
      </c>
      <c r="AL520" s="210">
        <f t="shared" si="1000"/>
        <v>0</v>
      </c>
    </row>
    <row r="521" spans="2:38" x14ac:dyDescent="0.25">
      <c r="B521" s="208" t="s">
        <v>1469</v>
      </c>
      <c r="C521" s="209" t="s">
        <v>1470</v>
      </c>
      <c r="D5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10">
        <f t="shared" ref="F521" si="1001">D521+E521</f>
        <v>0</v>
      </c>
      <c r="G521" s="210"/>
      <c r="H521" s="210">
        <f t="shared" ref="H521" si="1002">F521-G521</f>
        <v>0</v>
      </c>
      <c r="I521" s="210"/>
      <c r="J521" s="210">
        <f t="shared" ref="J521" si="1003">F521-I521</f>
        <v>0</v>
      </c>
      <c r="K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10">
        <f t="shared" ref="Y521" si="1004">V521+W521+X521</f>
        <v>0</v>
      </c>
      <c r="Z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10">
        <f t="shared" ref="AC521" si="1005">Z521+AA521+AB521</f>
        <v>0</v>
      </c>
      <c r="AD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10">
        <f t="shared" ref="AG521" si="1006">AD521+AE521+AF521</f>
        <v>0</v>
      </c>
      <c r="AH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10">
        <f t="shared" ref="AK521" si="1007">AH521+AI521+AJ521</f>
        <v>0</v>
      </c>
      <c r="AL521" s="210">
        <f t="shared" ref="AL521" si="1008">Y521+AC521+AG521+AK521</f>
        <v>0</v>
      </c>
    </row>
    <row r="522" spans="2:38" x14ac:dyDescent="0.25">
      <c r="B522" s="208" t="s">
        <v>1471</v>
      </c>
      <c r="C522" s="209" t="s">
        <v>1472</v>
      </c>
      <c r="D5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10">
        <f t="shared" si="993"/>
        <v>0</v>
      </c>
      <c r="G522" s="210"/>
      <c r="H522" s="210">
        <f t="shared" si="994"/>
        <v>0</v>
      </c>
      <c r="I522" s="210"/>
      <c r="J522" s="210">
        <f t="shared" si="995"/>
        <v>0</v>
      </c>
      <c r="K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10">
        <f t="shared" si="996"/>
        <v>0</v>
      </c>
      <c r="Z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10">
        <f t="shared" si="997"/>
        <v>0</v>
      </c>
      <c r="AD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10">
        <f t="shared" si="998"/>
        <v>0</v>
      </c>
      <c r="AH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10">
        <f t="shared" si="999"/>
        <v>0</v>
      </c>
      <c r="AL522" s="210">
        <f t="shared" si="1000"/>
        <v>0</v>
      </c>
    </row>
    <row r="523" spans="2:38" x14ac:dyDescent="0.25">
      <c r="B523" s="208" t="s">
        <v>1473</v>
      </c>
      <c r="C523" s="209" t="s">
        <v>1474</v>
      </c>
      <c r="D5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10">
        <f t="shared" ref="F523" si="1009">D523+E523</f>
        <v>0</v>
      </c>
      <c r="G523" s="210"/>
      <c r="H523" s="210">
        <f t="shared" ref="H523" si="1010">F523-G523</f>
        <v>0</v>
      </c>
      <c r="I523" s="210"/>
      <c r="J523" s="210">
        <f t="shared" ref="J523" si="1011">F523-I523</f>
        <v>0</v>
      </c>
      <c r="K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10">
        <f t="shared" ref="Y523" si="1012">V523+W523+X523</f>
        <v>0</v>
      </c>
      <c r="Z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10">
        <f t="shared" ref="AC523" si="1013">Z523+AA523+AB523</f>
        <v>0</v>
      </c>
      <c r="AD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10">
        <f t="shared" ref="AG523" si="1014">AD523+AE523+AF523</f>
        <v>0</v>
      </c>
      <c r="AH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10">
        <f t="shared" ref="AK523" si="1015">AH523+AI523+AJ523</f>
        <v>0</v>
      </c>
      <c r="AL523" s="210">
        <f t="shared" ref="AL523" si="1016">Y523+AC523+AG523+AK523</f>
        <v>0</v>
      </c>
    </row>
    <row r="524" spans="2:38" x14ac:dyDescent="0.25">
      <c r="B524" s="208" t="s">
        <v>1475</v>
      </c>
      <c r="C524" s="209" t="s">
        <v>1476</v>
      </c>
      <c r="D5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10">
        <f t="shared" si="919"/>
        <v>0</v>
      </c>
      <c r="G524" s="210"/>
      <c r="H524" s="210">
        <f t="shared" si="922"/>
        <v>0</v>
      </c>
      <c r="I524" s="210"/>
      <c r="J524" s="210">
        <f t="shared" si="923"/>
        <v>0</v>
      </c>
      <c r="K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10">
        <f t="shared" si="925"/>
        <v>0</v>
      </c>
      <c r="Z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10">
        <f t="shared" si="926"/>
        <v>0</v>
      </c>
      <c r="AD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10">
        <f t="shared" si="927"/>
        <v>0</v>
      </c>
      <c r="AH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10">
        <f t="shared" si="928"/>
        <v>0</v>
      </c>
      <c r="AL524" s="210">
        <f t="shared" si="929"/>
        <v>0</v>
      </c>
    </row>
    <row r="525" spans="2:38" x14ac:dyDescent="0.25">
      <c r="B525" s="217" t="s">
        <v>429</v>
      </c>
      <c r="C525" s="218" t="s">
        <v>294</v>
      </c>
      <c r="D525" s="219">
        <f>SUM(D526:D541)</f>
        <v>0</v>
      </c>
      <c r="E525" s="219">
        <f>SUM(E526:E541)</f>
        <v>0</v>
      </c>
      <c r="F525" s="219">
        <f t="shared" si="919"/>
        <v>0</v>
      </c>
      <c r="G525" s="219">
        <f>SUM(G526:G541)</f>
        <v>0</v>
      </c>
      <c r="H525" s="219">
        <f t="shared" si="922"/>
        <v>0</v>
      </c>
      <c r="I525" s="219">
        <f>SUM(I526:I541)</f>
        <v>0</v>
      </c>
      <c r="J525" s="219">
        <f t="shared" si="923"/>
        <v>0</v>
      </c>
      <c r="K525" s="219">
        <f t="shared" ref="K525:X525" si="1017">SUM(K526:K541)</f>
        <v>0</v>
      </c>
      <c r="L525" s="219">
        <f t="shared" si="1017"/>
        <v>0</v>
      </c>
      <c r="M525" s="219">
        <f t="shared" si="1017"/>
        <v>0</v>
      </c>
      <c r="N525" s="219">
        <f t="shared" si="1017"/>
        <v>0</v>
      </c>
      <c r="O525" s="219">
        <f t="shared" si="1017"/>
        <v>0</v>
      </c>
      <c r="P525" s="219">
        <f t="shared" si="1017"/>
        <v>0</v>
      </c>
      <c r="Q525" s="219">
        <f t="shared" si="1017"/>
        <v>0</v>
      </c>
      <c r="R525" s="219">
        <f t="shared" si="1017"/>
        <v>0</v>
      </c>
      <c r="S525" s="219">
        <f t="shared" si="1017"/>
        <v>0</v>
      </c>
      <c r="T525" s="219">
        <f t="shared" si="1017"/>
        <v>0</v>
      </c>
      <c r="U525" s="219">
        <f t="shared" si="1017"/>
        <v>0</v>
      </c>
      <c r="V525" s="219">
        <f t="shared" si="1017"/>
        <v>0</v>
      </c>
      <c r="W525" s="219">
        <f t="shared" si="1017"/>
        <v>0</v>
      </c>
      <c r="X525" s="219">
        <f t="shared" si="1017"/>
        <v>0</v>
      </c>
      <c r="Y525" s="219">
        <f t="shared" si="925"/>
        <v>0</v>
      </c>
      <c r="Z525" s="219">
        <f>SUM(Z526:Z541)</f>
        <v>0</v>
      </c>
      <c r="AA525" s="219">
        <f>SUM(AA526:AA541)</f>
        <v>0</v>
      </c>
      <c r="AB525" s="219">
        <f>SUM(AB526:AB541)</f>
        <v>0</v>
      </c>
      <c r="AC525" s="219">
        <f t="shared" si="926"/>
        <v>0</v>
      </c>
      <c r="AD525" s="219">
        <f>SUM(AD526:AD541)</f>
        <v>0</v>
      </c>
      <c r="AE525" s="219">
        <f>SUM(AE526:AE541)</f>
        <v>0</v>
      </c>
      <c r="AF525" s="219">
        <f>SUM(AF526:AF541)</f>
        <v>0</v>
      </c>
      <c r="AG525" s="219">
        <f t="shared" si="927"/>
        <v>0</v>
      </c>
      <c r="AH525" s="219">
        <f>SUM(AH526:AH541)</f>
        <v>0</v>
      </c>
      <c r="AI525" s="219">
        <f>SUM(AI526:AI541)</f>
        <v>0</v>
      </c>
      <c r="AJ525" s="219">
        <f>SUM(AJ526:AJ541)</f>
        <v>0</v>
      </c>
      <c r="AK525" s="219">
        <f t="shared" si="928"/>
        <v>0</v>
      </c>
      <c r="AL525" s="219">
        <f t="shared" si="929"/>
        <v>0</v>
      </c>
    </row>
    <row r="526" spans="2:38" x14ac:dyDescent="0.25">
      <c r="B526" s="208" t="s">
        <v>430</v>
      </c>
      <c r="C526" s="209" t="s">
        <v>295</v>
      </c>
      <c r="D5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10">
        <f t="shared" si="919"/>
        <v>0</v>
      </c>
      <c r="G526" s="210"/>
      <c r="H526" s="210">
        <f t="shared" si="922"/>
        <v>0</v>
      </c>
      <c r="I526" s="210"/>
      <c r="J526" s="210">
        <f t="shared" si="923"/>
        <v>0</v>
      </c>
      <c r="K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10">
        <f t="shared" si="925"/>
        <v>0</v>
      </c>
      <c r="Z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10">
        <f t="shared" si="926"/>
        <v>0</v>
      </c>
      <c r="AD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10">
        <f t="shared" si="927"/>
        <v>0</v>
      </c>
      <c r="AH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10">
        <f t="shared" si="928"/>
        <v>0</v>
      </c>
      <c r="AL526" s="210">
        <f t="shared" si="929"/>
        <v>0</v>
      </c>
    </row>
    <row r="527" spans="2:38" x14ac:dyDescent="0.25">
      <c r="B527" s="208" t="s">
        <v>1477</v>
      </c>
      <c r="C527" s="209" t="s">
        <v>1478</v>
      </c>
      <c r="D5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10">
        <f t="shared" ref="F527:F534" si="1018">D527+E527</f>
        <v>0</v>
      </c>
      <c r="G527" s="210"/>
      <c r="H527" s="210">
        <f t="shared" ref="H527:H534" si="1019">F527-G527</f>
        <v>0</v>
      </c>
      <c r="I527" s="210"/>
      <c r="J527" s="210">
        <f t="shared" ref="J527:J534" si="1020">F527-I527</f>
        <v>0</v>
      </c>
      <c r="K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10">
        <f t="shared" ref="Y527:Y534" si="1021">V527+W527+X527</f>
        <v>0</v>
      </c>
      <c r="Z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10">
        <f t="shared" ref="AC527:AC534" si="1022">Z527+AA527+AB527</f>
        <v>0</v>
      </c>
      <c r="AD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10">
        <f t="shared" ref="AG527:AG534" si="1023">AD527+AE527+AF527</f>
        <v>0</v>
      </c>
      <c r="AH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10">
        <f t="shared" ref="AK527:AK534" si="1024">AH527+AI527+AJ527</f>
        <v>0</v>
      </c>
      <c r="AL527" s="210">
        <f t="shared" ref="AL527:AL534" si="1025">Y527+AC527+AG527+AK527</f>
        <v>0</v>
      </c>
    </row>
    <row r="528" spans="2:38" x14ac:dyDescent="0.25">
      <c r="B528" s="208" t="s">
        <v>1479</v>
      </c>
      <c r="C528" s="209" t="s">
        <v>1480</v>
      </c>
      <c r="D5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10">
        <f t="shared" si="1018"/>
        <v>0</v>
      </c>
      <c r="G528" s="210"/>
      <c r="H528" s="210">
        <f t="shared" si="1019"/>
        <v>0</v>
      </c>
      <c r="I528" s="210"/>
      <c r="J528" s="210">
        <f t="shared" si="1020"/>
        <v>0</v>
      </c>
      <c r="K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10">
        <f t="shared" si="1021"/>
        <v>0</v>
      </c>
      <c r="Z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10">
        <f t="shared" si="1022"/>
        <v>0</v>
      </c>
      <c r="AD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10">
        <f t="shared" si="1023"/>
        <v>0</v>
      </c>
      <c r="AH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10">
        <f t="shared" si="1024"/>
        <v>0</v>
      </c>
      <c r="AL528" s="210">
        <f t="shared" si="1025"/>
        <v>0</v>
      </c>
    </row>
    <row r="529" spans="2:38" x14ac:dyDescent="0.25">
      <c r="B529" s="208" t="s">
        <v>1481</v>
      </c>
      <c r="C529" s="209" t="s">
        <v>1482</v>
      </c>
      <c r="D5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10">
        <f t="shared" si="1018"/>
        <v>0</v>
      </c>
      <c r="G529" s="210"/>
      <c r="H529" s="210">
        <f t="shared" si="1019"/>
        <v>0</v>
      </c>
      <c r="I529" s="210"/>
      <c r="J529" s="210">
        <f t="shared" si="1020"/>
        <v>0</v>
      </c>
      <c r="K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10">
        <f t="shared" si="1021"/>
        <v>0</v>
      </c>
      <c r="Z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10">
        <f t="shared" si="1022"/>
        <v>0</v>
      </c>
      <c r="AD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10">
        <f t="shared" si="1023"/>
        <v>0</v>
      </c>
      <c r="AH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10">
        <f t="shared" si="1024"/>
        <v>0</v>
      </c>
      <c r="AL529" s="210">
        <f t="shared" si="1025"/>
        <v>0</v>
      </c>
    </row>
    <row r="530" spans="2:38" x14ac:dyDescent="0.25">
      <c r="B530" s="208" t="s">
        <v>1483</v>
      </c>
      <c r="C530" s="209" t="s">
        <v>1484</v>
      </c>
      <c r="D5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10">
        <f t="shared" si="1018"/>
        <v>0</v>
      </c>
      <c r="G530" s="210"/>
      <c r="H530" s="210">
        <f t="shared" si="1019"/>
        <v>0</v>
      </c>
      <c r="I530" s="210"/>
      <c r="J530" s="210">
        <f t="shared" si="1020"/>
        <v>0</v>
      </c>
      <c r="K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10">
        <f t="shared" si="1021"/>
        <v>0</v>
      </c>
      <c r="Z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10">
        <f t="shared" si="1022"/>
        <v>0</v>
      </c>
      <c r="AD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10">
        <f t="shared" si="1023"/>
        <v>0</v>
      </c>
      <c r="AH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10">
        <f t="shared" si="1024"/>
        <v>0</v>
      </c>
      <c r="AL530" s="210">
        <f t="shared" si="1025"/>
        <v>0</v>
      </c>
    </row>
    <row r="531" spans="2:38" x14ac:dyDescent="0.25">
      <c r="B531" s="208" t="s">
        <v>1485</v>
      </c>
      <c r="C531" s="209" t="s">
        <v>1486</v>
      </c>
      <c r="D5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10">
        <f t="shared" si="1018"/>
        <v>0</v>
      </c>
      <c r="G531" s="210"/>
      <c r="H531" s="210">
        <f t="shared" si="1019"/>
        <v>0</v>
      </c>
      <c r="I531" s="210"/>
      <c r="J531" s="210">
        <f t="shared" si="1020"/>
        <v>0</v>
      </c>
      <c r="K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10">
        <f t="shared" si="1021"/>
        <v>0</v>
      </c>
      <c r="Z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10">
        <f t="shared" si="1022"/>
        <v>0</v>
      </c>
      <c r="AD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10">
        <f t="shared" si="1023"/>
        <v>0</v>
      </c>
      <c r="AH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10">
        <f t="shared" si="1024"/>
        <v>0</v>
      </c>
      <c r="AL531" s="210">
        <f t="shared" si="1025"/>
        <v>0</v>
      </c>
    </row>
    <row r="532" spans="2:38" x14ac:dyDescent="0.25">
      <c r="B532" s="208" t="s">
        <v>1487</v>
      </c>
      <c r="C532" s="209" t="s">
        <v>1488</v>
      </c>
      <c r="D5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10">
        <f t="shared" si="1018"/>
        <v>0</v>
      </c>
      <c r="G532" s="210"/>
      <c r="H532" s="210">
        <f t="shared" si="1019"/>
        <v>0</v>
      </c>
      <c r="I532" s="210"/>
      <c r="J532" s="210">
        <f t="shared" si="1020"/>
        <v>0</v>
      </c>
      <c r="K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10">
        <f t="shared" si="1021"/>
        <v>0</v>
      </c>
      <c r="Z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10">
        <f t="shared" si="1022"/>
        <v>0</v>
      </c>
      <c r="AD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10">
        <f t="shared" si="1023"/>
        <v>0</v>
      </c>
      <c r="AH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10">
        <f t="shared" si="1024"/>
        <v>0</v>
      </c>
      <c r="AL532" s="210">
        <f t="shared" si="1025"/>
        <v>0</v>
      </c>
    </row>
    <row r="533" spans="2:38" x14ac:dyDescent="0.25">
      <c r="B533" s="208" t="s">
        <v>1489</v>
      </c>
      <c r="C533" s="209" t="s">
        <v>1490</v>
      </c>
      <c r="D5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10">
        <f t="shared" si="1018"/>
        <v>0</v>
      </c>
      <c r="G533" s="210"/>
      <c r="H533" s="210">
        <f t="shared" si="1019"/>
        <v>0</v>
      </c>
      <c r="I533" s="210"/>
      <c r="J533" s="210">
        <f t="shared" si="1020"/>
        <v>0</v>
      </c>
      <c r="K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10">
        <f t="shared" si="1021"/>
        <v>0</v>
      </c>
      <c r="Z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10">
        <f t="shared" si="1022"/>
        <v>0</v>
      </c>
      <c r="AD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10">
        <f t="shared" si="1023"/>
        <v>0</v>
      </c>
      <c r="AH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10">
        <f t="shared" si="1024"/>
        <v>0</v>
      </c>
      <c r="AL533" s="210">
        <f t="shared" si="1025"/>
        <v>0</v>
      </c>
    </row>
    <row r="534" spans="2:38" x14ac:dyDescent="0.25">
      <c r="B534" s="208" t="s">
        <v>1491</v>
      </c>
      <c r="C534" s="209" t="s">
        <v>1492</v>
      </c>
      <c r="D5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10">
        <f t="shared" si="1018"/>
        <v>0</v>
      </c>
      <c r="G534" s="210"/>
      <c r="H534" s="210">
        <f t="shared" si="1019"/>
        <v>0</v>
      </c>
      <c r="I534" s="210"/>
      <c r="J534" s="210">
        <f t="shared" si="1020"/>
        <v>0</v>
      </c>
      <c r="K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10">
        <f t="shared" si="1021"/>
        <v>0</v>
      </c>
      <c r="Z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10">
        <f t="shared" si="1022"/>
        <v>0</v>
      </c>
      <c r="AD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10">
        <f t="shared" si="1023"/>
        <v>0</v>
      </c>
      <c r="AH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10">
        <f t="shared" si="1024"/>
        <v>0</v>
      </c>
      <c r="AL534" s="210">
        <f t="shared" si="1025"/>
        <v>0</v>
      </c>
    </row>
    <row r="535" spans="2:38" x14ac:dyDescent="0.25">
      <c r="B535" s="208" t="s">
        <v>1493</v>
      </c>
      <c r="C535" s="209" t="s">
        <v>1494</v>
      </c>
      <c r="D5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10">
        <f t="shared" si="919"/>
        <v>0</v>
      </c>
      <c r="G535" s="210"/>
      <c r="H535" s="210">
        <f t="shared" si="922"/>
        <v>0</v>
      </c>
      <c r="I535" s="210"/>
      <c r="J535" s="210">
        <f t="shared" si="923"/>
        <v>0</v>
      </c>
      <c r="K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10">
        <f t="shared" si="925"/>
        <v>0</v>
      </c>
      <c r="Z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10">
        <f t="shared" si="926"/>
        <v>0</v>
      </c>
      <c r="AD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10">
        <f t="shared" si="927"/>
        <v>0</v>
      </c>
      <c r="AH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10">
        <f t="shared" si="928"/>
        <v>0</v>
      </c>
      <c r="AL535" s="210">
        <f t="shared" si="929"/>
        <v>0</v>
      </c>
    </row>
    <row r="536" spans="2:38" x14ac:dyDescent="0.25">
      <c r="B536" s="208" t="s">
        <v>1495</v>
      </c>
      <c r="C536" s="209" t="s">
        <v>1496</v>
      </c>
      <c r="D5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10">
        <f t="shared" si="919"/>
        <v>0</v>
      </c>
      <c r="G536" s="210"/>
      <c r="H536" s="210">
        <f t="shared" si="922"/>
        <v>0</v>
      </c>
      <c r="I536" s="210"/>
      <c r="J536" s="210">
        <f t="shared" si="923"/>
        <v>0</v>
      </c>
      <c r="K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10">
        <f t="shared" si="925"/>
        <v>0</v>
      </c>
      <c r="Z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10">
        <f t="shared" si="926"/>
        <v>0</v>
      </c>
      <c r="AD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10">
        <f t="shared" si="927"/>
        <v>0</v>
      </c>
      <c r="AH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10">
        <f t="shared" si="928"/>
        <v>0</v>
      </c>
      <c r="AL536" s="210">
        <f t="shared" si="929"/>
        <v>0</v>
      </c>
    </row>
    <row r="537" spans="2:38" x14ac:dyDescent="0.25">
      <c r="B537" s="208" t="s">
        <v>1497</v>
      </c>
      <c r="C537" s="209" t="s">
        <v>1498</v>
      </c>
      <c r="D5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10">
        <f t="shared" ref="F537:F538" si="1026">D537+E537</f>
        <v>0</v>
      </c>
      <c r="G537" s="210"/>
      <c r="H537" s="210">
        <f t="shared" ref="H537:H538" si="1027">F537-G537</f>
        <v>0</v>
      </c>
      <c r="I537" s="210"/>
      <c r="J537" s="210">
        <f t="shared" ref="J537:J538" si="1028">F537-I537</f>
        <v>0</v>
      </c>
      <c r="K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10">
        <f t="shared" ref="Y537:Y538" si="1029">V537+W537+X537</f>
        <v>0</v>
      </c>
      <c r="Z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10">
        <f t="shared" ref="AC537:AC538" si="1030">Z537+AA537+AB537</f>
        <v>0</v>
      </c>
      <c r="AD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10">
        <f t="shared" ref="AG537:AG538" si="1031">AD537+AE537+AF537</f>
        <v>0</v>
      </c>
      <c r="AH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10">
        <f t="shared" ref="AK537:AK538" si="1032">AH537+AI537+AJ537</f>
        <v>0</v>
      </c>
      <c r="AL537" s="210">
        <f t="shared" ref="AL537:AL538" si="1033">Y537+AC537+AG537+AK537</f>
        <v>0</v>
      </c>
    </row>
    <row r="538" spans="2:38" x14ac:dyDescent="0.25">
      <c r="B538" s="208" t="s">
        <v>1499</v>
      </c>
      <c r="C538" s="209" t="s">
        <v>1500</v>
      </c>
      <c r="D5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10">
        <f t="shared" si="1026"/>
        <v>0</v>
      </c>
      <c r="G538" s="210"/>
      <c r="H538" s="210">
        <f t="shared" si="1027"/>
        <v>0</v>
      </c>
      <c r="I538" s="210"/>
      <c r="J538" s="210">
        <f t="shared" si="1028"/>
        <v>0</v>
      </c>
      <c r="K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10">
        <f t="shared" si="1029"/>
        <v>0</v>
      </c>
      <c r="Z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10">
        <f t="shared" si="1030"/>
        <v>0</v>
      </c>
      <c r="AD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10">
        <f t="shared" si="1031"/>
        <v>0</v>
      </c>
      <c r="AH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10">
        <f t="shared" si="1032"/>
        <v>0</v>
      </c>
      <c r="AL538" s="210">
        <f t="shared" si="1033"/>
        <v>0</v>
      </c>
    </row>
    <row r="539" spans="2:38" x14ac:dyDescent="0.25">
      <c r="B539" s="208" t="s">
        <v>1501</v>
      </c>
      <c r="C539" s="209" t="s">
        <v>1502</v>
      </c>
      <c r="D5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10">
        <f t="shared" ref="F539:F540" si="1034">D539+E539</f>
        <v>0</v>
      </c>
      <c r="G539" s="210"/>
      <c r="H539" s="210">
        <f t="shared" ref="H539:H540" si="1035">F539-G539</f>
        <v>0</v>
      </c>
      <c r="I539" s="210"/>
      <c r="J539" s="210">
        <f t="shared" ref="J539:J540" si="1036">F539-I539</f>
        <v>0</v>
      </c>
      <c r="K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10">
        <f t="shared" ref="Y539:Y540" si="1037">V539+W539+X539</f>
        <v>0</v>
      </c>
      <c r="Z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10">
        <f t="shared" ref="AC539:AC540" si="1038">Z539+AA539+AB539</f>
        <v>0</v>
      </c>
      <c r="AD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10">
        <f t="shared" ref="AG539:AG540" si="1039">AD539+AE539+AF539</f>
        <v>0</v>
      </c>
      <c r="AH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10">
        <f t="shared" ref="AK539:AK540" si="1040">AH539+AI539+AJ539</f>
        <v>0</v>
      </c>
      <c r="AL539" s="210">
        <f t="shared" ref="AL539:AL540" si="1041">Y539+AC539+AG539+AK539</f>
        <v>0</v>
      </c>
    </row>
    <row r="540" spans="2:38" x14ac:dyDescent="0.25">
      <c r="B540" s="208" t="s">
        <v>1503</v>
      </c>
      <c r="C540" s="209" t="s">
        <v>1504</v>
      </c>
      <c r="D5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10">
        <f t="shared" si="1034"/>
        <v>0</v>
      </c>
      <c r="G540" s="210"/>
      <c r="H540" s="210">
        <f t="shared" si="1035"/>
        <v>0</v>
      </c>
      <c r="I540" s="210"/>
      <c r="J540" s="210">
        <f t="shared" si="1036"/>
        <v>0</v>
      </c>
      <c r="K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10">
        <f t="shared" si="1037"/>
        <v>0</v>
      </c>
      <c r="Z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10">
        <f t="shared" si="1038"/>
        <v>0</v>
      </c>
      <c r="AD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10">
        <f t="shared" si="1039"/>
        <v>0</v>
      </c>
      <c r="AH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10">
        <f t="shared" si="1040"/>
        <v>0</v>
      </c>
      <c r="AL540" s="210">
        <f t="shared" si="1041"/>
        <v>0</v>
      </c>
    </row>
    <row r="541" spans="2:38" x14ac:dyDescent="0.25">
      <c r="B541" s="208" t="s">
        <v>1505</v>
      </c>
      <c r="C541" s="209" t="s">
        <v>1506</v>
      </c>
      <c r="D5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10">
        <f t="shared" si="919"/>
        <v>0</v>
      </c>
      <c r="G541" s="210"/>
      <c r="H541" s="210">
        <f t="shared" si="922"/>
        <v>0</v>
      </c>
      <c r="I541" s="210"/>
      <c r="J541" s="210">
        <f t="shared" si="923"/>
        <v>0</v>
      </c>
      <c r="K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10">
        <f t="shared" si="925"/>
        <v>0</v>
      </c>
      <c r="Z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10">
        <f t="shared" si="926"/>
        <v>0</v>
      </c>
      <c r="AD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10">
        <f t="shared" si="927"/>
        <v>0</v>
      </c>
      <c r="AH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10">
        <f t="shared" si="928"/>
        <v>0</v>
      </c>
      <c r="AL541" s="210">
        <f t="shared" si="929"/>
        <v>0</v>
      </c>
    </row>
    <row r="542" spans="2:38" x14ac:dyDescent="0.25">
      <c r="B542" s="205" t="s">
        <v>431</v>
      </c>
      <c r="C542" s="206" t="s">
        <v>296</v>
      </c>
      <c r="D542" s="207">
        <f>D543+D557</f>
        <v>0</v>
      </c>
      <c r="E542" s="207">
        <f>E543+E557</f>
        <v>0</v>
      </c>
      <c r="F542" s="207">
        <f t="shared" si="919"/>
        <v>0</v>
      </c>
      <c r="G542" s="207">
        <f t="shared" ref="G542:I542" si="1042">G543+G557</f>
        <v>0</v>
      </c>
      <c r="H542" s="207">
        <f t="shared" si="922"/>
        <v>0</v>
      </c>
      <c r="I542" s="207">
        <f t="shared" si="1042"/>
        <v>0</v>
      </c>
      <c r="J542" s="207">
        <f t="shared" si="923"/>
        <v>0</v>
      </c>
      <c r="K542" s="207">
        <f t="shared" ref="K542:AJ542" si="1043">K543+K557</f>
        <v>0</v>
      </c>
      <c r="L542" s="207">
        <f t="shared" si="1043"/>
        <v>0</v>
      </c>
      <c r="M542" s="207">
        <f t="shared" si="1043"/>
        <v>0</v>
      </c>
      <c r="N542" s="207">
        <f t="shared" si="1043"/>
        <v>0</v>
      </c>
      <c r="O542" s="207">
        <f t="shared" si="1043"/>
        <v>0</v>
      </c>
      <c r="P542" s="207">
        <f t="shared" si="1043"/>
        <v>0</v>
      </c>
      <c r="Q542" s="207">
        <f t="shared" si="1043"/>
        <v>0</v>
      </c>
      <c r="R542" s="207">
        <f t="shared" si="1043"/>
        <v>0</v>
      </c>
      <c r="S542" s="207">
        <f t="shared" si="1043"/>
        <v>0</v>
      </c>
      <c r="T542" s="207">
        <f t="shared" si="1043"/>
        <v>0</v>
      </c>
      <c r="U542" s="207">
        <f t="shared" si="1043"/>
        <v>0</v>
      </c>
      <c r="V542" s="207">
        <f t="shared" si="1043"/>
        <v>0</v>
      </c>
      <c r="W542" s="207">
        <f t="shared" si="1043"/>
        <v>0</v>
      </c>
      <c r="X542" s="207">
        <f t="shared" si="1043"/>
        <v>0</v>
      </c>
      <c r="Y542" s="207">
        <f t="shared" si="925"/>
        <v>0</v>
      </c>
      <c r="Z542" s="207">
        <f t="shared" si="1043"/>
        <v>0</v>
      </c>
      <c r="AA542" s="207">
        <f t="shared" si="1043"/>
        <v>0</v>
      </c>
      <c r="AB542" s="207">
        <f t="shared" si="1043"/>
        <v>0</v>
      </c>
      <c r="AC542" s="207">
        <f t="shared" si="926"/>
        <v>0</v>
      </c>
      <c r="AD542" s="207">
        <f t="shared" si="1043"/>
        <v>0</v>
      </c>
      <c r="AE542" s="207">
        <f t="shared" si="1043"/>
        <v>0</v>
      </c>
      <c r="AF542" s="207">
        <f t="shared" si="1043"/>
        <v>0</v>
      </c>
      <c r="AG542" s="207">
        <f t="shared" si="927"/>
        <v>0</v>
      </c>
      <c r="AH542" s="207">
        <f t="shared" si="1043"/>
        <v>0</v>
      </c>
      <c r="AI542" s="207">
        <f t="shared" si="1043"/>
        <v>0</v>
      </c>
      <c r="AJ542" s="207">
        <f t="shared" si="1043"/>
        <v>0</v>
      </c>
      <c r="AK542" s="207">
        <f t="shared" si="928"/>
        <v>0</v>
      </c>
      <c r="AL542" s="207">
        <f t="shared" si="929"/>
        <v>0</v>
      </c>
    </row>
    <row r="543" spans="2:38" x14ac:dyDescent="0.25">
      <c r="B543" s="217" t="s">
        <v>432</v>
      </c>
      <c r="C543" s="218" t="s">
        <v>297</v>
      </c>
      <c r="D543" s="219">
        <f>SUM(D544:D556)</f>
        <v>0</v>
      </c>
      <c r="E543" s="219">
        <f>SUM(E544:E556)</f>
        <v>0</v>
      </c>
      <c r="F543" s="219">
        <f t="shared" si="919"/>
        <v>0</v>
      </c>
      <c r="G543" s="219">
        <f t="shared" ref="G543:I543" si="1044">SUM(G544:G556)</f>
        <v>0</v>
      </c>
      <c r="H543" s="219">
        <f t="shared" si="922"/>
        <v>0</v>
      </c>
      <c r="I543" s="219">
        <f t="shared" si="1044"/>
        <v>0</v>
      </c>
      <c r="J543" s="219">
        <f t="shared" si="923"/>
        <v>0</v>
      </c>
      <c r="K543" s="219">
        <f t="shared" ref="K543:AJ543" si="1045">SUM(K544:K556)</f>
        <v>0</v>
      </c>
      <c r="L543" s="219">
        <f t="shared" si="1045"/>
        <v>0</v>
      </c>
      <c r="M543" s="219">
        <f t="shared" si="1045"/>
        <v>0</v>
      </c>
      <c r="N543" s="219">
        <f t="shared" si="1045"/>
        <v>0</v>
      </c>
      <c r="O543" s="219">
        <f t="shared" si="1045"/>
        <v>0</v>
      </c>
      <c r="P543" s="219">
        <f t="shared" si="1045"/>
        <v>0</v>
      </c>
      <c r="Q543" s="219">
        <f t="shared" si="1045"/>
        <v>0</v>
      </c>
      <c r="R543" s="219">
        <f t="shared" si="1045"/>
        <v>0</v>
      </c>
      <c r="S543" s="219">
        <f t="shared" si="1045"/>
        <v>0</v>
      </c>
      <c r="T543" s="219">
        <f t="shared" si="1045"/>
        <v>0</v>
      </c>
      <c r="U543" s="219">
        <f t="shared" si="1045"/>
        <v>0</v>
      </c>
      <c r="V543" s="219">
        <f t="shared" si="1045"/>
        <v>0</v>
      </c>
      <c r="W543" s="219">
        <f t="shared" si="1045"/>
        <v>0</v>
      </c>
      <c r="X543" s="219">
        <f t="shared" si="1045"/>
        <v>0</v>
      </c>
      <c r="Y543" s="219">
        <f t="shared" si="925"/>
        <v>0</v>
      </c>
      <c r="Z543" s="219">
        <f t="shared" si="1045"/>
        <v>0</v>
      </c>
      <c r="AA543" s="219">
        <f t="shared" si="1045"/>
        <v>0</v>
      </c>
      <c r="AB543" s="219">
        <f t="shared" si="1045"/>
        <v>0</v>
      </c>
      <c r="AC543" s="219">
        <f t="shared" si="926"/>
        <v>0</v>
      </c>
      <c r="AD543" s="219">
        <f t="shared" si="1045"/>
        <v>0</v>
      </c>
      <c r="AE543" s="219">
        <f t="shared" si="1045"/>
        <v>0</v>
      </c>
      <c r="AF543" s="219">
        <f t="shared" si="1045"/>
        <v>0</v>
      </c>
      <c r="AG543" s="219">
        <f t="shared" si="927"/>
        <v>0</v>
      </c>
      <c r="AH543" s="219">
        <f t="shared" si="1045"/>
        <v>0</v>
      </c>
      <c r="AI543" s="219">
        <f t="shared" si="1045"/>
        <v>0</v>
      </c>
      <c r="AJ543" s="219">
        <f t="shared" si="1045"/>
        <v>0</v>
      </c>
      <c r="AK543" s="219">
        <f t="shared" si="928"/>
        <v>0</v>
      </c>
      <c r="AL543" s="219">
        <f t="shared" si="929"/>
        <v>0</v>
      </c>
    </row>
    <row r="544" spans="2:38" x14ac:dyDescent="0.25">
      <c r="B544" s="208" t="s">
        <v>433</v>
      </c>
      <c r="C544" s="209" t="s">
        <v>298</v>
      </c>
      <c r="D5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10">
        <f t="shared" ref="F544:F556" si="1046">D544+E544</f>
        <v>0</v>
      </c>
      <c r="G544" s="210"/>
      <c r="H544" s="210">
        <f t="shared" ref="H544:H556" si="1047">F544-G544</f>
        <v>0</v>
      </c>
      <c r="I544" s="210"/>
      <c r="J544" s="210">
        <f t="shared" ref="J544:J556" si="1048">F544-I544</f>
        <v>0</v>
      </c>
      <c r="K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10">
        <f t="shared" ref="Y544:Y556" si="1049">V544+W544+X544</f>
        <v>0</v>
      </c>
      <c r="Z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10">
        <f t="shared" ref="AC544:AC556" si="1050">Z544+AA544+AB544</f>
        <v>0</v>
      </c>
      <c r="AD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10">
        <f t="shared" ref="AG544:AG556" si="1051">AD544+AE544+AF544</f>
        <v>0</v>
      </c>
      <c r="AH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10">
        <f t="shared" ref="AK544:AK556" si="1052">AH544+AI544+AJ544</f>
        <v>0</v>
      </c>
      <c r="AL544" s="210">
        <f t="shared" ref="AL544:AL556" si="1053">Y544+AC544+AG544+AK544</f>
        <v>0</v>
      </c>
    </row>
    <row r="545" spans="2:38" x14ac:dyDescent="0.25">
      <c r="B545" s="208" t="s">
        <v>1507</v>
      </c>
      <c r="C545" s="209" t="s">
        <v>1508</v>
      </c>
      <c r="D5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10">
        <f t="shared" ref="F545:F549" si="1054">D545+E545</f>
        <v>0</v>
      </c>
      <c r="G545" s="210"/>
      <c r="H545" s="210">
        <f t="shared" ref="H545:H549" si="1055">F545-G545</f>
        <v>0</v>
      </c>
      <c r="I545" s="210"/>
      <c r="J545" s="210">
        <f t="shared" ref="J545:J549" si="1056">F545-I545</f>
        <v>0</v>
      </c>
      <c r="K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10">
        <f t="shared" ref="Y545:Y549" si="1057">V545+W545+X545</f>
        <v>0</v>
      </c>
      <c r="Z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10">
        <f t="shared" ref="AC545:AC549" si="1058">Z545+AA545+AB545</f>
        <v>0</v>
      </c>
      <c r="AD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10">
        <f t="shared" ref="AG545:AG549" si="1059">AD545+AE545+AF545</f>
        <v>0</v>
      </c>
      <c r="AH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10">
        <f t="shared" ref="AK545:AK549" si="1060">AH545+AI545+AJ545</f>
        <v>0</v>
      </c>
      <c r="AL545" s="210">
        <f t="shared" ref="AL545:AL549" si="1061">Y545+AC545+AG545+AK545</f>
        <v>0</v>
      </c>
    </row>
    <row r="546" spans="2:38" x14ac:dyDescent="0.25">
      <c r="B546" s="208" t="s">
        <v>1509</v>
      </c>
      <c r="C546" s="209" t="s">
        <v>1510</v>
      </c>
      <c r="D5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10">
        <f t="shared" si="1054"/>
        <v>0</v>
      </c>
      <c r="G546" s="210"/>
      <c r="H546" s="210">
        <f t="shared" si="1055"/>
        <v>0</v>
      </c>
      <c r="I546" s="210"/>
      <c r="J546" s="210">
        <f t="shared" si="1056"/>
        <v>0</v>
      </c>
      <c r="K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10">
        <f t="shared" si="1057"/>
        <v>0</v>
      </c>
      <c r="Z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10">
        <f t="shared" si="1058"/>
        <v>0</v>
      </c>
      <c r="AD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10">
        <f t="shared" si="1059"/>
        <v>0</v>
      </c>
      <c r="AH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10">
        <f t="shared" si="1060"/>
        <v>0</v>
      </c>
      <c r="AL546" s="210">
        <f t="shared" si="1061"/>
        <v>0</v>
      </c>
    </row>
    <row r="547" spans="2:38" x14ac:dyDescent="0.25">
      <c r="B547" s="208" t="s">
        <v>1511</v>
      </c>
      <c r="C547" s="209" t="s">
        <v>1512</v>
      </c>
      <c r="D5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10">
        <f t="shared" si="1054"/>
        <v>0</v>
      </c>
      <c r="G547" s="210"/>
      <c r="H547" s="210">
        <f t="shared" si="1055"/>
        <v>0</v>
      </c>
      <c r="I547" s="210"/>
      <c r="J547" s="210">
        <f t="shared" si="1056"/>
        <v>0</v>
      </c>
      <c r="K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10">
        <f t="shared" si="1057"/>
        <v>0</v>
      </c>
      <c r="Z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10">
        <f t="shared" si="1058"/>
        <v>0</v>
      </c>
      <c r="AD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10">
        <f t="shared" si="1059"/>
        <v>0</v>
      </c>
      <c r="AH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10">
        <f t="shared" si="1060"/>
        <v>0</v>
      </c>
      <c r="AL547" s="210">
        <f t="shared" si="1061"/>
        <v>0</v>
      </c>
    </row>
    <row r="548" spans="2:38" x14ac:dyDescent="0.25">
      <c r="B548" s="208" t="s">
        <v>1513</v>
      </c>
      <c r="C548" s="209" t="s">
        <v>1514</v>
      </c>
      <c r="D5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10">
        <f t="shared" si="1054"/>
        <v>0</v>
      </c>
      <c r="G548" s="210"/>
      <c r="H548" s="210">
        <f t="shared" si="1055"/>
        <v>0</v>
      </c>
      <c r="I548" s="210"/>
      <c r="J548" s="210">
        <f t="shared" si="1056"/>
        <v>0</v>
      </c>
      <c r="K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10">
        <f t="shared" si="1057"/>
        <v>0</v>
      </c>
      <c r="Z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10">
        <f t="shared" si="1058"/>
        <v>0</v>
      </c>
      <c r="AD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10">
        <f t="shared" si="1059"/>
        <v>0</v>
      </c>
      <c r="AH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10">
        <f t="shared" si="1060"/>
        <v>0</v>
      </c>
      <c r="AL548" s="210">
        <f t="shared" si="1061"/>
        <v>0</v>
      </c>
    </row>
    <row r="549" spans="2:38" x14ac:dyDescent="0.25">
      <c r="B549" s="208" t="s">
        <v>1515</v>
      </c>
      <c r="C549" s="209" t="s">
        <v>1516</v>
      </c>
      <c r="D5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10">
        <f t="shared" si="1054"/>
        <v>0</v>
      </c>
      <c r="G549" s="210"/>
      <c r="H549" s="210">
        <f t="shared" si="1055"/>
        <v>0</v>
      </c>
      <c r="I549" s="210"/>
      <c r="J549" s="210">
        <f t="shared" si="1056"/>
        <v>0</v>
      </c>
      <c r="K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10">
        <f t="shared" si="1057"/>
        <v>0</v>
      </c>
      <c r="Z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10">
        <f t="shared" si="1058"/>
        <v>0</v>
      </c>
      <c r="AD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10">
        <f t="shared" si="1059"/>
        <v>0</v>
      </c>
      <c r="AH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10">
        <f t="shared" si="1060"/>
        <v>0</v>
      </c>
      <c r="AL549" s="210">
        <f t="shared" si="1061"/>
        <v>0</v>
      </c>
    </row>
    <row r="550" spans="2:38" x14ac:dyDescent="0.25">
      <c r="B550" s="208" t="s">
        <v>434</v>
      </c>
      <c r="C550" s="209" t="s">
        <v>299</v>
      </c>
      <c r="D5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10">
        <f t="shared" si="1046"/>
        <v>0</v>
      </c>
      <c r="G550" s="210"/>
      <c r="H550" s="210">
        <f t="shared" si="1047"/>
        <v>0</v>
      </c>
      <c r="I550" s="210"/>
      <c r="J550" s="210">
        <f t="shared" si="1048"/>
        <v>0</v>
      </c>
      <c r="K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10">
        <f t="shared" si="1049"/>
        <v>0</v>
      </c>
      <c r="Z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10">
        <f t="shared" si="1050"/>
        <v>0</v>
      </c>
      <c r="AD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10">
        <f t="shared" si="1051"/>
        <v>0</v>
      </c>
      <c r="AH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10">
        <f t="shared" si="1052"/>
        <v>0</v>
      </c>
      <c r="AL550" s="210">
        <f t="shared" si="1053"/>
        <v>0</v>
      </c>
    </row>
    <row r="551" spans="2:38" x14ac:dyDescent="0.25">
      <c r="B551" s="208" t="s">
        <v>1517</v>
      </c>
      <c r="C551" s="209" t="s">
        <v>1518</v>
      </c>
      <c r="D5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10">
        <f t="shared" si="1046"/>
        <v>0</v>
      </c>
      <c r="G551" s="210"/>
      <c r="H551" s="210">
        <f t="shared" si="1047"/>
        <v>0</v>
      </c>
      <c r="I551" s="210"/>
      <c r="J551" s="210">
        <f t="shared" si="1048"/>
        <v>0</v>
      </c>
      <c r="K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10">
        <f t="shared" si="1049"/>
        <v>0</v>
      </c>
      <c r="Z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10">
        <f t="shared" si="1050"/>
        <v>0</v>
      </c>
      <c r="AD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10">
        <f t="shared" si="1051"/>
        <v>0</v>
      </c>
      <c r="AH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10">
        <f t="shared" si="1052"/>
        <v>0</v>
      </c>
      <c r="AL551" s="210">
        <f t="shared" si="1053"/>
        <v>0</v>
      </c>
    </row>
    <row r="552" spans="2:38" x14ac:dyDescent="0.25">
      <c r="B552" s="208" t="s">
        <v>1519</v>
      </c>
      <c r="C552" s="209" t="s">
        <v>1520</v>
      </c>
      <c r="D5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10">
        <f t="shared" si="1046"/>
        <v>0</v>
      </c>
      <c r="G552" s="210"/>
      <c r="H552" s="210">
        <f t="shared" si="1047"/>
        <v>0</v>
      </c>
      <c r="I552" s="210"/>
      <c r="J552" s="210">
        <f t="shared" si="1048"/>
        <v>0</v>
      </c>
      <c r="K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10">
        <f t="shared" si="1049"/>
        <v>0</v>
      </c>
      <c r="Z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10">
        <f t="shared" si="1050"/>
        <v>0</v>
      </c>
      <c r="AD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10">
        <f t="shared" si="1051"/>
        <v>0</v>
      </c>
      <c r="AH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10">
        <f t="shared" si="1052"/>
        <v>0</v>
      </c>
      <c r="AL552" s="210">
        <f t="shared" si="1053"/>
        <v>0</v>
      </c>
    </row>
    <row r="553" spans="2:38" x14ac:dyDescent="0.25">
      <c r="B553" s="208" t="s">
        <v>1521</v>
      </c>
      <c r="C553" s="209" t="s">
        <v>1522</v>
      </c>
      <c r="D5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10">
        <f t="shared" ref="F553" si="1062">D553+E553</f>
        <v>0</v>
      </c>
      <c r="G553" s="210"/>
      <c r="H553" s="210">
        <f t="shared" ref="H553" si="1063">F553-G553</f>
        <v>0</v>
      </c>
      <c r="I553" s="210"/>
      <c r="J553" s="210">
        <f t="shared" ref="J553" si="1064">F553-I553</f>
        <v>0</v>
      </c>
      <c r="K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10">
        <f t="shared" ref="Y553" si="1065">V553+W553+X553</f>
        <v>0</v>
      </c>
      <c r="Z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10">
        <f t="shared" ref="AC553" si="1066">Z553+AA553+AB553</f>
        <v>0</v>
      </c>
      <c r="AD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10">
        <f t="shared" ref="AG553" si="1067">AD553+AE553+AF553</f>
        <v>0</v>
      </c>
      <c r="AH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10">
        <f t="shared" ref="AK553" si="1068">AH553+AI553+AJ553</f>
        <v>0</v>
      </c>
      <c r="AL553" s="210">
        <f t="shared" ref="AL553" si="1069">Y553+AC553+AG553+AK553</f>
        <v>0</v>
      </c>
    </row>
    <row r="554" spans="2:38" x14ac:dyDescent="0.25">
      <c r="B554" s="208" t="s">
        <v>1523</v>
      </c>
      <c r="C554" s="209" t="s">
        <v>1524</v>
      </c>
      <c r="D5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10">
        <f t="shared" ref="F554" si="1070">D554+E554</f>
        <v>0</v>
      </c>
      <c r="G554" s="210"/>
      <c r="H554" s="210">
        <f t="shared" ref="H554" si="1071">F554-G554</f>
        <v>0</v>
      </c>
      <c r="I554" s="210"/>
      <c r="J554" s="210">
        <f t="shared" ref="J554" si="1072">F554-I554</f>
        <v>0</v>
      </c>
      <c r="K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10">
        <f t="shared" ref="Y554" si="1073">V554+W554+X554</f>
        <v>0</v>
      </c>
      <c r="Z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10">
        <f t="shared" ref="AC554" si="1074">Z554+AA554+AB554</f>
        <v>0</v>
      </c>
      <c r="AD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10">
        <f t="shared" ref="AG554" si="1075">AD554+AE554+AF554</f>
        <v>0</v>
      </c>
      <c r="AH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10">
        <f t="shared" ref="AK554" si="1076">AH554+AI554+AJ554</f>
        <v>0</v>
      </c>
      <c r="AL554" s="210">
        <f t="shared" ref="AL554" si="1077">Y554+AC554+AG554+AK554</f>
        <v>0</v>
      </c>
    </row>
    <row r="555" spans="2:38" x14ac:dyDescent="0.25">
      <c r="B555" s="208" t="s">
        <v>1525</v>
      </c>
      <c r="C555" s="209" t="s">
        <v>1526</v>
      </c>
      <c r="D5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10">
        <f t="shared" ref="F555" si="1078">D555+E555</f>
        <v>0</v>
      </c>
      <c r="G555" s="210"/>
      <c r="H555" s="210">
        <f t="shared" ref="H555" si="1079">F555-G555</f>
        <v>0</v>
      </c>
      <c r="I555" s="210"/>
      <c r="J555" s="210">
        <f t="shared" ref="J555" si="1080">F555-I555</f>
        <v>0</v>
      </c>
      <c r="K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10">
        <f t="shared" ref="Y555" si="1081">V555+W555+X555</f>
        <v>0</v>
      </c>
      <c r="Z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10">
        <f t="shared" ref="AC555" si="1082">Z555+AA555+AB555</f>
        <v>0</v>
      </c>
      <c r="AD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10">
        <f t="shared" ref="AG555" si="1083">AD555+AE555+AF555</f>
        <v>0</v>
      </c>
      <c r="AH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10">
        <f t="shared" ref="AK555" si="1084">AH555+AI555+AJ555</f>
        <v>0</v>
      </c>
      <c r="AL555" s="210">
        <f t="shared" ref="AL555" si="1085">Y555+AC555+AG555+AK555</f>
        <v>0</v>
      </c>
    </row>
    <row r="556" spans="2:38" x14ac:dyDescent="0.25">
      <c r="B556" s="208" t="s">
        <v>1527</v>
      </c>
      <c r="C556" s="209" t="s">
        <v>1528</v>
      </c>
      <c r="D5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10">
        <f t="shared" si="1046"/>
        <v>0</v>
      </c>
      <c r="G556" s="210"/>
      <c r="H556" s="210">
        <f t="shared" si="1047"/>
        <v>0</v>
      </c>
      <c r="I556" s="210"/>
      <c r="J556" s="210">
        <f t="shared" si="1048"/>
        <v>0</v>
      </c>
      <c r="K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10">
        <f t="shared" si="1049"/>
        <v>0</v>
      </c>
      <c r="Z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10">
        <f t="shared" si="1050"/>
        <v>0</v>
      </c>
      <c r="AD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10">
        <f t="shared" si="1051"/>
        <v>0</v>
      </c>
      <c r="AH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10">
        <f t="shared" si="1052"/>
        <v>0</v>
      </c>
      <c r="AL556" s="210">
        <f t="shared" si="1053"/>
        <v>0</v>
      </c>
    </row>
    <row r="557" spans="2:38" x14ac:dyDescent="0.25">
      <c r="B557" s="217" t="s">
        <v>435</v>
      </c>
      <c r="C557" s="218" t="s">
        <v>300</v>
      </c>
      <c r="D557" s="219">
        <f>D558</f>
        <v>0</v>
      </c>
      <c r="E557" s="219">
        <f>E558</f>
        <v>0</v>
      </c>
      <c r="F557" s="219">
        <f t="shared" si="919"/>
        <v>0</v>
      </c>
      <c r="G557" s="219">
        <f t="shared" ref="G557:I557" si="1086">G558</f>
        <v>0</v>
      </c>
      <c r="H557" s="219">
        <f t="shared" si="922"/>
        <v>0</v>
      </c>
      <c r="I557" s="219">
        <f t="shared" si="1086"/>
        <v>0</v>
      </c>
      <c r="J557" s="219">
        <f t="shared" si="923"/>
        <v>0</v>
      </c>
      <c r="K557" s="219">
        <f t="shared" ref="K557:AJ557" si="1087">K558</f>
        <v>0</v>
      </c>
      <c r="L557" s="219">
        <f t="shared" si="1087"/>
        <v>0</v>
      </c>
      <c r="M557" s="219">
        <f t="shared" si="1087"/>
        <v>0</v>
      </c>
      <c r="N557" s="219">
        <f t="shared" si="1087"/>
        <v>0</v>
      </c>
      <c r="O557" s="219">
        <f t="shared" si="1087"/>
        <v>0</v>
      </c>
      <c r="P557" s="219">
        <f t="shared" si="1087"/>
        <v>0</v>
      </c>
      <c r="Q557" s="219">
        <f t="shared" si="1087"/>
        <v>0</v>
      </c>
      <c r="R557" s="219">
        <f t="shared" si="1087"/>
        <v>0</v>
      </c>
      <c r="S557" s="219">
        <f t="shared" si="1087"/>
        <v>0</v>
      </c>
      <c r="T557" s="219">
        <f t="shared" si="1087"/>
        <v>0</v>
      </c>
      <c r="U557" s="219">
        <f t="shared" si="1087"/>
        <v>0</v>
      </c>
      <c r="V557" s="219">
        <f t="shared" si="1087"/>
        <v>0</v>
      </c>
      <c r="W557" s="219">
        <f t="shared" si="1087"/>
        <v>0</v>
      </c>
      <c r="X557" s="219">
        <f t="shared" si="1087"/>
        <v>0</v>
      </c>
      <c r="Y557" s="219">
        <f t="shared" si="925"/>
        <v>0</v>
      </c>
      <c r="Z557" s="219">
        <f t="shared" si="1087"/>
        <v>0</v>
      </c>
      <c r="AA557" s="219">
        <f t="shared" si="1087"/>
        <v>0</v>
      </c>
      <c r="AB557" s="219">
        <f t="shared" si="1087"/>
        <v>0</v>
      </c>
      <c r="AC557" s="219">
        <f t="shared" si="926"/>
        <v>0</v>
      </c>
      <c r="AD557" s="219">
        <f t="shared" si="1087"/>
        <v>0</v>
      </c>
      <c r="AE557" s="219">
        <f t="shared" si="1087"/>
        <v>0</v>
      </c>
      <c r="AF557" s="219">
        <f t="shared" si="1087"/>
        <v>0</v>
      </c>
      <c r="AG557" s="219">
        <f t="shared" si="927"/>
        <v>0</v>
      </c>
      <c r="AH557" s="219">
        <f t="shared" si="1087"/>
        <v>0</v>
      </c>
      <c r="AI557" s="219">
        <f t="shared" si="1087"/>
        <v>0</v>
      </c>
      <c r="AJ557" s="219">
        <f t="shared" si="1087"/>
        <v>0</v>
      </c>
      <c r="AK557" s="219">
        <f t="shared" si="928"/>
        <v>0</v>
      </c>
      <c r="AL557" s="219">
        <f t="shared" si="929"/>
        <v>0</v>
      </c>
    </row>
    <row r="558" spans="2:38" x14ac:dyDescent="0.25">
      <c r="B558" s="208" t="s">
        <v>436</v>
      </c>
      <c r="C558" s="209" t="s">
        <v>301</v>
      </c>
      <c r="D5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10">
        <f t="shared" ref="F558" si="1088">D558+E558</f>
        <v>0</v>
      </c>
      <c r="G558" s="210"/>
      <c r="H558" s="210">
        <f t="shared" ref="H558" si="1089">F558-G558</f>
        <v>0</v>
      </c>
      <c r="I558" s="210"/>
      <c r="J558" s="210">
        <f t="shared" ref="J558" si="1090">F558-I558</f>
        <v>0</v>
      </c>
      <c r="K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10">
        <f t="shared" ref="Y558" si="1091">V558+W558+X558</f>
        <v>0</v>
      </c>
      <c r="Z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10">
        <f t="shared" ref="AC558" si="1092">Z558+AA558+AB558</f>
        <v>0</v>
      </c>
      <c r="AD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10">
        <f t="shared" ref="AG558" si="1093">AD558+AE558+AF558</f>
        <v>0</v>
      </c>
      <c r="AH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10">
        <f t="shared" ref="AK558" si="1094">AH558+AI558+AJ558</f>
        <v>0</v>
      </c>
      <c r="AL558" s="210">
        <f t="shared" ref="AL558" si="1095">Y558+AC558+AG558+AK558</f>
        <v>0</v>
      </c>
    </row>
    <row r="559" spans="2:38" x14ac:dyDescent="0.25">
      <c r="B559" s="205" t="s">
        <v>435</v>
      </c>
      <c r="C559" s="206" t="s">
        <v>300</v>
      </c>
      <c r="D559" s="207">
        <f>D560</f>
        <v>0</v>
      </c>
      <c r="E559" s="207">
        <f>E560</f>
        <v>0</v>
      </c>
      <c r="F559" s="207">
        <f t="shared" si="919"/>
        <v>0</v>
      </c>
      <c r="G559" s="207">
        <f t="shared" ref="G559:I559" si="1096">G560</f>
        <v>0</v>
      </c>
      <c r="H559" s="207">
        <f t="shared" si="922"/>
        <v>0</v>
      </c>
      <c r="I559" s="207">
        <f t="shared" si="1096"/>
        <v>0</v>
      </c>
      <c r="J559" s="207">
        <f t="shared" si="923"/>
        <v>0</v>
      </c>
      <c r="K559" s="207">
        <f t="shared" ref="K559:AJ559" si="1097">K560</f>
        <v>0</v>
      </c>
      <c r="L559" s="207">
        <f t="shared" si="1097"/>
        <v>0</v>
      </c>
      <c r="M559" s="207">
        <f t="shared" si="1097"/>
        <v>0</v>
      </c>
      <c r="N559" s="207">
        <f t="shared" si="1097"/>
        <v>0</v>
      </c>
      <c r="O559" s="207">
        <f t="shared" si="1097"/>
        <v>0</v>
      </c>
      <c r="P559" s="207">
        <f t="shared" si="1097"/>
        <v>0</v>
      </c>
      <c r="Q559" s="207">
        <f t="shared" si="1097"/>
        <v>0</v>
      </c>
      <c r="R559" s="207">
        <f t="shared" si="1097"/>
        <v>0</v>
      </c>
      <c r="S559" s="207">
        <f t="shared" si="1097"/>
        <v>0</v>
      </c>
      <c r="T559" s="207">
        <f t="shared" si="1097"/>
        <v>0</v>
      </c>
      <c r="U559" s="207">
        <f t="shared" si="1097"/>
        <v>0</v>
      </c>
      <c r="V559" s="207">
        <f t="shared" si="1097"/>
        <v>0</v>
      </c>
      <c r="W559" s="207">
        <f t="shared" si="1097"/>
        <v>0</v>
      </c>
      <c r="X559" s="207">
        <f t="shared" si="1097"/>
        <v>0</v>
      </c>
      <c r="Y559" s="207">
        <f t="shared" si="925"/>
        <v>0</v>
      </c>
      <c r="Z559" s="207">
        <f t="shared" si="1097"/>
        <v>0</v>
      </c>
      <c r="AA559" s="207">
        <f t="shared" si="1097"/>
        <v>0</v>
      </c>
      <c r="AB559" s="207">
        <f t="shared" si="1097"/>
        <v>0</v>
      </c>
      <c r="AC559" s="207">
        <f t="shared" si="926"/>
        <v>0</v>
      </c>
      <c r="AD559" s="207">
        <f t="shared" si="1097"/>
        <v>0</v>
      </c>
      <c r="AE559" s="207">
        <f t="shared" si="1097"/>
        <v>0</v>
      </c>
      <c r="AF559" s="207">
        <f t="shared" si="1097"/>
        <v>0</v>
      </c>
      <c r="AG559" s="207">
        <f t="shared" si="927"/>
        <v>0</v>
      </c>
      <c r="AH559" s="207">
        <f t="shared" si="1097"/>
        <v>0</v>
      </c>
      <c r="AI559" s="207">
        <f t="shared" si="1097"/>
        <v>0</v>
      </c>
      <c r="AJ559" s="207">
        <f t="shared" si="1097"/>
        <v>0</v>
      </c>
      <c r="AK559" s="207">
        <f t="shared" si="928"/>
        <v>0</v>
      </c>
      <c r="AL559" s="207">
        <f t="shared" si="929"/>
        <v>0</v>
      </c>
    </row>
    <row r="560" spans="2:38" x14ac:dyDescent="0.25">
      <c r="B560" s="217" t="s">
        <v>436</v>
      </c>
      <c r="C560" s="218" t="s">
        <v>301</v>
      </c>
      <c r="D560" s="219">
        <f>SUM(D561:D577)</f>
        <v>0</v>
      </c>
      <c r="E560" s="219">
        <f>SUM(E561:E577)</f>
        <v>0</v>
      </c>
      <c r="F560" s="219">
        <f t="shared" si="919"/>
        <v>0</v>
      </c>
      <c r="G560" s="219">
        <f>SUM(G561:G577)</f>
        <v>0</v>
      </c>
      <c r="H560" s="219">
        <f t="shared" si="922"/>
        <v>0</v>
      </c>
      <c r="I560" s="219">
        <f>SUM(I561:I577)</f>
        <v>0</v>
      </c>
      <c r="J560" s="219">
        <f t="shared" si="923"/>
        <v>0</v>
      </c>
      <c r="K560" s="219">
        <f t="shared" ref="K560:X560" si="1098">SUM(K561:K577)</f>
        <v>0</v>
      </c>
      <c r="L560" s="219">
        <f t="shared" si="1098"/>
        <v>0</v>
      </c>
      <c r="M560" s="219">
        <f t="shared" si="1098"/>
        <v>0</v>
      </c>
      <c r="N560" s="219">
        <f t="shared" si="1098"/>
        <v>0</v>
      </c>
      <c r="O560" s="219">
        <f t="shared" si="1098"/>
        <v>0</v>
      </c>
      <c r="P560" s="219">
        <f t="shared" si="1098"/>
        <v>0</v>
      </c>
      <c r="Q560" s="219">
        <f t="shared" si="1098"/>
        <v>0</v>
      </c>
      <c r="R560" s="219">
        <f t="shared" si="1098"/>
        <v>0</v>
      </c>
      <c r="S560" s="219">
        <f t="shared" si="1098"/>
        <v>0</v>
      </c>
      <c r="T560" s="219">
        <f t="shared" si="1098"/>
        <v>0</v>
      </c>
      <c r="U560" s="219">
        <f t="shared" si="1098"/>
        <v>0</v>
      </c>
      <c r="V560" s="219">
        <f t="shared" si="1098"/>
        <v>0</v>
      </c>
      <c r="W560" s="219">
        <f t="shared" si="1098"/>
        <v>0</v>
      </c>
      <c r="X560" s="219">
        <f t="shared" si="1098"/>
        <v>0</v>
      </c>
      <c r="Y560" s="219">
        <f t="shared" si="925"/>
        <v>0</v>
      </c>
      <c r="Z560" s="219">
        <f>SUM(Z561:Z577)</f>
        <v>0</v>
      </c>
      <c r="AA560" s="219">
        <f>SUM(AA561:AA577)</f>
        <v>0</v>
      </c>
      <c r="AB560" s="219">
        <f>SUM(AB561:AB577)</f>
        <v>0</v>
      </c>
      <c r="AC560" s="219">
        <f t="shared" si="926"/>
        <v>0</v>
      </c>
      <c r="AD560" s="219">
        <f>SUM(AD561:AD577)</f>
        <v>0</v>
      </c>
      <c r="AE560" s="219">
        <f>SUM(AE561:AE577)</f>
        <v>0</v>
      </c>
      <c r="AF560" s="219">
        <f>SUM(AF561:AF577)</f>
        <v>0</v>
      </c>
      <c r="AG560" s="219">
        <f t="shared" si="927"/>
        <v>0</v>
      </c>
      <c r="AH560" s="219">
        <f>SUM(AH561:AH577)</f>
        <v>0</v>
      </c>
      <c r="AI560" s="219">
        <f>SUM(AI561:AI577)</f>
        <v>0</v>
      </c>
      <c r="AJ560" s="219">
        <f>SUM(AJ561:AJ577)</f>
        <v>0</v>
      </c>
      <c r="AK560" s="219">
        <f t="shared" si="928"/>
        <v>0</v>
      </c>
      <c r="AL560" s="219">
        <f t="shared" si="929"/>
        <v>0</v>
      </c>
    </row>
    <row r="561" spans="2:38" x14ac:dyDescent="0.25">
      <c r="B561" s="208" t="s">
        <v>437</v>
      </c>
      <c r="C561" s="209" t="s">
        <v>302</v>
      </c>
      <c r="D5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10">
        <f t="shared" ref="F561:F584" si="1099">D561+E561</f>
        <v>0</v>
      </c>
      <c r="G561" s="210"/>
      <c r="H561" s="210">
        <f t="shared" ref="H561:H583" si="1100">F561-G561</f>
        <v>0</v>
      </c>
      <c r="I561" s="210"/>
      <c r="J561" s="210">
        <f t="shared" ref="J561:J583" si="1101">F561-I561</f>
        <v>0</v>
      </c>
      <c r="K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10">
        <f t="shared" ref="Y561:Y583" si="1102">V561+W561+X561</f>
        <v>0</v>
      </c>
      <c r="Z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10">
        <f t="shared" ref="AC561:AC583" si="1103">Z561+AA561+AB561</f>
        <v>0</v>
      </c>
      <c r="AD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10">
        <f t="shared" ref="AG561:AG583" si="1104">AD561+AE561+AF561</f>
        <v>0</v>
      </c>
      <c r="AH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10">
        <f t="shared" ref="AK561:AK583" si="1105">AH561+AI561+AJ561</f>
        <v>0</v>
      </c>
      <c r="AL561" s="210">
        <f t="shared" ref="AL561:AL583" si="1106">Y561+AC561+AG561+AK561</f>
        <v>0</v>
      </c>
    </row>
    <row r="562" spans="2:38" x14ac:dyDescent="0.25">
      <c r="B562" s="208" t="s">
        <v>1529</v>
      </c>
      <c r="C562" s="209" t="s">
        <v>1530</v>
      </c>
      <c r="D5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10">
        <f t="shared" si="1099"/>
        <v>0</v>
      </c>
      <c r="G562" s="210"/>
      <c r="H562" s="210">
        <f t="shared" si="1100"/>
        <v>0</v>
      </c>
      <c r="I562" s="210"/>
      <c r="J562" s="210">
        <f t="shared" si="1101"/>
        <v>0</v>
      </c>
      <c r="K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10">
        <f t="shared" si="1102"/>
        <v>0</v>
      </c>
      <c r="Z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10">
        <f t="shared" si="1103"/>
        <v>0</v>
      </c>
      <c r="AD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10">
        <f t="shared" si="1104"/>
        <v>0</v>
      </c>
      <c r="AH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10">
        <f t="shared" si="1105"/>
        <v>0</v>
      </c>
      <c r="AL562" s="210">
        <f t="shared" si="1106"/>
        <v>0</v>
      </c>
    </row>
    <row r="563" spans="2:38" x14ac:dyDescent="0.25">
      <c r="B563" s="208" t="s">
        <v>1531</v>
      </c>
      <c r="C563" s="209" t="s">
        <v>747</v>
      </c>
      <c r="D5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10">
        <f t="shared" si="1099"/>
        <v>0</v>
      </c>
      <c r="G563" s="210"/>
      <c r="H563" s="210">
        <f t="shared" si="1100"/>
        <v>0</v>
      </c>
      <c r="I563" s="210"/>
      <c r="J563" s="210">
        <f t="shared" si="1101"/>
        <v>0</v>
      </c>
      <c r="K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10">
        <f t="shared" si="1102"/>
        <v>0</v>
      </c>
      <c r="Z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10">
        <f t="shared" si="1103"/>
        <v>0</v>
      </c>
      <c r="AD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10">
        <f t="shared" si="1104"/>
        <v>0</v>
      </c>
      <c r="AH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10">
        <f t="shared" si="1105"/>
        <v>0</v>
      </c>
      <c r="AL563" s="210">
        <f t="shared" si="1106"/>
        <v>0</v>
      </c>
    </row>
    <row r="564" spans="2:38" x14ac:dyDescent="0.25">
      <c r="B564" s="208" t="s">
        <v>1532</v>
      </c>
      <c r="C564" s="209" t="s">
        <v>1533</v>
      </c>
      <c r="D5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10">
        <f t="shared" si="1099"/>
        <v>0</v>
      </c>
      <c r="G564" s="210"/>
      <c r="H564" s="210">
        <f t="shared" si="1100"/>
        <v>0</v>
      </c>
      <c r="I564" s="210"/>
      <c r="J564" s="210">
        <f t="shared" si="1101"/>
        <v>0</v>
      </c>
      <c r="K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10">
        <f t="shared" si="1102"/>
        <v>0</v>
      </c>
      <c r="Z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10">
        <f t="shared" si="1103"/>
        <v>0</v>
      </c>
      <c r="AD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10">
        <f t="shared" si="1104"/>
        <v>0</v>
      </c>
      <c r="AH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10">
        <f t="shared" si="1105"/>
        <v>0</v>
      </c>
      <c r="AL564" s="210">
        <f t="shared" si="1106"/>
        <v>0</v>
      </c>
    </row>
    <row r="565" spans="2:38" x14ac:dyDescent="0.25">
      <c r="B565" s="208" t="s">
        <v>1534</v>
      </c>
      <c r="C565" s="209" t="s">
        <v>1535</v>
      </c>
      <c r="D5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10">
        <f t="shared" si="1099"/>
        <v>0</v>
      </c>
      <c r="G565" s="210"/>
      <c r="H565" s="210">
        <f t="shared" si="1100"/>
        <v>0</v>
      </c>
      <c r="I565" s="210"/>
      <c r="J565" s="210">
        <f t="shared" si="1101"/>
        <v>0</v>
      </c>
      <c r="K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10">
        <f t="shared" si="1102"/>
        <v>0</v>
      </c>
      <c r="Z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10">
        <f t="shared" si="1103"/>
        <v>0</v>
      </c>
      <c r="AD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10">
        <f t="shared" si="1104"/>
        <v>0</v>
      </c>
      <c r="AH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10">
        <f t="shared" si="1105"/>
        <v>0</v>
      </c>
      <c r="AL565" s="210">
        <f t="shared" si="1106"/>
        <v>0</v>
      </c>
    </row>
    <row r="566" spans="2:38" x14ac:dyDescent="0.25">
      <c r="B566" s="208" t="s">
        <v>1536</v>
      </c>
      <c r="C566" s="209" t="s">
        <v>1537</v>
      </c>
      <c r="D5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10">
        <f t="shared" si="1099"/>
        <v>0</v>
      </c>
      <c r="G566" s="210"/>
      <c r="H566" s="210">
        <f t="shared" si="1100"/>
        <v>0</v>
      </c>
      <c r="I566" s="210"/>
      <c r="J566" s="210">
        <f t="shared" si="1101"/>
        <v>0</v>
      </c>
      <c r="K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10">
        <f t="shared" si="1102"/>
        <v>0</v>
      </c>
      <c r="Z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10">
        <f t="shared" si="1103"/>
        <v>0</v>
      </c>
      <c r="AD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10">
        <f t="shared" si="1104"/>
        <v>0</v>
      </c>
      <c r="AH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10">
        <f t="shared" si="1105"/>
        <v>0</v>
      </c>
      <c r="AL566" s="210">
        <f t="shared" si="1106"/>
        <v>0</v>
      </c>
    </row>
    <row r="567" spans="2:38" x14ac:dyDescent="0.25">
      <c r="B567" s="208" t="s">
        <v>1538</v>
      </c>
      <c r="C567" s="209" t="s">
        <v>1539</v>
      </c>
      <c r="D5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10">
        <f t="shared" si="1099"/>
        <v>0</v>
      </c>
      <c r="G567" s="210"/>
      <c r="H567" s="210">
        <f t="shared" si="1100"/>
        <v>0</v>
      </c>
      <c r="I567" s="210"/>
      <c r="J567" s="210">
        <f t="shared" si="1101"/>
        <v>0</v>
      </c>
      <c r="K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10">
        <f t="shared" si="1102"/>
        <v>0</v>
      </c>
      <c r="Z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10">
        <f t="shared" si="1103"/>
        <v>0</v>
      </c>
      <c r="AD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10">
        <f t="shared" si="1104"/>
        <v>0</v>
      </c>
      <c r="AH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10">
        <f t="shared" si="1105"/>
        <v>0</v>
      </c>
      <c r="AL567" s="210">
        <f t="shared" si="1106"/>
        <v>0</v>
      </c>
    </row>
    <row r="568" spans="2:38" x14ac:dyDescent="0.25">
      <c r="B568" s="208" t="s">
        <v>1540</v>
      </c>
      <c r="C568" s="209" t="s">
        <v>1541</v>
      </c>
      <c r="D5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10">
        <f t="shared" si="1099"/>
        <v>0</v>
      </c>
      <c r="G568" s="210"/>
      <c r="H568" s="210">
        <f t="shared" si="1100"/>
        <v>0</v>
      </c>
      <c r="I568" s="210"/>
      <c r="J568" s="210">
        <f t="shared" si="1101"/>
        <v>0</v>
      </c>
      <c r="K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10">
        <f t="shared" si="1102"/>
        <v>0</v>
      </c>
      <c r="Z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10">
        <f t="shared" si="1103"/>
        <v>0</v>
      </c>
      <c r="AD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10">
        <f t="shared" si="1104"/>
        <v>0</v>
      </c>
      <c r="AH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10">
        <f t="shared" si="1105"/>
        <v>0</v>
      </c>
      <c r="AL568" s="210">
        <f t="shared" si="1106"/>
        <v>0</v>
      </c>
    </row>
    <row r="569" spans="2:38" x14ac:dyDescent="0.25">
      <c r="B569" s="208" t="s">
        <v>1542</v>
      </c>
      <c r="C569" s="209" t="s">
        <v>1543</v>
      </c>
      <c r="D5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10">
        <f t="shared" si="1099"/>
        <v>0</v>
      </c>
      <c r="G569" s="210"/>
      <c r="H569" s="210">
        <f t="shared" si="1100"/>
        <v>0</v>
      </c>
      <c r="I569" s="210"/>
      <c r="J569" s="210">
        <f t="shared" si="1101"/>
        <v>0</v>
      </c>
      <c r="K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10">
        <f t="shared" si="1102"/>
        <v>0</v>
      </c>
      <c r="Z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10">
        <f t="shared" si="1103"/>
        <v>0</v>
      </c>
      <c r="AD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10">
        <f t="shared" si="1104"/>
        <v>0</v>
      </c>
      <c r="AH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10">
        <f t="shared" si="1105"/>
        <v>0</v>
      </c>
      <c r="AL569" s="210">
        <f t="shared" si="1106"/>
        <v>0</v>
      </c>
    </row>
    <row r="570" spans="2:38" x14ac:dyDescent="0.25">
      <c r="B570" s="208" t="s">
        <v>1544</v>
      </c>
      <c r="C570" s="209" t="s">
        <v>1545</v>
      </c>
      <c r="D5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10">
        <f t="shared" si="1099"/>
        <v>0</v>
      </c>
      <c r="G570" s="210"/>
      <c r="H570" s="210">
        <f t="shared" si="1100"/>
        <v>0</v>
      </c>
      <c r="I570" s="210"/>
      <c r="J570" s="210">
        <f t="shared" si="1101"/>
        <v>0</v>
      </c>
      <c r="K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10">
        <f t="shared" si="1102"/>
        <v>0</v>
      </c>
      <c r="Z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10">
        <f t="shared" si="1103"/>
        <v>0</v>
      </c>
      <c r="AD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10">
        <f t="shared" si="1104"/>
        <v>0</v>
      </c>
      <c r="AH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10">
        <f t="shared" si="1105"/>
        <v>0</v>
      </c>
      <c r="AL570" s="210">
        <f t="shared" si="1106"/>
        <v>0</v>
      </c>
    </row>
    <row r="571" spans="2:38" x14ac:dyDescent="0.25">
      <c r="B571" s="208" t="s">
        <v>1546</v>
      </c>
      <c r="C571" s="209" t="s">
        <v>1547</v>
      </c>
      <c r="D5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10">
        <f t="shared" si="1099"/>
        <v>0</v>
      </c>
      <c r="G571" s="210"/>
      <c r="H571" s="210">
        <f t="shared" si="1100"/>
        <v>0</v>
      </c>
      <c r="I571" s="210"/>
      <c r="J571" s="210">
        <f t="shared" si="1101"/>
        <v>0</v>
      </c>
      <c r="K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10">
        <f t="shared" si="1102"/>
        <v>0</v>
      </c>
      <c r="Z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10">
        <f t="shared" si="1103"/>
        <v>0</v>
      </c>
      <c r="AD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10">
        <f t="shared" si="1104"/>
        <v>0</v>
      </c>
      <c r="AH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10">
        <f t="shared" si="1105"/>
        <v>0</v>
      </c>
      <c r="AL571" s="210">
        <f t="shared" si="1106"/>
        <v>0</v>
      </c>
    </row>
    <row r="572" spans="2:38" x14ac:dyDescent="0.25">
      <c r="B572" s="208" t="s">
        <v>1548</v>
      </c>
      <c r="C572" s="209" t="s">
        <v>1549</v>
      </c>
      <c r="D5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10">
        <f t="shared" si="1099"/>
        <v>0</v>
      </c>
      <c r="G572" s="210"/>
      <c r="H572" s="210">
        <f t="shared" si="1100"/>
        <v>0</v>
      </c>
      <c r="I572" s="210"/>
      <c r="J572" s="210">
        <f t="shared" si="1101"/>
        <v>0</v>
      </c>
      <c r="K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10">
        <f t="shared" si="1102"/>
        <v>0</v>
      </c>
      <c r="Z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10">
        <f t="shared" si="1103"/>
        <v>0</v>
      </c>
      <c r="AD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10">
        <f t="shared" si="1104"/>
        <v>0</v>
      </c>
      <c r="AH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10">
        <f t="shared" si="1105"/>
        <v>0</v>
      </c>
      <c r="AL572" s="210">
        <f t="shared" si="1106"/>
        <v>0</v>
      </c>
    </row>
    <row r="573" spans="2:38" x14ac:dyDescent="0.25">
      <c r="B573" s="208" t="s">
        <v>1550</v>
      </c>
      <c r="C573" s="209" t="s">
        <v>1551</v>
      </c>
      <c r="D5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10">
        <f t="shared" si="1099"/>
        <v>0</v>
      </c>
      <c r="G573" s="210"/>
      <c r="H573" s="210">
        <f t="shared" si="1100"/>
        <v>0</v>
      </c>
      <c r="I573" s="210"/>
      <c r="J573" s="210">
        <f t="shared" si="1101"/>
        <v>0</v>
      </c>
      <c r="K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10">
        <f t="shared" si="1102"/>
        <v>0</v>
      </c>
      <c r="Z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10">
        <f t="shared" si="1103"/>
        <v>0</v>
      </c>
      <c r="AD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10">
        <f t="shared" si="1104"/>
        <v>0</v>
      </c>
      <c r="AH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10">
        <f t="shared" si="1105"/>
        <v>0</v>
      </c>
      <c r="AL573" s="210">
        <f t="shared" si="1106"/>
        <v>0</v>
      </c>
    </row>
    <row r="574" spans="2:38" x14ac:dyDescent="0.25">
      <c r="B574" s="208" t="s">
        <v>1552</v>
      </c>
      <c r="C574" s="209" t="s">
        <v>1553</v>
      </c>
      <c r="D5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10">
        <f t="shared" si="1099"/>
        <v>0</v>
      </c>
      <c r="G574" s="210"/>
      <c r="H574" s="210">
        <f t="shared" si="1100"/>
        <v>0</v>
      </c>
      <c r="I574" s="210"/>
      <c r="J574" s="210">
        <f t="shared" si="1101"/>
        <v>0</v>
      </c>
      <c r="K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10">
        <f t="shared" si="1102"/>
        <v>0</v>
      </c>
      <c r="Z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10">
        <f t="shared" si="1103"/>
        <v>0</v>
      </c>
      <c r="AD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10">
        <f t="shared" si="1104"/>
        <v>0</v>
      </c>
      <c r="AH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10">
        <f t="shared" si="1105"/>
        <v>0</v>
      </c>
      <c r="AL574" s="210">
        <f t="shared" si="1106"/>
        <v>0</v>
      </c>
    </row>
    <row r="575" spans="2:38" x14ac:dyDescent="0.25">
      <c r="B575" s="208" t="s">
        <v>1554</v>
      </c>
      <c r="C575" s="209" t="s">
        <v>1555</v>
      </c>
      <c r="D5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10">
        <f t="shared" si="1099"/>
        <v>0</v>
      </c>
      <c r="G575" s="210"/>
      <c r="H575" s="210">
        <f t="shared" si="1100"/>
        <v>0</v>
      </c>
      <c r="I575" s="210"/>
      <c r="J575" s="210">
        <f t="shared" si="1101"/>
        <v>0</v>
      </c>
      <c r="K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10">
        <f t="shared" si="1102"/>
        <v>0</v>
      </c>
      <c r="Z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10">
        <f t="shared" si="1103"/>
        <v>0</v>
      </c>
      <c r="AD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10">
        <f t="shared" si="1104"/>
        <v>0</v>
      </c>
      <c r="AH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10">
        <f t="shared" si="1105"/>
        <v>0</v>
      </c>
      <c r="AL575" s="210">
        <f t="shared" si="1106"/>
        <v>0</v>
      </c>
    </row>
    <row r="576" spans="2:38" x14ac:dyDescent="0.25">
      <c r="B576" s="208" t="s">
        <v>1556</v>
      </c>
      <c r="C576" s="209" t="s">
        <v>1557</v>
      </c>
      <c r="D5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10">
        <f t="shared" si="1099"/>
        <v>0</v>
      </c>
      <c r="G576" s="210"/>
      <c r="H576" s="210">
        <f t="shared" si="1100"/>
        <v>0</v>
      </c>
      <c r="I576" s="210"/>
      <c r="J576" s="210">
        <f t="shared" si="1101"/>
        <v>0</v>
      </c>
      <c r="K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10">
        <f t="shared" si="1102"/>
        <v>0</v>
      </c>
      <c r="Z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10">
        <f t="shared" si="1103"/>
        <v>0</v>
      </c>
      <c r="AD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10">
        <f t="shared" si="1104"/>
        <v>0</v>
      </c>
      <c r="AH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10">
        <f t="shared" si="1105"/>
        <v>0</v>
      </c>
      <c r="AL576" s="210">
        <f t="shared" si="1106"/>
        <v>0</v>
      </c>
    </row>
    <row r="577" spans="2:38" x14ac:dyDescent="0.25">
      <c r="B577" s="208" t="s">
        <v>1558</v>
      </c>
      <c r="C577" s="209" t="s">
        <v>1559</v>
      </c>
      <c r="D5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10">
        <f t="shared" si="1099"/>
        <v>0</v>
      </c>
      <c r="G577" s="210"/>
      <c r="H577" s="210">
        <f t="shared" si="1100"/>
        <v>0</v>
      </c>
      <c r="I577" s="210"/>
      <c r="J577" s="210">
        <f t="shared" si="1101"/>
        <v>0</v>
      </c>
      <c r="K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10">
        <f t="shared" si="1102"/>
        <v>0</v>
      </c>
      <c r="Z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10">
        <f t="shared" si="1103"/>
        <v>0</v>
      </c>
      <c r="AD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10">
        <f t="shared" si="1104"/>
        <v>0</v>
      </c>
      <c r="AH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10">
        <f t="shared" si="1105"/>
        <v>0</v>
      </c>
      <c r="AL577" s="210">
        <f t="shared" si="1106"/>
        <v>0</v>
      </c>
    </row>
    <row r="578" spans="2:38" x14ac:dyDescent="0.25">
      <c r="B578" s="205" t="s">
        <v>1560</v>
      </c>
      <c r="C578" s="206" t="s">
        <v>1561</v>
      </c>
      <c r="D578" s="207">
        <f>SUM(D579:D583)</f>
        <v>0</v>
      </c>
      <c r="E578" s="207">
        <f>SUM(E579:E583)</f>
        <v>0</v>
      </c>
      <c r="F578" s="207">
        <f t="shared" si="1099"/>
        <v>0</v>
      </c>
      <c r="G578" s="207">
        <f>SUM(G579:G583)</f>
        <v>0</v>
      </c>
      <c r="H578" s="207">
        <f t="shared" si="1100"/>
        <v>0</v>
      </c>
      <c r="I578" s="207">
        <f>SUM(I579:I583)</f>
        <v>0</v>
      </c>
      <c r="J578" s="207">
        <f t="shared" si="1101"/>
        <v>0</v>
      </c>
      <c r="K578" s="207">
        <f t="shared" ref="K578:X578" si="1107">SUM(K579:K583)</f>
        <v>0</v>
      </c>
      <c r="L578" s="207">
        <f t="shared" si="1107"/>
        <v>0</v>
      </c>
      <c r="M578" s="207">
        <f t="shared" si="1107"/>
        <v>0</v>
      </c>
      <c r="N578" s="207">
        <f t="shared" si="1107"/>
        <v>0</v>
      </c>
      <c r="O578" s="207">
        <f t="shared" si="1107"/>
        <v>0</v>
      </c>
      <c r="P578" s="207">
        <f t="shared" si="1107"/>
        <v>0</v>
      </c>
      <c r="Q578" s="207">
        <f t="shared" si="1107"/>
        <v>0</v>
      </c>
      <c r="R578" s="207">
        <f t="shared" si="1107"/>
        <v>0</v>
      </c>
      <c r="S578" s="207">
        <f t="shared" si="1107"/>
        <v>0</v>
      </c>
      <c r="T578" s="207">
        <f t="shared" si="1107"/>
        <v>0</v>
      </c>
      <c r="U578" s="207">
        <f t="shared" si="1107"/>
        <v>0</v>
      </c>
      <c r="V578" s="207">
        <f t="shared" si="1107"/>
        <v>0</v>
      </c>
      <c r="W578" s="207">
        <f t="shared" si="1107"/>
        <v>0</v>
      </c>
      <c r="X578" s="207">
        <f t="shared" si="1107"/>
        <v>0</v>
      </c>
      <c r="Y578" s="207">
        <f t="shared" si="1102"/>
        <v>0</v>
      </c>
      <c r="Z578" s="207">
        <f>SUM(Z579:Z583)</f>
        <v>0</v>
      </c>
      <c r="AA578" s="207">
        <f>SUM(AA579:AA583)</f>
        <v>0</v>
      </c>
      <c r="AB578" s="207">
        <f>SUM(AB579:AB583)</f>
        <v>0</v>
      </c>
      <c r="AC578" s="207">
        <f t="shared" si="1103"/>
        <v>0</v>
      </c>
      <c r="AD578" s="207">
        <f>SUM(AD579:AD583)</f>
        <v>0</v>
      </c>
      <c r="AE578" s="207">
        <f>SUM(AE579:AE583)</f>
        <v>0</v>
      </c>
      <c r="AF578" s="207">
        <f>SUM(AF579:AF583)</f>
        <v>0</v>
      </c>
      <c r="AG578" s="207">
        <f t="shared" si="1104"/>
        <v>0</v>
      </c>
      <c r="AH578" s="207">
        <f>SUM(AH579:AH583)</f>
        <v>0</v>
      </c>
      <c r="AI578" s="207">
        <f>SUM(AI579:AI583)</f>
        <v>0</v>
      </c>
      <c r="AJ578" s="207">
        <f>SUM(AJ579:AJ583)</f>
        <v>0</v>
      </c>
      <c r="AK578" s="207">
        <f t="shared" si="1105"/>
        <v>0</v>
      </c>
      <c r="AL578" s="207">
        <f t="shared" si="1106"/>
        <v>0</v>
      </c>
    </row>
    <row r="579" spans="2:38" x14ac:dyDescent="0.25">
      <c r="B579" s="208" t="s">
        <v>1562</v>
      </c>
      <c r="C579" s="209" t="s">
        <v>1563</v>
      </c>
      <c r="D5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10">
        <f t="shared" si="1099"/>
        <v>0</v>
      </c>
      <c r="G579" s="210"/>
      <c r="H579" s="210">
        <f t="shared" si="1100"/>
        <v>0</v>
      </c>
      <c r="I579" s="210"/>
      <c r="J579" s="210">
        <f t="shared" si="1101"/>
        <v>0</v>
      </c>
      <c r="K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10">
        <f t="shared" si="1102"/>
        <v>0</v>
      </c>
      <c r="Z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10">
        <f t="shared" si="1103"/>
        <v>0</v>
      </c>
      <c r="AD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10">
        <f t="shared" si="1104"/>
        <v>0</v>
      </c>
      <c r="AH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10">
        <f t="shared" si="1105"/>
        <v>0</v>
      </c>
      <c r="AL579" s="210">
        <f t="shared" si="1106"/>
        <v>0</v>
      </c>
    </row>
    <row r="580" spans="2:38" x14ac:dyDescent="0.25">
      <c r="B580" s="208" t="s">
        <v>1564</v>
      </c>
      <c r="C580" s="209" t="s">
        <v>1565</v>
      </c>
      <c r="D5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10">
        <f t="shared" si="1099"/>
        <v>0</v>
      </c>
      <c r="G580" s="210"/>
      <c r="H580" s="210">
        <f t="shared" si="1100"/>
        <v>0</v>
      </c>
      <c r="I580" s="210"/>
      <c r="J580" s="210">
        <f t="shared" si="1101"/>
        <v>0</v>
      </c>
      <c r="K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10">
        <f t="shared" si="1102"/>
        <v>0</v>
      </c>
      <c r="Z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10">
        <f t="shared" si="1103"/>
        <v>0</v>
      </c>
      <c r="AD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10">
        <f t="shared" si="1104"/>
        <v>0</v>
      </c>
      <c r="AH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10">
        <f t="shared" si="1105"/>
        <v>0</v>
      </c>
      <c r="AL580" s="210">
        <f t="shared" si="1106"/>
        <v>0</v>
      </c>
    </row>
    <row r="581" spans="2:38" x14ac:dyDescent="0.25">
      <c r="B581" s="208" t="s">
        <v>1566</v>
      </c>
      <c r="C581" s="209" t="s">
        <v>1567</v>
      </c>
      <c r="D5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10">
        <f t="shared" si="1099"/>
        <v>0</v>
      </c>
      <c r="G581" s="210"/>
      <c r="H581" s="210">
        <f t="shared" si="1100"/>
        <v>0</v>
      </c>
      <c r="I581" s="210"/>
      <c r="J581" s="210">
        <f t="shared" si="1101"/>
        <v>0</v>
      </c>
      <c r="K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10">
        <f t="shared" si="1102"/>
        <v>0</v>
      </c>
      <c r="Z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10">
        <f t="shared" si="1103"/>
        <v>0</v>
      </c>
      <c r="AD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10">
        <f t="shared" si="1104"/>
        <v>0</v>
      </c>
      <c r="AH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10">
        <f t="shared" si="1105"/>
        <v>0</v>
      </c>
      <c r="AL581" s="210">
        <f t="shared" si="1106"/>
        <v>0</v>
      </c>
    </row>
    <row r="582" spans="2:38" x14ac:dyDescent="0.25">
      <c r="B582" s="208" t="s">
        <v>1568</v>
      </c>
      <c r="C582" s="209" t="s">
        <v>1569</v>
      </c>
      <c r="D5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10">
        <f t="shared" si="1099"/>
        <v>0</v>
      </c>
      <c r="G582" s="210"/>
      <c r="H582" s="210">
        <f t="shared" si="1100"/>
        <v>0</v>
      </c>
      <c r="I582" s="210"/>
      <c r="J582" s="210">
        <f t="shared" si="1101"/>
        <v>0</v>
      </c>
      <c r="K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10">
        <f t="shared" si="1102"/>
        <v>0</v>
      </c>
      <c r="Z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10">
        <f t="shared" si="1103"/>
        <v>0</v>
      </c>
      <c r="AD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10">
        <f t="shared" si="1104"/>
        <v>0</v>
      </c>
      <c r="AH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10">
        <f t="shared" si="1105"/>
        <v>0</v>
      </c>
      <c r="AL582" s="210">
        <f t="shared" si="1106"/>
        <v>0</v>
      </c>
    </row>
    <row r="583" spans="2:38" x14ac:dyDescent="0.25">
      <c r="B583" s="208" t="s">
        <v>1570</v>
      </c>
      <c r="C583" s="209" t="s">
        <v>1571</v>
      </c>
      <c r="D5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10">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10">
        <f t="shared" si="1099"/>
        <v>0</v>
      </c>
      <c r="G583" s="210"/>
      <c r="H583" s="210">
        <f t="shared" si="1100"/>
        <v>0</v>
      </c>
      <c r="I583" s="210"/>
      <c r="J583" s="210">
        <f t="shared" si="1101"/>
        <v>0</v>
      </c>
      <c r="K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10">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10">
        <f t="shared" si="1102"/>
        <v>0</v>
      </c>
      <c r="Z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10">
        <f t="shared" si="1103"/>
        <v>0</v>
      </c>
      <c r="AD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10">
        <f t="shared" si="1104"/>
        <v>0</v>
      </c>
      <c r="AH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10">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10">
        <f t="shared" si="1105"/>
        <v>0</v>
      </c>
      <c r="AL583" s="210">
        <f t="shared" si="1106"/>
        <v>0</v>
      </c>
    </row>
    <row r="584" spans="2:38" ht="26.25" x14ac:dyDescent="0.25">
      <c r="B584" s="211"/>
      <c r="C584" s="212" t="s">
        <v>303</v>
      </c>
      <c r="D584" s="213">
        <f>D9+D83+D94+D107+D209+D226+D327+D333+D390+D404+D409+D446+D498+D515+D559+D578</f>
        <v>0</v>
      </c>
      <c r="E584" s="213">
        <f>E9+E83+E94+E107+E209+E226+E327+E333+E390+E404+E409+E446+E498+E515+E542+E559+E578</f>
        <v>7462429.75</v>
      </c>
      <c r="F584" s="213">
        <f t="shared" si="1099"/>
        <v>7462429.75</v>
      </c>
      <c r="G584" s="213">
        <f>G9+G83+G94+G107+G209+G226+G327+G333+G390+G404+G409+G446+G498+G515+G559</f>
        <v>0</v>
      </c>
      <c r="H584" s="213">
        <f t="shared" si="922"/>
        <v>7462429.75</v>
      </c>
      <c r="I584" s="213">
        <f>I9+I83+I94+I107+I209+I226+I327+I333+I390+I404+I409+I446+I498+I515+I559</f>
        <v>0</v>
      </c>
      <c r="J584" s="213">
        <f t="shared" si="923"/>
        <v>7462429.75</v>
      </c>
      <c r="K584" s="213">
        <f>K9+K83+K94+K107+K209+K226+K327+K333+K390+K404+K409+K446+K498+K515+K559</f>
        <v>826406</v>
      </c>
      <c r="L584" s="213">
        <f t="shared" ref="L584:X584" si="1108">L9+L83+L94+L107+L209+L226+L327+L333+L390+L404+L409+L446+L498+L515+L559</f>
        <v>137700</v>
      </c>
      <c r="M584" s="213">
        <f t="shared" si="1108"/>
        <v>38300</v>
      </c>
      <c r="N584" s="213">
        <f t="shared" si="1108"/>
        <v>863503.5</v>
      </c>
      <c r="O584" s="213">
        <f t="shared" si="1108"/>
        <v>108725</v>
      </c>
      <c r="P584" s="213">
        <f t="shared" si="1108"/>
        <v>5553391.666666667</v>
      </c>
      <c r="Q584" s="213">
        <f t="shared" si="1108"/>
        <v>2550</v>
      </c>
      <c r="R584" s="213">
        <f t="shared" si="1108"/>
        <v>17051</v>
      </c>
      <c r="S584" s="213">
        <f t="shared" si="1108"/>
        <v>2500</v>
      </c>
      <c r="T584" s="213">
        <f t="shared" si="1108"/>
        <v>3060</v>
      </c>
      <c r="U584" s="213">
        <f t="shared" si="1108"/>
        <v>75512.583333333343</v>
      </c>
      <c r="V584" s="213">
        <f t="shared" si="1108"/>
        <v>5362318</v>
      </c>
      <c r="W584" s="213">
        <f t="shared" si="1108"/>
        <v>1524542</v>
      </c>
      <c r="X584" s="213">
        <f t="shared" si="1108"/>
        <v>120020</v>
      </c>
      <c r="Y584" s="213">
        <f t="shared" si="925"/>
        <v>7006880</v>
      </c>
      <c r="Z584" s="213">
        <f>Z9+Z83+Z94+Z107+Z209+Z226+Z327+Z333+Z390+Z404+Z409+Z446+Z498+Z515+Z559</f>
        <v>46050</v>
      </c>
      <c r="AA584" s="213">
        <f>AA9+AA83+AA94+AA107+AA209+AA226+AA327+AA333+AA390+AA404+AA409+AA446+AA498+AA515+AA559</f>
        <v>5000</v>
      </c>
      <c r="AB584" s="213">
        <f>AB9+AB83+AB94+AB107+AB209+AB226+AB327+AB333+AB390+AB404+AB409+AB446+AB498+AB515+AB559</f>
        <v>156256.75</v>
      </c>
      <c r="AC584" s="213">
        <f t="shared" si="926"/>
        <v>207306.75</v>
      </c>
      <c r="AD584" s="213">
        <f>AD9+AD83+AD94+AD107+AD209+AD226+AD327+AD333+AD390+AD404+AD409+AD446+AD498+AD515+AD559</f>
        <v>84593</v>
      </c>
      <c r="AE584" s="213">
        <f>AE9+AE83+AE94+AE107+AE209+AE226+AE327+AE333+AE390+AE404+AE409+AE446+AE498+AE515+AE559</f>
        <v>53540</v>
      </c>
      <c r="AF584" s="213">
        <f>AF9+AF83+AF94+AF107+AF209+AF226+AF327+AF333+AF390+AF404+AF409+AF446+AF498+AF515+AF559</f>
        <v>0</v>
      </c>
      <c r="AG584" s="213">
        <f t="shared" si="927"/>
        <v>138133</v>
      </c>
      <c r="AH584" s="213">
        <f>AH9+AH83+AH94+AH107+AH209+AH226+AH327+AH333+AH390+AH404+AH409+AH446+AH498+AH515+AH559</f>
        <v>49000</v>
      </c>
      <c r="AI584" s="213">
        <f>AI9+AI83+AI94+AI107+AI209+AI226+AI327+AI333+AI390+AI404+AI409+AI446+AI498+AI515+AI559</f>
        <v>10500</v>
      </c>
      <c r="AJ584" s="213">
        <f>AJ9+AJ83+AJ94+AJ107+AJ209+AJ226+AJ327+AJ333+AJ390+AJ404+AJ409+AJ446+AJ498+AJ515+AJ559</f>
        <v>12000</v>
      </c>
      <c r="AK584" s="213">
        <f t="shared" si="928"/>
        <v>71500</v>
      </c>
      <c r="AL584" s="213">
        <f t="shared" si="929"/>
        <v>7423819.75</v>
      </c>
    </row>
  </sheetData>
  <autoFilter ref="E7:E584"/>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VD557"/>
  <sheetViews>
    <sheetView showGridLines="0" topLeftCell="A4" zoomScale="90" zoomScaleNormal="90" workbookViewId="0">
      <selection activeCell="C9" sqref="C9:C417"/>
    </sheetView>
  </sheetViews>
  <sheetFormatPr baseColWidth="10" defaultColWidth="11.5703125" defaultRowHeight="15" x14ac:dyDescent="0.25"/>
  <cols>
    <col min="1" max="1" width="1.85546875" style="111" customWidth="1"/>
    <col min="2" max="2" width="17" style="111" customWidth="1"/>
    <col min="3" max="3" width="50" style="111" bestFit="1" customWidth="1"/>
    <col min="4" max="4" width="23.5703125" style="111" customWidth="1"/>
    <col min="5" max="5" width="10.140625" style="111" customWidth="1"/>
    <col min="6" max="7" width="13.85546875" style="111" customWidth="1"/>
    <col min="8" max="8" width="11.85546875" style="95" customWidth="1"/>
    <col min="9" max="9" width="17.85546875" style="111" customWidth="1"/>
    <col min="10" max="10" width="36.5703125" style="111" customWidth="1"/>
    <col min="11" max="11" width="29.85546875" style="111" customWidth="1"/>
    <col min="12" max="12" width="14.42578125" style="111" customWidth="1"/>
    <col min="13" max="33" width="11.5703125" style="111"/>
    <col min="34" max="34" width="45.42578125" style="111" bestFit="1" customWidth="1"/>
    <col min="35" max="35" width="35.28515625" style="111" bestFit="1" customWidth="1"/>
    <col min="36" max="36" width="35.7109375" style="111" bestFit="1" customWidth="1"/>
    <col min="37" max="41" width="46" style="111" customWidth="1"/>
    <col min="42" max="45" width="46.5703125" style="111" bestFit="1" customWidth="1"/>
    <col min="46" max="49" width="46.7109375" style="111" bestFit="1" customWidth="1"/>
    <col min="50" max="53" width="46.140625" style="111" bestFit="1" customWidth="1"/>
    <col min="54" max="56" width="45.42578125" style="111" bestFit="1" customWidth="1"/>
    <col min="57" max="57" width="49.28515625" style="111" bestFit="1" customWidth="1"/>
    <col min="58" max="61" width="46" style="111" bestFit="1" customWidth="1"/>
    <col min="62" max="65" width="46.5703125" style="111" bestFit="1" customWidth="1"/>
    <col min="66" max="69" width="46.7109375" style="111" bestFit="1" customWidth="1"/>
    <col min="70" max="73" width="46.140625" style="111" bestFit="1" customWidth="1"/>
    <col min="74" max="77" width="12.7109375" style="111" bestFit="1" customWidth="1"/>
    <col min="78" max="78" width="11.5703125" style="111"/>
    <col min="79" max="79" width="12.7109375" style="111" bestFit="1" customWidth="1"/>
    <col min="80" max="80" width="11.5703125" style="111"/>
    <col min="81" max="83" width="12.7109375" style="111" bestFit="1" customWidth="1"/>
    <col min="84"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51" t="s">
        <v>180</v>
      </c>
      <c r="B2" s="151" t="s">
        <v>166</v>
      </c>
      <c r="C2" s="151" t="s">
        <v>535</v>
      </c>
      <c r="D2" s="151" t="s">
        <v>181</v>
      </c>
      <c r="E2" s="151" t="s">
        <v>163</v>
      </c>
      <c r="F2" s="151" t="s">
        <v>536</v>
      </c>
      <c r="G2" s="224" t="s">
        <v>182</v>
      </c>
      <c r="H2" s="224" t="s">
        <v>537</v>
      </c>
      <c r="I2" s="224" t="s">
        <v>538</v>
      </c>
      <c r="J2" s="224" t="s">
        <v>183</v>
      </c>
      <c r="K2" s="224"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261" t="s">
        <v>481</v>
      </c>
      <c r="AI2" s="261" t="s">
        <v>482</v>
      </c>
      <c r="AJ2" s="261" t="s">
        <v>483</v>
      </c>
      <c r="AK2" s="261" t="s">
        <v>484</v>
      </c>
      <c r="AL2" s="261" t="s">
        <v>485</v>
      </c>
      <c r="AM2" s="261" t="s">
        <v>488</v>
      </c>
      <c r="AN2" s="261" t="s">
        <v>486</v>
      </c>
      <c r="AO2" s="261" t="s">
        <v>487</v>
      </c>
      <c r="AP2" s="261" t="s">
        <v>489</v>
      </c>
      <c r="AQ2" s="261" t="s">
        <v>490</v>
      </c>
      <c r="AR2" s="261" t="s">
        <v>491</v>
      </c>
      <c r="AS2" s="261" t="s">
        <v>492</v>
      </c>
      <c r="AT2" s="261" t="s">
        <v>493</v>
      </c>
      <c r="AU2" s="261" t="s">
        <v>494</v>
      </c>
      <c r="AV2" s="261" t="s">
        <v>495</v>
      </c>
      <c r="AW2" s="261" t="s">
        <v>496</v>
      </c>
      <c r="AX2" s="261" t="s">
        <v>497</v>
      </c>
      <c r="AY2" s="261" t="s">
        <v>498</v>
      </c>
      <c r="AZ2" s="261" t="s">
        <v>499</v>
      </c>
      <c r="BA2" s="261" t="s">
        <v>500</v>
      </c>
      <c r="BB2" s="261" t="s">
        <v>501</v>
      </c>
      <c r="BC2" s="261" t="s">
        <v>502</v>
      </c>
      <c r="BD2" s="261" t="s">
        <v>503</v>
      </c>
      <c r="BE2" s="261" t="s">
        <v>504</v>
      </c>
      <c r="BF2" s="261" t="s">
        <v>505</v>
      </c>
      <c r="BG2" s="261" t="s">
        <v>506</v>
      </c>
      <c r="BH2" s="261" t="s">
        <v>507</v>
      </c>
      <c r="BI2" s="261" t="s">
        <v>508</v>
      </c>
      <c r="BJ2" s="261" t="s">
        <v>509</v>
      </c>
      <c r="BK2" s="261" t="s">
        <v>510</v>
      </c>
      <c r="BL2" s="261" t="s">
        <v>511</v>
      </c>
      <c r="BM2" s="261" t="s">
        <v>512</v>
      </c>
      <c r="BN2" s="261" t="s">
        <v>513</v>
      </c>
      <c r="BO2" s="261" t="s">
        <v>514</v>
      </c>
      <c r="BP2" s="261" t="s">
        <v>515</v>
      </c>
      <c r="BQ2" s="261" t="s">
        <v>516</v>
      </c>
      <c r="BR2" s="261" t="s">
        <v>517</v>
      </c>
      <c r="BS2" s="261" t="s">
        <v>518</v>
      </c>
      <c r="BT2" s="261" t="s">
        <v>519</v>
      </c>
      <c r="BU2" s="261" t="s">
        <v>520</v>
      </c>
    </row>
    <row r="3" spans="1:576" s="148" customFormat="1" hidden="1" x14ac:dyDescent="0.25">
      <c r="A3" s="179"/>
      <c r="B3" s="179"/>
      <c r="C3" s="179"/>
      <c r="D3" s="179"/>
      <c r="E3" s="179"/>
      <c r="F3" s="179"/>
      <c r="G3" s="181"/>
      <c r="H3" s="181"/>
      <c r="I3" s="181"/>
      <c r="J3" s="181"/>
      <c r="K3" s="181"/>
      <c r="AH3" s="262">
        <v>2500</v>
      </c>
      <c r="AI3" s="262">
        <v>1900</v>
      </c>
      <c r="AJ3" s="262">
        <v>1650</v>
      </c>
      <c r="AK3" s="262">
        <v>1580</v>
      </c>
      <c r="AL3" s="262">
        <v>2250</v>
      </c>
      <c r="AM3" s="262">
        <v>1650</v>
      </c>
      <c r="AN3" s="262">
        <v>1400</v>
      </c>
      <c r="AO3" s="263">
        <v>1340</v>
      </c>
      <c r="AP3" s="263">
        <v>2000</v>
      </c>
      <c r="AQ3" s="263">
        <v>1400</v>
      </c>
      <c r="AR3" s="263">
        <v>1150</v>
      </c>
      <c r="AS3" s="263">
        <v>1100</v>
      </c>
      <c r="AT3" s="263">
        <v>1750</v>
      </c>
      <c r="AU3" s="263">
        <v>1150</v>
      </c>
      <c r="AV3" s="263">
        <v>900</v>
      </c>
      <c r="AW3" s="263">
        <v>860</v>
      </c>
      <c r="AX3" s="263">
        <v>1200</v>
      </c>
      <c r="AY3" s="148">
        <v>900</v>
      </c>
      <c r="AZ3" s="148">
        <v>650</v>
      </c>
      <c r="BA3" s="148">
        <v>620</v>
      </c>
      <c r="BB3" s="262">
        <v>5355</v>
      </c>
      <c r="BC3" s="262">
        <v>4935</v>
      </c>
      <c r="BD3" s="262">
        <v>6300</v>
      </c>
      <c r="BE3" s="262">
        <v>5880</v>
      </c>
      <c r="BF3" s="262">
        <v>4725</v>
      </c>
      <c r="BG3" s="262">
        <v>4305</v>
      </c>
      <c r="BH3" s="262">
        <v>5670</v>
      </c>
      <c r="BI3" s="263">
        <v>5250</v>
      </c>
      <c r="BJ3" s="263">
        <v>4095</v>
      </c>
      <c r="BK3" s="263">
        <v>3780</v>
      </c>
      <c r="BL3" s="263">
        <v>5040</v>
      </c>
      <c r="BM3" s="263">
        <v>4620</v>
      </c>
      <c r="BN3" s="263">
        <v>3465</v>
      </c>
      <c r="BO3" s="263">
        <v>3150</v>
      </c>
      <c r="BP3" s="263">
        <v>4410</v>
      </c>
      <c r="BQ3" s="263">
        <v>4095</v>
      </c>
      <c r="BR3" s="263">
        <v>3045</v>
      </c>
      <c r="BS3" s="148">
        <v>2835</v>
      </c>
      <c r="BT3" s="148">
        <v>3885</v>
      </c>
      <c r="BU3" s="148">
        <v>3570</v>
      </c>
    </row>
    <row r="5" spans="1:576" ht="60" customHeight="1" x14ac:dyDescent="0.25">
      <c r="C5" s="222" t="s">
        <v>307</v>
      </c>
      <c r="D5" s="195">
        <f>SUMIF(C:C,$C$10,D:D)</f>
        <v>206207.75</v>
      </c>
    </row>
    <row r="6" spans="1:576" x14ac:dyDescent="0.25">
      <c r="C6" s="72"/>
      <c r="D6" s="72"/>
      <c r="E6" s="72"/>
      <c r="F6" s="72"/>
      <c r="G6" s="72"/>
      <c r="H6" s="97"/>
      <c r="I6" s="72"/>
      <c r="J6" s="72"/>
    </row>
    <row r="7" spans="1:576" x14ac:dyDescent="0.25">
      <c r="C7" s="72" t="s">
        <v>41</v>
      </c>
      <c r="D7" s="72"/>
      <c r="E7" s="72"/>
      <c r="F7" s="72"/>
      <c r="G7" s="72"/>
      <c r="H7" s="97"/>
      <c r="I7" s="72"/>
      <c r="J7" s="72"/>
    </row>
    <row r="8" spans="1:576" x14ac:dyDescent="0.25">
      <c r="C8" s="72" t="s">
        <v>42</v>
      </c>
      <c r="D8" s="72"/>
      <c r="E8" s="72"/>
      <c r="F8" s="72"/>
      <c r="G8" s="72"/>
      <c r="H8" s="97"/>
      <c r="I8" s="72"/>
      <c r="J8" s="72"/>
    </row>
    <row r="9" spans="1:576" ht="15.75" thickBot="1" x14ac:dyDescent="0.3">
      <c r="B9" s="119"/>
      <c r="C9" s="204"/>
      <c r="D9" s="204"/>
      <c r="E9" s="204"/>
      <c r="F9" s="204"/>
      <c r="G9" s="204"/>
      <c r="H9" s="97"/>
      <c r="I9" s="204"/>
      <c r="J9" s="204"/>
      <c r="K9" s="138"/>
    </row>
    <row r="10" spans="1:576" ht="15.75" thickBot="1" x14ac:dyDescent="0.3">
      <c r="B10" s="119"/>
      <c r="C10" s="29" t="s">
        <v>43</v>
      </c>
      <c r="D10" s="30">
        <f>SUM(G17:G26)</f>
        <v>5000</v>
      </c>
      <c r="E10" s="119"/>
      <c r="F10" s="119"/>
      <c r="G10" s="119"/>
      <c r="H10" s="94"/>
      <c r="I10" s="94"/>
      <c r="J10" s="94"/>
      <c r="K10" s="138"/>
    </row>
    <row r="11" spans="1:576" ht="15.75" hidden="1" thickBot="1" x14ac:dyDescent="0.3">
      <c r="B11" s="119"/>
      <c r="C11" s="72"/>
      <c r="D11" s="31"/>
      <c r="E11" s="119"/>
      <c r="F11" s="119"/>
      <c r="G11" s="119"/>
      <c r="H11" s="94"/>
      <c r="I11" s="94"/>
      <c r="J11" s="94"/>
      <c r="K11" s="138"/>
    </row>
    <row r="12" spans="1:576" ht="15.75" hidden="1" thickBot="1" x14ac:dyDescent="0.3">
      <c r="B12" s="119"/>
      <c r="C12" s="72"/>
      <c r="D12" s="31"/>
      <c r="E12" s="119"/>
      <c r="F12" s="119"/>
      <c r="G12" s="119"/>
      <c r="H12" s="94"/>
      <c r="I12" s="94"/>
      <c r="J12" s="94"/>
      <c r="K12" s="138"/>
    </row>
    <row r="13" spans="1:576" ht="16.5" hidden="1" thickBot="1" x14ac:dyDescent="0.3">
      <c r="B13" s="119"/>
      <c r="C13" s="236" t="s">
        <v>450</v>
      </c>
      <c r="D13" s="237" t="s">
        <v>1606</v>
      </c>
      <c r="E13" s="119"/>
      <c r="F13" s="119"/>
      <c r="G13" s="119"/>
      <c r="H13" s="94"/>
      <c r="I13" s="94"/>
      <c r="J13" s="94"/>
      <c r="K13" s="138"/>
    </row>
    <row r="14" spans="1:576" ht="19.5" hidden="1" thickBot="1" x14ac:dyDescent="0.3">
      <c r="B14" s="119"/>
      <c r="C14" s="256"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b.2 Impartir talleres de capacitación a toda la comunidad docente  sobre los fundamentos y principios del nuevo modelo educativo.                                                       b.3 Promoción e incentivos para la innovación educativa.</v>
      </c>
      <c r="D14" s="31"/>
      <c r="E14" s="119"/>
      <c r="F14" s="119"/>
      <c r="G14" s="119"/>
      <c r="H14" s="94"/>
      <c r="I14" s="94"/>
      <c r="J14" s="94"/>
      <c r="K14" s="138"/>
    </row>
    <row r="15" spans="1:576" ht="15.75" hidden="1" thickBot="1" x14ac:dyDescent="0.3">
      <c r="B15" s="119"/>
      <c r="C15" s="72"/>
      <c r="D15" s="31"/>
      <c r="E15" s="119"/>
      <c r="F15" s="119"/>
      <c r="G15" s="119"/>
      <c r="H15" s="94"/>
      <c r="I15" s="94"/>
      <c r="J15" s="94"/>
      <c r="K15" s="138"/>
    </row>
    <row r="16" spans="1:576" ht="32.25" hidden="1" customHeight="1" thickBot="1" x14ac:dyDescent="0.3">
      <c r="B16" s="119"/>
      <c r="C16" s="152" t="s">
        <v>44</v>
      </c>
      <c r="D16" s="155" t="s">
        <v>45</v>
      </c>
      <c r="E16" s="154" t="s">
        <v>55</v>
      </c>
      <c r="F16" s="154" t="s">
        <v>57</v>
      </c>
      <c r="G16" s="153" t="s">
        <v>27</v>
      </c>
      <c r="H16" s="159" t="s">
        <v>187</v>
      </c>
      <c r="I16" s="154" t="s">
        <v>46</v>
      </c>
      <c r="J16" s="154" t="s">
        <v>188</v>
      </c>
      <c r="K16" s="154" t="s">
        <v>469</v>
      </c>
      <c r="L16" s="154" t="s">
        <v>470</v>
      </c>
    </row>
    <row r="17" spans="2:12" ht="15.75" hidden="1" thickBot="1" x14ac:dyDescent="0.3">
      <c r="B17" s="119"/>
      <c r="C17" s="121" t="s">
        <v>47</v>
      </c>
      <c r="D17" s="571">
        <v>50</v>
      </c>
      <c r="E17" s="184"/>
      <c r="F17" s="141"/>
      <c r="G17" s="123">
        <f t="shared" ref="G17:G25" si="0">E17*F17</f>
        <v>0</v>
      </c>
      <c r="H17" s="187"/>
      <c r="I17" s="124" t="s">
        <v>934</v>
      </c>
      <c r="J17" s="124" t="str">
        <f>VLOOKUP(I17,Presupuesto!$B$8:$C$584,2,0)</f>
        <v>SERVICIOS DE CAPACITACION.</v>
      </c>
      <c r="K17" s="267" t="s">
        <v>180</v>
      </c>
      <c r="L17" s="124" t="s">
        <v>453</v>
      </c>
    </row>
    <row r="18" spans="2:12" ht="15.75" hidden="1" thickBot="1" x14ac:dyDescent="0.3">
      <c r="B18" s="119"/>
      <c r="C18" s="125" t="s">
        <v>48</v>
      </c>
      <c r="D18" s="572"/>
      <c r="E18" s="230"/>
      <c r="F18" s="126"/>
      <c r="G18" s="123">
        <f t="shared" si="0"/>
        <v>0</v>
      </c>
      <c r="H18" s="187"/>
      <c r="I18" s="124" t="s">
        <v>952</v>
      </c>
      <c r="J18" s="124" t="str">
        <f>VLOOKUP(I18,Presupuesto!$B$8:$C$584,2,0)</f>
        <v>SERVICIOS DE IMPRENTA PUBLIC.Y REPRODUCCION</v>
      </c>
      <c r="K18" s="124" t="str">
        <f>$K$17</f>
        <v>Desarrollo Curricular</v>
      </c>
      <c r="L18" s="124" t="s">
        <v>471</v>
      </c>
    </row>
    <row r="19" spans="2:12" ht="15.75" hidden="1" thickBot="1" x14ac:dyDescent="0.3">
      <c r="B19" s="119"/>
      <c r="C19" s="125" t="s">
        <v>49</v>
      </c>
      <c r="D19" s="572"/>
      <c r="E19" s="230"/>
      <c r="F19" s="126"/>
      <c r="G19" s="123">
        <f t="shared" si="0"/>
        <v>0</v>
      </c>
      <c r="H19" s="187"/>
      <c r="I19" s="124" t="s">
        <v>1027</v>
      </c>
      <c r="J19" s="124" t="str">
        <f>VLOOKUP(I19,Presupuesto!$B$8:$C$584,2,0)</f>
        <v>ALIMENTOS B EBIDAS PARA PERSONAS</v>
      </c>
      <c r="K19" s="124" t="str">
        <f t="shared" ref="K19:K26" si="1">$K$17</f>
        <v>Desarrollo Curricular</v>
      </c>
      <c r="L19" s="124" t="s">
        <v>454</v>
      </c>
    </row>
    <row r="20" spans="2:12" ht="15.75" hidden="1" thickBot="1" x14ac:dyDescent="0.3">
      <c r="B20" s="119"/>
      <c r="C20" s="125" t="s">
        <v>50</v>
      </c>
      <c r="D20" s="572"/>
      <c r="E20" s="177"/>
      <c r="F20" s="144"/>
      <c r="G20" s="123">
        <f t="shared" si="0"/>
        <v>0</v>
      </c>
      <c r="H20" s="187"/>
      <c r="I20" s="124" t="s">
        <v>358</v>
      </c>
      <c r="J20" s="124" t="str">
        <f>VLOOKUP(I20,Presupuesto!$B$8:$C$584,2,0)</f>
        <v>PASAJES (26100-00)</v>
      </c>
      <c r="K20" s="124" t="str">
        <f t="shared" si="1"/>
        <v>Desarrollo Curricular</v>
      </c>
      <c r="L20" s="124" t="s">
        <v>455</v>
      </c>
    </row>
    <row r="21" spans="2:12" ht="15.75" hidden="1" thickBot="1" x14ac:dyDescent="0.3">
      <c r="B21" s="119"/>
      <c r="C21" s="125" t="s">
        <v>478</v>
      </c>
      <c r="D21" s="572"/>
      <c r="E21" s="177"/>
      <c r="F21" s="144"/>
      <c r="G21" s="123">
        <f t="shared" si="0"/>
        <v>0</v>
      </c>
      <c r="H21" s="187"/>
      <c r="I21" s="124" t="s">
        <v>1056</v>
      </c>
      <c r="J21" s="124" t="str">
        <f>VLOOKUP(I21,Presupuesto!$B$8:$C$584,2,0)</f>
        <v>PRODUCTOS PAPEL Y CARTON</v>
      </c>
      <c r="K21" s="124" t="str">
        <f t="shared" si="1"/>
        <v>Desarrollo Curricular</v>
      </c>
      <c r="L21" s="124" t="s">
        <v>456</v>
      </c>
    </row>
    <row r="22" spans="2:12" ht="15.75" hidden="1" thickBot="1" x14ac:dyDescent="0.3">
      <c r="B22" s="119"/>
      <c r="C22" s="125" t="s">
        <v>51</v>
      </c>
      <c r="D22" s="572"/>
      <c r="E22" s="230"/>
      <c r="F22" s="126"/>
      <c r="G22" s="123">
        <f t="shared" si="0"/>
        <v>0</v>
      </c>
      <c r="H22" s="187"/>
      <c r="I22" s="124" t="s">
        <v>1056</v>
      </c>
      <c r="J22" s="124" t="str">
        <f>VLOOKUP(I22,Presupuesto!$B$8:$C$584,2,0)</f>
        <v>PRODUCTOS PAPEL Y CARTON</v>
      </c>
      <c r="K22" s="124" t="str">
        <f t="shared" si="1"/>
        <v>Desarrollo Curricular</v>
      </c>
      <c r="L22" s="124" t="s">
        <v>457</v>
      </c>
    </row>
    <row r="23" spans="2:12" ht="15.75" hidden="1" thickBot="1" x14ac:dyDescent="0.3">
      <c r="B23" s="119"/>
      <c r="C23" s="125" t="s">
        <v>167</v>
      </c>
      <c r="D23" s="572"/>
      <c r="E23" s="230"/>
      <c r="F23" s="126"/>
      <c r="G23" s="123">
        <f t="shared" si="0"/>
        <v>0</v>
      </c>
      <c r="H23" s="187"/>
      <c r="I23" s="124" t="s">
        <v>1177</v>
      </c>
      <c r="J23" s="124" t="str">
        <f>VLOOKUP(I23,Presupuesto!$B$8:$C$584,2,0)</f>
        <v>UTILES DE ESCRITORIO, OFICINA Y ENSE¥ANZA</v>
      </c>
      <c r="K23" s="124" t="str">
        <f t="shared" si="1"/>
        <v>Desarrollo Curricular</v>
      </c>
      <c r="L23" s="124" t="s">
        <v>458</v>
      </c>
    </row>
    <row r="24" spans="2:12" ht="15.75" hidden="1" thickBot="1" x14ac:dyDescent="0.3">
      <c r="B24" s="119"/>
      <c r="C24" s="125" t="s">
        <v>34</v>
      </c>
      <c r="D24" s="572"/>
      <c r="E24" s="230"/>
      <c r="F24" s="126"/>
      <c r="G24" s="123">
        <f t="shared" si="0"/>
        <v>0</v>
      </c>
      <c r="H24" s="187"/>
      <c r="I24" s="124" t="s">
        <v>1177</v>
      </c>
      <c r="J24" s="124" t="str">
        <f>VLOOKUP(I24,Presupuesto!$B$8:$C$584,2,0)</f>
        <v>UTILES DE ESCRITORIO, OFICINA Y ENSE¥ANZA</v>
      </c>
      <c r="K24" s="124" t="str">
        <f t="shared" si="1"/>
        <v>Desarrollo Curricular</v>
      </c>
      <c r="L24" s="124" t="s">
        <v>459</v>
      </c>
    </row>
    <row r="25" spans="2:12" ht="15.75" hidden="1" thickBot="1" x14ac:dyDescent="0.3">
      <c r="B25" s="119"/>
      <c r="C25" s="135" t="s">
        <v>52</v>
      </c>
      <c r="D25" s="572"/>
      <c r="E25" s="260"/>
      <c r="F25" s="145"/>
      <c r="G25" s="123">
        <f t="shared" si="0"/>
        <v>0</v>
      </c>
      <c r="H25" s="187"/>
      <c r="I25" s="124" t="s">
        <v>1177</v>
      </c>
      <c r="J25" s="124" t="str">
        <f>VLOOKUP(I25,Presupuesto!$B$8:$C$584,2,0)</f>
        <v>UTILES DE ESCRITORIO, OFICINA Y ENSE¥ANZA</v>
      </c>
      <c r="K25" s="124" t="str">
        <f t="shared" si="1"/>
        <v>Desarrollo Curricular</v>
      </c>
      <c r="L25" s="124" t="s">
        <v>460</v>
      </c>
    </row>
    <row r="26" spans="2:12" ht="15.75" hidden="1" thickBot="1" x14ac:dyDescent="0.3">
      <c r="B26" s="119"/>
      <c r="C26" s="264" t="s">
        <v>489</v>
      </c>
      <c r="D26" s="265">
        <v>1</v>
      </c>
      <c r="E26" s="266">
        <v>2.5</v>
      </c>
      <c r="F26" s="130">
        <f>HLOOKUP(C26,$AH$2:$BU$3,2,0)</f>
        <v>2000</v>
      </c>
      <c r="G26" s="131">
        <f>D26*E26*F26</f>
        <v>5000</v>
      </c>
      <c r="H26" s="187" t="s">
        <v>186</v>
      </c>
      <c r="I26" s="124" t="s">
        <v>996</v>
      </c>
      <c r="J26" s="132" t="str">
        <f>VLOOKUP(I26,Presupuesto!$B$8:$C$584,2,0)</f>
        <v>VIATICOS NACIONALES</v>
      </c>
      <c r="K26" s="124" t="str">
        <f t="shared" si="1"/>
        <v>Desarrollo Curricular</v>
      </c>
      <c r="L26" s="124" t="s">
        <v>461</v>
      </c>
    </row>
    <row r="27" spans="2:12" ht="15.75" hidden="1" thickBot="1" x14ac:dyDescent="0.3">
      <c r="B27" s="119"/>
      <c r="C27" s="119"/>
      <c r="E27" s="138"/>
      <c r="F27" s="138"/>
      <c r="G27" s="138"/>
      <c r="H27" s="201"/>
      <c r="I27" s="138"/>
      <c r="J27" s="138"/>
      <c r="K27" s="138"/>
    </row>
    <row r="28" spans="2:12" ht="15.75" hidden="1" thickBot="1" x14ac:dyDescent="0.3"/>
    <row r="29" spans="2:12" ht="15.75" thickBot="1" x14ac:dyDescent="0.3">
      <c r="C29" s="29" t="s">
        <v>43</v>
      </c>
      <c r="D29" s="30">
        <f>SUM(G36:G45)</f>
        <v>35300</v>
      </c>
      <c r="E29" s="119"/>
      <c r="F29" s="119"/>
      <c r="G29" s="119"/>
      <c r="H29" s="94"/>
      <c r="I29" s="94"/>
      <c r="J29" s="94"/>
      <c r="K29" s="138"/>
    </row>
    <row r="30" spans="2:12" ht="15.75" hidden="1" thickBot="1" x14ac:dyDescent="0.3">
      <c r="C30" s="72"/>
      <c r="D30" s="31"/>
      <c r="E30" s="119"/>
      <c r="F30" s="119"/>
      <c r="G30" s="119"/>
      <c r="H30" s="94"/>
      <c r="I30" s="94"/>
      <c r="J30" s="94"/>
      <c r="K30" s="138"/>
    </row>
    <row r="31" spans="2:12" ht="15.75" hidden="1" thickBot="1" x14ac:dyDescent="0.3">
      <c r="C31" s="72"/>
      <c r="D31" s="31"/>
      <c r="E31" s="119"/>
      <c r="F31" s="119"/>
      <c r="G31" s="119"/>
      <c r="H31" s="94"/>
      <c r="I31" s="94"/>
      <c r="J31" s="94"/>
      <c r="K31" s="138"/>
    </row>
    <row r="32" spans="2:12" ht="16.5" hidden="1" thickBot="1" x14ac:dyDescent="0.3">
      <c r="C32" s="236" t="s">
        <v>450</v>
      </c>
      <c r="D32" s="237" t="s">
        <v>2031</v>
      </c>
      <c r="E32" s="119"/>
      <c r="F32" s="119"/>
      <c r="G32" s="119"/>
      <c r="H32" s="94"/>
      <c r="I32" s="94"/>
      <c r="J32" s="94"/>
      <c r="K32" s="138"/>
    </row>
    <row r="33" spans="3:12" ht="19.5" hidden="1" thickBot="1" x14ac:dyDescent="0.3">
      <c r="C33" s="256"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b.1 Desarrollo y ejecución de una plan de capacitación en gestión y ejecución de proyectos de vinculación</v>
      </c>
      <c r="D33" s="31"/>
      <c r="E33" s="119"/>
      <c r="F33" s="119"/>
      <c r="G33" s="119"/>
      <c r="H33" s="94"/>
      <c r="I33" s="94"/>
      <c r="J33" s="94"/>
      <c r="K33" s="138"/>
    </row>
    <row r="34" spans="3:12" ht="15.75" hidden="1" thickBot="1" x14ac:dyDescent="0.3">
      <c r="C34" s="72"/>
      <c r="D34" s="31"/>
      <c r="E34" s="119"/>
      <c r="F34" s="119"/>
      <c r="G34" s="119"/>
      <c r="H34" s="94"/>
      <c r="I34" s="94"/>
      <c r="J34" s="94"/>
      <c r="K34" s="138"/>
    </row>
    <row r="35" spans="3:12" ht="45.75" hidden="1" thickBot="1" x14ac:dyDescent="0.3">
      <c r="C35" s="152" t="s">
        <v>44</v>
      </c>
      <c r="D35" s="155" t="s">
        <v>45</v>
      </c>
      <c r="E35" s="154" t="s">
        <v>55</v>
      </c>
      <c r="F35" s="154" t="s">
        <v>57</v>
      </c>
      <c r="G35" s="153" t="s">
        <v>27</v>
      </c>
      <c r="H35" s="159" t="s">
        <v>187</v>
      </c>
      <c r="I35" s="154" t="s">
        <v>46</v>
      </c>
      <c r="J35" s="154" t="s">
        <v>188</v>
      </c>
      <c r="K35" s="154" t="s">
        <v>469</v>
      </c>
      <c r="L35" s="154" t="s">
        <v>470</v>
      </c>
    </row>
    <row r="36" spans="3:12" ht="15.75" hidden="1" thickBot="1" x14ac:dyDescent="0.3">
      <c r="C36" s="121" t="s">
        <v>47</v>
      </c>
      <c r="D36" s="571">
        <v>130</v>
      </c>
      <c r="E36" s="184">
        <v>2</v>
      </c>
      <c r="F36" s="141"/>
      <c r="G36" s="123">
        <f t="shared" ref="G36:G44" si="2">E36*F36</f>
        <v>0</v>
      </c>
      <c r="H36" s="187"/>
      <c r="I36" s="124" t="s">
        <v>934</v>
      </c>
      <c r="J36" s="124" t="str">
        <f>VLOOKUP(I36,Presupuesto!$B$8:$C$584,2,0)</f>
        <v>SERVICIOS DE CAPACITACION.</v>
      </c>
      <c r="K36" s="267" t="s">
        <v>535</v>
      </c>
      <c r="L36" s="124" t="s">
        <v>453</v>
      </c>
    </row>
    <row r="37" spans="3:12" ht="15.75" hidden="1" thickBot="1" x14ac:dyDescent="0.3">
      <c r="C37" s="125" t="s">
        <v>48</v>
      </c>
      <c r="D37" s="572"/>
      <c r="E37" s="230">
        <f>D36</f>
        <v>130</v>
      </c>
      <c r="F37" s="126">
        <v>30</v>
      </c>
      <c r="G37" s="123">
        <f t="shared" si="2"/>
        <v>3900</v>
      </c>
      <c r="H37" s="187" t="s">
        <v>186</v>
      </c>
      <c r="I37" s="124" t="s">
        <v>952</v>
      </c>
      <c r="J37" s="124" t="str">
        <f>VLOOKUP(I37,Presupuesto!$B$8:$C$584,2,0)</f>
        <v>SERVICIOS DE IMPRENTA PUBLIC.Y REPRODUCCION</v>
      </c>
      <c r="K37" s="124" t="s">
        <v>535</v>
      </c>
      <c r="L37" s="124" t="s">
        <v>471</v>
      </c>
    </row>
    <row r="38" spans="3:12" ht="15.75" hidden="1" thickBot="1" x14ac:dyDescent="0.3">
      <c r="C38" s="125" t="s">
        <v>49</v>
      </c>
      <c r="D38" s="572"/>
      <c r="E38" s="230">
        <f>D36</f>
        <v>130</v>
      </c>
      <c r="F38" s="126">
        <v>180</v>
      </c>
      <c r="G38" s="123">
        <f t="shared" si="2"/>
        <v>23400</v>
      </c>
      <c r="H38" s="187" t="s">
        <v>186</v>
      </c>
      <c r="I38" s="124" t="s">
        <v>1027</v>
      </c>
      <c r="J38" s="124" t="str">
        <f>VLOOKUP(I38,Presupuesto!$B$8:$C$584,2,0)</f>
        <v>ALIMENTOS B EBIDAS PARA PERSONAS</v>
      </c>
      <c r="K38" s="124" t="s">
        <v>535</v>
      </c>
      <c r="L38" s="124" t="s">
        <v>454</v>
      </c>
    </row>
    <row r="39" spans="3:12" ht="15.75" hidden="1" thickBot="1" x14ac:dyDescent="0.3">
      <c r="C39" s="125" t="s">
        <v>50</v>
      </c>
      <c r="D39" s="572"/>
      <c r="E39" s="177">
        <v>0</v>
      </c>
      <c r="F39" s="144"/>
      <c r="G39" s="123">
        <f t="shared" si="2"/>
        <v>0</v>
      </c>
      <c r="H39" s="187"/>
      <c r="I39" s="124" t="s">
        <v>358</v>
      </c>
      <c r="J39" s="124" t="str">
        <f>VLOOKUP(I39,Presupuesto!$B$8:$C$584,2,0)</f>
        <v>PASAJES (26100-00)</v>
      </c>
      <c r="K39" s="124" t="s">
        <v>535</v>
      </c>
      <c r="L39" s="124" t="s">
        <v>455</v>
      </c>
    </row>
    <row r="40" spans="3:12" ht="15.75" hidden="1" thickBot="1" x14ac:dyDescent="0.3">
      <c r="C40" s="125" t="s">
        <v>478</v>
      </c>
      <c r="D40" s="572"/>
      <c r="E40" s="177">
        <v>0</v>
      </c>
      <c r="F40" s="144"/>
      <c r="G40" s="123">
        <f t="shared" si="2"/>
        <v>0</v>
      </c>
      <c r="H40" s="187"/>
      <c r="I40" s="124" t="s">
        <v>1056</v>
      </c>
      <c r="J40" s="124" t="str">
        <f>VLOOKUP(I40,Presupuesto!$B$8:$C$584,2,0)</f>
        <v>PRODUCTOS PAPEL Y CARTON</v>
      </c>
      <c r="K40" s="124" t="s">
        <v>535</v>
      </c>
      <c r="L40" s="124" t="s">
        <v>456</v>
      </c>
    </row>
    <row r="41" spans="3:12" ht="15.75" hidden="1" thickBot="1" x14ac:dyDescent="0.3">
      <c r="C41" s="125" t="s">
        <v>51</v>
      </c>
      <c r="D41" s="572"/>
      <c r="E41" s="230"/>
      <c r="F41" s="126"/>
      <c r="G41" s="123">
        <f t="shared" si="2"/>
        <v>0</v>
      </c>
      <c r="H41" s="187"/>
      <c r="I41" s="124" t="s">
        <v>1056</v>
      </c>
      <c r="J41" s="124" t="str">
        <f>VLOOKUP(I41,Presupuesto!$B$8:$C$584,2,0)</f>
        <v>PRODUCTOS PAPEL Y CARTON</v>
      </c>
      <c r="K41" s="124" t="s">
        <v>535</v>
      </c>
      <c r="L41" s="124" t="s">
        <v>457</v>
      </c>
    </row>
    <row r="42" spans="3:12" ht="15.75" hidden="1" thickBot="1" x14ac:dyDescent="0.3">
      <c r="C42" s="125" t="s">
        <v>167</v>
      </c>
      <c r="D42" s="572"/>
      <c r="E42" s="230"/>
      <c r="F42" s="126"/>
      <c r="G42" s="123">
        <f t="shared" si="2"/>
        <v>0</v>
      </c>
      <c r="H42" s="187"/>
      <c r="I42" s="124" t="s">
        <v>1177</v>
      </c>
      <c r="J42" s="124" t="str">
        <f>VLOOKUP(I42,Presupuesto!$B$8:$C$584,2,0)</f>
        <v>UTILES DE ESCRITORIO, OFICINA Y ENSE¥ANZA</v>
      </c>
      <c r="K42" s="124" t="s">
        <v>535</v>
      </c>
      <c r="L42" s="124" t="s">
        <v>458</v>
      </c>
    </row>
    <row r="43" spans="3:12" ht="15.75" hidden="1" thickBot="1" x14ac:dyDescent="0.3">
      <c r="C43" s="125" t="s">
        <v>34</v>
      </c>
      <c r="D43" s="572"/>
      <c r="E43" s="230"/>
      <c r="F43" s="126"/>
      <c r="G43" s="123">
        <f t="shared" si="2"/>
        <v>0</v>
      </c>
      <c r="H43" s="187"/>
      <c r="I43" s="124" t="s">
        <v>1177</v>
      </c>
      <c r="J43" s="124" t="str">
        <f>VLOOKUP(I43,Presupuesto!$B$8:$C$584,2,0)</f>
        <v>UTILES DE ESCRITORIO, OFICINA Y ENSE¥ANZA</v>
      </c>
      <c r="K43" s="124" t="s">
        <v>535</v>
      </c>
      <c r="L43" s="124" t="s">
        <v>459</v>
      </c>
    </row>
    <row r="44" spans="3:12" ht="15.75" hidden="1" thickBot="1" x14ac:dyDescent="0.3">
      <c r="C44" s="135" t="s">
        <v>52</v>
      </c>
      <c r="D44" s="572"/>
      <c r="E44" s="260"/>
      <c r="F44" s="145"/>
      <c r="G44" s="123">
        <f t="shared" si="2"/>
        <v>0</v>
      </c>
      <c r="H44" s="187"/>
      <c r="I44" s="124" t="s">
        <v>1177</v>
      </c>
      <c r="J44" s="124" t="str">
        <f>VLOOKUP(I44,Presupuesto!$B$8:$C$584,2,0)</f>
        <v>UTILES DE ESCRITORIO, OFICINA Y ENSE¥ANZA</v>
      </c>
      <c r="K44" s="124" t="s">
        <v>535</v>
      </c>
      <c r="L44" s="124" t="s">
        <v>460</v>
      </c>
    </row>
    <row r="45" spans="3:12" ht="15.75" hidden="1" thickBot="1" x14ac:dyDescent="0.3">
      <c r="C45" s="264" t="s">
        <v>489</v>
      </c>
      <c r="D45" s="265">
        <v>2</v>
      </c>
      <c r="E45" s="266">
        <v>2</v>
      </c>
      <c r="F45" s="130">
        <f>HLOOKUP(C45,$AH$2:$BU$3,2,0)</f>
        <v>2000</v>
      </c>
      <c r="G45" s="131">
        <f>D45*E45*F45</f>
        <v>8000</v>
      </c>
      <c r="H45" s="187" t="s">
        <v>186</v>
      </c>
      <c r="I45" s="124" t="s">
        <v>996</v>
      </c>
      <c r="J45" s="132" t="str">
        <f>VLOOKUP(I45,Presupuesto!$B$8:$C$584,2,0)</f>
        <v>VIATICOS NACIONALES</v>
      </c>
      <c r="K45" s="124" t="s">
        <v>535</v>
      </c>
      <c r="L45" s="124" t="s">
        <v>461</v>
      </c>
    </row>
    <row r="46" spans="3:12" ht="15.75" hidden="1" thickBot="1" x14ac:dyDescent="0.3"/>
    <row r="47" spans="3:12" ht="15.75" hidden="1" thickBot="1" x14ac:dyDescent="0.3"/>
    <row r="48" spans="3:12" ht="15.75" thickBot="1" x14ac:dyDescent="0.3">
      <c r="C48" s="29" t="s">
        <v>43</v>
      </c>
      <c r="D48" s="30">
        <f>SUM(G55:G64)</f>
        <v>30000</v>
      </c>
      <c r="E48" s="119"/>
      <c r="F48" s="119"/>
      <c r="G48" s="119"/>
      <c r="H48" s="94"/>
      <c r="I48" s="94"/>
      <c r="J48" s="94"/>
      <c r="K48" s="138"/>
    </row>
    <row r="49" spans="3:12" ht="15.75" hidden="1" thickBot="1" x14ac:dyDescent="0.3">
      <c r="C49" s="72"/>
      <c r="D49" s="31"/>
      <c r="E49" s="119"/>
      <c r="F49" s="119"/>
      <c r="G49" s="119"/>
      <c r="H49" s="94"/>
      <c r="I49" s="94"/>
      <c r="J49" s="94"/>
      <c r="K49" s="138"/>
    </row>
    <row r="50" spans="3:12" ht="15.75" hidden="1" thickBot="1" x14ac:dyDescent="0.3">
      <c r="C50" s="72"/>
      <c r="D50" s="31"/>
      <c r="E50" s="119"/>
      <c r="F50" s="119"/>
      <c r="G50" s="119"/>
      <c r="H50" s="94"/>
      <c r="I50" s="94"/>
      <c r="J50" s="94"/>
      <c r="K50" s="138"/>
    </row>
    <row r="51" spans="3:12" ht="16.5" hidden="1" thickBot="1" x14ac:dyDescent="0.3">
      <c r="C51" s="236" t="s">
        <v>450</v>
      </c>
      <c r="D51" s="237" t="s">
        <v>1673</v>
      </c>
      <c r="E51" s="119"/>
      <c r="F51" s="119"/>
      <c r="G51" s="119"/>
      <c r="H51" s="94"/>
      <c r="I51" s="94"/>
      <c r="J51" s="94"/>
      <c r="K51" s="138"/>
    </row>
    <row r="52" spans="3:12" ht="19.5" hidden="1" thickBot="1" x14ac:dyDescent="0.3">
      <c r="C52" s="256"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b.1 Creación de un programa de formación, capacitación y actualización científica en la Universidad, a través de becas, programas, talleres, cursos y seminarios.</v>
      </c>
      <c r="D52" s="31"/>
      <c r="E52" s="119"/>
      <c r="F52" s="119"/>
      <c r="G52" s="119"/>
      <c r="H52" s="94"/>
      <c r="I52" s="94"/>
      <c r="J52" s="94"/>
      <c r="K52" s="138"/>
    </row>
    <row r="53" spans="3:12" ht="15.75" hidden="1" thickBot="1" x14ac:dyDescent="0.3">
      <c r="C53" s="72"/>
      <c r="D53" s="31"/>
      <c r="E53" s="119"/>
      <c r="F53" s="119"/>
      <c r="G53" s="119"/>
      <c r="H53" s="94"/>
      <c r="I53" s="94"/>
      <c r="J53" s="94"/>
      <c r="K53" s="138"/>
    </row>
    <row r="54" spans="3:12" ht="45.75" hidden="1" thickBot="1" x14ac:dyDescent="0.3">
      <c r="C54" s="152" t="s">
        <v>44</v>
      </c>
      <c r="D54" s="155" t="s">
        <v>45</v>
      </c>
      <c r="E54" s="154" t="s">
        <v>55</v>
      </c>
      <c r="F54" s="154" t="s">
        <v>57</v>
      </c>
      <c r="G54" s="153" t="s">
        <v>27</v>
      </c>
      <c r="H54" s="159" t="s">
        <v>187</v>
      </c>
      <c r="I54" s="154" t="s">
        <v>46</v>
      </c>
      <c r="J54" s="154" t="s">
        <v>188</v>
      </c>
      <c r="K54" s="154" t="s">
        <v>469</v>
      </c>
      <c r="L54" s="154" t="s">
        <v>470</v>
      </c>
    </row>
    <row r="55" spans="3:12" ht="15.75" hidden="1" thickBot="1" x14ac:dyDescent="0.3">
      <c r="C55" s="121" t="s">
        <v>47</v>
      </c>
      <c r="D55" s="571">
        <v>40</v>
      </c>
      <c r="E55" s="184">
        <v>2</v>
      </c>
      <c r="F55" s="141"/>
      <c r="G55" s="123">
        <f t="shared" ref="G55:G63" si="3">E55*F55</f>
        <v>0</v>
      </c>
      <c r="H55" s="187"/>
      <c r="I55" s="124" t="s">
        <v>934</v>
      </c>
      <c r="J55" s="124" t="str">
        <f>VLOOKUP(I55,Presupuesto!$B$8:$C$584,2,0)</f>
        <v>SERVICIOS DE CAPACITACION.</v>
      </c>
      <c r="K55" s="267" t="s">
        <v>166</v>
      </c>
      <c r="L55" s="124" t="s">
        <v>453</v>
      </c>
    </row>
    <row r="56" spans="3:12" ht="15.75" hidden="1" thickBot="1" x14ac:dyDescent="0.3">
      <c r="C56" s="125" t="s">
        <v>48</v>
      </c>
      <c r="D56" s="572"/>
      <c r="E56" s="230">
        <f>D55</f>
        <v>40</v>
      </c>
      <c r="F56" s="126">
        <v>100</v>
      </c>
      <c r="G56" s="123">
        <f t="shared" si="3"/>
        <v>4000</v>
      </c>
      <c r="H56" s="187" t="s">
        <v>186</v>
      </c>
      <c r="I56" s="124" t="s">
        <v>952</v>
      </c>
      <c r="J56" s="124" t="str">
        <f>VLOOKUP(I56,Presupuesto!$B$8:$C$584,2,0)</f>
        <v>SERVICIOS DE IMPRENTA PUBLIC.Y REPRODUCCION</v>
      </c>
      <c r="K56" s="124" t="s">
        <v>166</v>
      </c>
      <c r="L56" s="124" t="s">
        <v>471</v>
      </c>
    </row>
    <row r="57" spans="3:12" ht="15.75" hidden="1" thickBot="1" x14ac:dyDescent="0.3">
      <c r="C57" s="125" t="s">
        <v>49</v>
      </c>
      <c r="D57" s="572"/>
      <c r="E57" s="230">
        <f>D55</f>
        <v>40</v>
      </c>
      <c r="F57" s="126">
        <v>150</v>
      </c>
      <c r="G57" s="123">
        <f t="shared" si="3"/>
        <v>6000</v>
      </c>
      <c r="H57" s="187" t="s">
        <v>186</v>
      </c>
      <c r="I57" s="124" t="s">
        <v>1027</v>
      </c>
      <c r="J57" s="124" t="str">
        <f>VLOOKUP(I57,Presupuesto!$B$8:$C$584,2,0)</f>
        <v>ALIMENTOS B EBIDAS PARA PERSONAS</v>
      </c>
      <c r="K57" s="124" t="s">
        <v>166</v>
      </c>
      <c r="L57" s="124" t="s">
        <v>454</v>
      </c>
    </row>
    <row r="58" spans="3:12" ht="15.75" hidden="1" thickBot="1" x14ac:dyDescent="0.3">
      <c r="C58" s="125" t="s">
        <v>50</v>
      </c>
      <c r="D58" s="572"/>
      <c r="E58" s="177">
        <v>0</v>
      </c>
      <c r="F58" s="144">
        <v>10000</v>
      </c>
      <c r="G58" s="123">
        <f t="shared" si="3"/>
        <v>0</v>
      </c>
      <c r="H58" s="187"/>
      <c r="I58" s="124" t="s">
        <v>358</v>
      </c>
      <c r="J58" s="124" t="str">
        <f>VLOOKUP(I58,Presupuesto!$B$8:$C$584,2,0)</f>
        <v>PASAJES (26100-00)</v>
      </c>
      <c r="K58" s="124" t="s">
        <v>166</v>
      </c>
      <c r="L58" s="124" t="s">
        <v>455</v>
      </c>
    </row>
    <row r="59" spans="3:12" ht="15.75" hidden="1" thickBot="1" x14ac:dyDescent="0.3">
      <c r="C59" s="125" t="s">
        <v>478</v>
      </c>
      <c r="D59" s="572"/>
      <c r="E59" s="177">
        <v>0</v>
      </c>
      <c r="F59" s="144">
        <v>250</v>
      </c>
      <c r="G59" s="123">
        <f t="shared" si="3"/>
        <v>0</v>
      </c>
      <c r="H59" s="187"/>
      <c r="I59" s="124" t="s">
        <v>1056</v>
      </c>
      <c r="J59" s="124" t="str">
        <f>VLOOKUP(I59,Presupuesto!$B$8:$C$584,2,0)</f>
        <v>PRODUCTOS PAPEL Y CARTON</v>
      </c>
      <c r="K59" s="124" t="s">
        <v>166</v>
      </c>
      <c r="L59" s="124" t="s">
        <v>456</v>
      </c>
    </row>
    <row r="60" spans="3:12" ht="15.75" hidden="1" thickBot="1" x14ac:dyDescent="0.3">
      <c r="C60" s="125" t="s">
        <v>51</v>
      </c>
      <c r="D60" s="572"/>
      <c r="E60" s="230"/>
      <c r="F60" s="126">
        <v>85</v>
      </c>
      <c r="G60" s="123">
        <f t="shared" si="3"/>
        <v>0</v>
      </c>
      <c r="H60" s="187"/>
      <c r="I60" s="124" t="s">
        <v>1056</v>
      </c>
      <c r="J60" s="124" t="str">
        <f>VLOOKUP(I60,Presupuesto!$B$8:$C$584,2,0)</f>
        <v>PRODUCTOS PAPEL Y CARTON</v>
      </c>
      <c r="K60" s="124" t="s">
        <v>166</v>
      </c>
      <c r="L60" s="124" t="s">
        <v>457</v>
      </c>
    </row>
    <row r="61" spans="3:12" ht="15.75" hidden="1" thickBot="1" x14ac:dyDescent="0.3">
      <c r="C61" s="125" t="s">
        <v>167</v>
      </c>
      <c r="D61" s="572"/>
      <c r="E61" s="230"/>
      <c r="F61" s="126">
        <v>36</v>
      </c>
      <c r="G61" s="123">
        <f t="shared" si="3"/>
        <v>0</v>
      </c>
      <c r="H61" s="187"/>
      <c r="I61" s="124" t="s">
        <v>1177</v>
      </c>
      <c r="J61" s="124" t="str">
        <f>VLOOKUP(I61,Presupuesto!$B$8:$C$584,2,0)</f>
        <v>UTILES DE ESCRITORIO, OFICINA Y ENSE¥ANZA</v>
      </c>
      <c r="K61" s="124" t="s">
        <v>166</v>
      </c>
      <c r="L61" s="124" t="s">
        <v>458</v>
      </c>
    </row>
    <row r="62" spans="3:12" ht="15.75" hidden="1" thickBot="1" x14ac:dyDescent="0.3">
      <c r="C62" s="125" t="s">
        <v>34</v>
      </c>
      <c r="D62" s="572"/>
      <c r="E62" s="230"/>
      <c r="F62" s="126">
        <v>80</v>
      </c>
      <c r="G62" s="123">
        <f t="shared" si="3"/>
        <v>0</v>
      </c>
      <c r="H62" s="187"/>
      <c r="I62" s="124" t="s">
        <v>1177</v>
      </c>
      <c r="J62" s="124" t="str">
        <f>VLOOKUP(I62,Presupuesto!$B$8:$C$584,2,0)</f>
        <v>UTILES DE ESCRITORIO, OFICINA Y ENSE¥ANZA</v>
      </c>
      <c r="K62" s="124" t="s">
        <v>166</v>
      </c>
      <c r="L62" s="124" t="s">
        <v>459</v>
      </c>
    </row>
    <row r="63" spans="3:12" ht="15.75" hidden="1" thickBot="1" x14ac:dyDescent="0.3">
      <c r="C63" s="135" t="s">
        <v>52</v>
      </c>
      <c r="D63" s="572"/>
      <c r="E63" s="260">
        <v>0</v>
      </c>
      <c r="F63" s="145">
        <v>25</v>
      </c>
      <c r="G63" s="123">
        <f t="shared" si="3"/>
        <v>0</v>
      </c>
      <c r="H63" s="187"/>
      <c r="I63" s="124" t="s">
        <v>1177</v>
      </c>
      <c r="J63" s="124" t="str">
        <f>VLOOKUP(I63,Presupuesto!$B$8:$C$584,2,0)</f>
        <v>UTILES DE ESCRITORIO, OFICINA Y ENSE¥ANZA</v>
      </c>
      <c r="K63" s="124" t="s">
        <v>166</v>
      </c>
      <c r="L63" s="124" t="s">
        <v>460</v>
      </c>
    </row>
    <row r="64" spans="3:12" ht="15.75" hidden="1" thickBot="1" x14ac:dyDescent="0.3">
      <c r="C64" s="264" t="s">
        <v>489</v>
      </c>
      <c r="D64" s="265">
        <v>2</v>
      </c>
      <c r="E64" s="266">
        <v>5</v>
      </c>
      <c r="F64" s="130">
        <f>HLOOKUP(C64,$AH$2:$BU$3,2,0)</f>
        <v>2000</v>
      </c>
      <c r="G64" s="131">
        <f>D64*E64*F64</f>
        <v>20000</v>
      </c>
      <c r="H64" s="187" t="s">
        <v>186</v>
      </c>
      <c r="I64" s="124" t="s">
        <v>996</v>
      </c>
      <c r="J64" s="132" t="str">
        <f>VLOOKUP(I64,Presupuesto!$B$8:$C$584,2,0)</f>
        <v>VIATICOS NACIONALES</v>
      </c>
      <c r="K64" s="124" t="s">
        <v>166</v>
      </c>
      <c r="L64" s="124" t="s">
        <v>461</v>
      </c>
    </row>
    <row r="65" spans="3:12" ht="15.75" hidden="1" thickBot="1" x14ac:dyDescent="0.3">
      <c r="C65" s="119"/>
      <c r="E65" s="138"/>
      <c r="F65" s="138"/>
      <c r="G65" s="138"/>
      <c r="H65" s="201"/>
      <c r="I65" s="138"/>
      <c r="J65" s="138"/>
      <c r="K65" s="138"/>
    </row>
    <row r="66" spans="3:12" ht="15.75" hidden="1" thickBot="1" x14ac:dyDescent="0.3"/>
    <row r="67" spans="3:12" ht="15.75" thickBot="1" x14ac:dyDescent="0.3">
      <c r="C67" s="29" t="s">
        <v>43</v>
      </c>
      <c r="D67" s="30">
        <f>SUM(G74:G83)</f>
        <v>31003.5</v>
      </c>
      <c r="E67" s="119"/>
      <c r="F67" s="119"/>
      <c r="G67" s="119"/>
      <c r="H67" s="94"/>
      <c r="I67" s="94"/>
      <c r="J67" s="94"/>
      <c r="K67" s="138"/>
    </row>
    <row r="68" spans="3:12" ht="15.75" hidden="1" thickBot="1" x14ac:dyDescent="0.3">
      <c r="C68" s="72"/>
      <c r="D68" s="31"/>
      <c r="E68" s="119"/>
      <c r="F68" s="119"/>
      <c r="G68" s="119"/>
      <c r="H68" s="94"/>
      <c r="I68" s="94"/>
      <c r="J68" s="94"/>
      <c r="K68" s="138"/>
    </row>
    <row r="69" spans="3:12" ht="15.75" hidden="1" thickBot="1" x14ac:dyDescent="0.3">
      <c r="C69" s="72"/>
      <c r="D69" s="31"/>
      <c r="E69" s="119"/>
      <c r="F69" s="119"/>
      <c r="G69" s="119"/>
      <c r="H69" s="94"/>
      <c r="I69" s="94"/>
      <c r="J69" s="94"/>
      <c r="K69" s="138"/>
    </row>
    <row r="70" spans="3:12" ht="16.5" hidden="1" thickBot="1" x14ac:dyDescent="0.3">
      <c r="C70" s="236" t="s">
        <v>450</v>
      </c>
      <c r="D70" s="237" t="s">
        <v>1741</v>
      </c>
      <c r="E70" s="119"/>
      <c r="F70" s="119"/>
      <c r="G70" s="119"/>
      <c r="H70" s="94"/>
      <c r="I70" s="94"/>
      <c r="J70" s="94"/>
      <c r="K70" s="138"/>
    </row>
    <row r="71" spans="3:12" ht="19.5" hidden="1" thickBot="1" x14ac:dyDescent="0.3">
      <c r="C71" s="256"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1.Programa permanente de capacitacion docente en las diferentes diciplinas que se ofertan en el CURNO</v>
      </c>
      <c r="D71" s="31"/>
      <c r="E71" s="119"/>
      <c r="F71" s="119"/>
      <c r="G71" s="119"/>
      <c r="H71" s="94"/>
      <c r="I71" s="94"/>
      <c r="J71" s="94"/>
      <c r="K71" s="138"/>
    </row>
    <row r="72" spans="3:12" ht="15.75" hidden="1" thickBot="1" x14ac:dyDescent="0.3">
      <c r="C72" s="72"/>
      <c r="D72" s="31"/>
      <c r="E72" s="119"/>
      <c r="F72" s="119"/>
      <c r="G72" s="119"/>
      <c r="H72" s="94"/>
      <c r="I72" s="94"/>
      <c r="J72" s="94"/>
      <c r="K72" s="138"/>
    </row>
    <row r="73" spans="3:12" ht="45.75" hidden="1" thickBot="1" x14ac:dyDescent="0.3">
      <c r="C73" s="152" t="s">
        <v>44</v>
      </c>
      <c r="D73" s="155" t="s">
        <v>45</v>
      </c>
      <c r="E73" s="154" t="s">
        <v>55</v>
      </c>
      <c r="F73" s="154" t="s">
        <v>57</v>
      </c>
      <c r="G73" s="153" t="s">
        <v>27</v>
      </c>
      <c r="H73" s="159" t="s">
        <v>187</v>
      </c>
      <c r="I73" s="154" t="s">
        <v>46</v>
      </c>
      <c r="J73" s="154" t="s">
        <v>188</v>
      </c>
      <c r="K73" s="154" t="s">
        <v>469</v>
      </c>
      <c r="L73" s="154" t="s">
        <v>470</v>
      </c>
    </row>
    <row r="74" spans="3:12" ht="15.75" hidden="1" thickBot="1" x14ac:dyDescent="0.3">
      <c r="C74" s="121" t="s">
        <v>47</v>
      </c>
      <c r="D74" s="571">
        <v>78</v>
      </c>
      <c r="E74" s="184">
        <v>9</v>
      </c>
      <c r="F74" s="141">
        <f>+D74*E74</f>
        <v>702</v>
      </c>
      <c r="G74" s="123">
        <f t="shared" ref="G74:G82" si="4">E74*F74</f>
        <v>6318</v>
      </c>
      <c r="H74" s="187" t="s">
        <v>186</v>
      </c>
      <c r="I74" s="124" t="s">
        <v>934</v>
      </c>
      <c r="J74" s="124" t="str">
        <f>VLOOKUP(I74,Presupuesto!$B$8:$C$584,2,0)</f>
        <v>SERVICIOS DE CAPACITACION.</v>
      </c>
      <c r="K74" s="267" t="s">
        <v>181</v>
      </c>
      <c r="L74" s="124" t="s">
        <v>453</v>
      </c>
    </row>
    <row r="75" spans="3:12" ht="15.75" hidden="1" thickBot="1" x14ac:dyDescent="0.3">
      <c r="C75" s="125" t="s">
        <v>48</v>
      </c>
      <c r="D75" s="572"/>
      <c r="E75" s="230">
        <f>D74</f>
        <v>78</v>
      </c>
      <c r="F75" s="126">
        <v>50</v>
      </c>
      <c r="G75" s="123">
        <f t="shared" si="4"/>
        <v>3900</v>
      </c>
      <c r="H75" s="187" t="s">
        <v>186</v>
      </c>
      <c r="I75" s="124" t="s">
        <v>952</v>
      </c>
      <c r="J75" s="124" t="str">
        <f>VLOOKUP(I75,Presupuesto!$B$8:$C$584,2,0)</f>
        <v>SERVICIOS DE IMPRENTA PUBLIC.Y REPRODUCCION</v>
      </c>
      <c r="K75" s="124" t="s">
        <v>181</v>
      </c>
      <c r="L75" s="124" t="s">
        <v>471</v>
      </c>
    </row>
    <row r="76" spans="3:12" ht="15.75" hidden="1" thickBot="1" x14ac:dyDescent="0.3">
      <c r="C76" s="125" t="s">
        <v>49</v>
      </c>
      <c r="D76" s="572"/>
      <c r="E76" s="230">
        <f>D74</f>
        <v>78</v>
      </c>
      <c r="F76" s="126">
        <v>150</v>
      </c>
      <c r="G76" s="123">
        <f t="shared" si="4"/>
        <v>11700</v>
      </c>
      <c r="H76" s="187" t="s">
        <v>186</v>
      </c>
      <c r="I76" s="124" t="s">
        <v>1027</v>
      </c>
      <c r="J76" s="124" t="str">
        <f>VLOOKUP(I76,Presupuesto!$B$8:$C$584,2,0)</f>
        <v>ALIMENTOS B EBIDAS PARA PERSONAS</v>
      </c>
      <c r="K76" s="124" t="s">
        <v>181</v>
      </c>
      <c r="L76" s="124" t="s">
        <v>454</v>
      </c>
    </row>
    <row r="77" spans="3:12" ht="15.75" hidden="1" thickBot="1" x14ac:dyDescent="0.3">
      <c r="C77" s="125" t="s">
        <v>50</v>
      </c>
      <c r="D77" s="572"/>
      <c r="E77" s="177">
        <v>0</v>
      </c>
      <c r="F77" s="144">
        <v>10000</v>
      </c>
      <c r="G77" s="123">
        <f t="shared" si="4"/>
        <v>0</v>
      </c>
      <c r="H77" s="187"/>
      <c r="I77" s="124" t="s">
        <v>358</v>
      </c>
      <c r="J77" s="124" t="str">
        <f>VLOOKUP(I77,Presupuesto!$B$8:$C$584,2,0)</f>
        <v>PASAJES (26100-00)</v>
      </c>
      <c r="K77" s="124" t="s">
        <v>181</v>
      </c>
      <c r="L77" s="124" t="s">
        <v>455</v>
      </c>
    </row>
    <row r="78" spans="3:12" ht="15.75" hidden="1" thickBot="1" x14ac:dyDescent="0.3">
      <c r="C78" s="125" t="s">
        <v>478</v>
      </c>
      <c r="D78" s="572"/>
      <c r="E78" s="177">
        <v>0</v>
      </c>
      <c r="F78" s="144">
        <v>250</v>
      </c>
      <c r="G78" s="123">
        <f t="shared" si="4"/>
        <v>0</v>
      </c>
      <c r="H78" s="187"/>
      <c r="I78" s="124" t="s">
        <v>1056</v>
      </c>
      <c r="J78" s="124" t="str">
        <f>VLOOKUP(I78,Presupuesto!$B$8:$C$584,2,0)</f>
        <v>PRODUCTOS PAPEL Y CARTON</v>
      </c>
      <c r="K78" s="124" t="s">
        <v>181</v>
      </c>
      <c r="L78" s="124" t="s">
        <v>456</v>
      </c>
    </row>
    <row r="79" spans="3:12" ht="15.75" hidden="1" thickBot="1" x14ac:dyDescent="0.3">
      <c r="C79" s="125" t="s">
        <v>51</v>
      </c>
      <c r="D79" s="572"/>
      <c r="E79" s="230">
        <f>(D74*25)/500</f>
        <v>3.9</v>
      </c>
      <c r="F79" s="126">
        <v>85</v>
      </c>
      <c r="G79" s="123">
        <f t="shared" si="4"/>
        <v>331.5</v>
      </c>
      <c r="H79" s="187" t="s">
        <v>186</v>
      </c>
      <c r="I79" s="124" t="s">
        <v>1056</v>
      </c>
      <c r="J79" s="124" t="str">
        <f>VLOOKUP(I79,Presupuesto!$B$8:$C$584,2,0)</f>
        <v>PRODUCTOS PAPEL Y CARTON</v>
      </c>
      <c r="K79" s="124" t="s">
        <v>181</v>
      </c>
      <c r="L79" s="124" t="s">
        <v>457</v>
      </c>
    </row>
    <row r="80" spans="3:12" ht="15.75" hidden="1" thickBot="1" x14ac:dyDescent="0.3">
      <c r="C80" s="125" t="s">
        <v>167</v>
      </c>
      <c r="D80" s="572"/>
      <c r="E80" s="230">
        <f>D74/12</f>
        <v>6.5</v>
      </c>
      <c r="F80" s="126">
        <v>36</v>
      </c>
      <c r="G80" s="123">
        <f t="shared" si="4"/>
        <v>234</v>
      </c>
      <c r="H80" s="187" t="s">
        <v>186</v>
      </c>
      <c r="I80" s="124" t="s">
        <v>1177</v>
      </c>
      <c r="J80" s="124" t="str">
        <f>VLOOKUP(I80,Presupuesto!$B$8:$C$584,2,0)</f>
        <v>UTILES DE ESCRITORIO, OFICINA Y ENSE¥ANZA</v>
      </c>
      <c r="K80" s="124" t="s">
        <v>181</v>
      </c>
      <c r="L80" s="124" t="s">
        <v>458</v>
      </c>
    </row>
    <row r="81" spans="3:12" ht="15.75" hidden="1" thickBot="1" x14ac:dyDescent="0.3">
      <c r="C81" s="125" t="s">
        <v>34</v>
      </c>
      <c r="D81" s="572"/>
      <c r="E81" s="230">
        <f>D74/12</f>
        <v>6.5</v>
      </c>
      <c r="F81" s="126">
        <v>80</v>
      </c>
      <c r="G81" s="123">
        <f t="shared" si="4"/>
        <v>520</v>
      </c>
      <c r="H81" s="187" t="s">
        <v>186</v>
      </c>
      <c r="I81" s="124" t="s">
        <v>1177</v>
      </c>
      <c r="J81" s="124" t="str">
        <f>VLOOKUP(I81,Presupuesto!$B$8:$C$584,2,0)</f>
        <v>UTILES DE ESCRITORIO, OFICINA Y ENSE¥ANZA</v>
      </c>
      <c r="K81" s="124" t="s">
        <v>181</v>
      </c>
      <c r="L81" s="124" t="s">
        <v>459</v>
      </c>
    </row>
    <row r="82" spans="3:12" ht="15.75" hidden="1" thickBot="1" x14ac:dyDescent="0.3">
      <c r="C82" s="135" t="s">
        <v>52</v>
      </c>
      <c r="D82" s="572"/>
      <c r="E82" s="260">
        <v>0</v>
      </c>
      <c r="F82" s="145">
        <v>25</v>
      </c>
      <c r="G82" s="123">
        <f t="shared" si="4"/>
        <v>0</v>
      </c>
      <c r="H82" s="187"/>
      <c r="I82" s="124" t="s">
        <v>1177</v>
      </c>
      <c r="J82" s="124" t="str">
        <f>VLOOKUP(I82,Presupuesto!$B$8:$C$584,2,0)</f>
        <v>UTILES DE ESCRITORIO, OFICINA Y ENSE¥ANZA</v>
      </c>
      <c r="K82" s="124" t="s">
        <v>181</v>
      </c>
      <c r="L82" s="124" t="s">
        <v>460</v>
      </c>
    </row>
    <row r="83" spans="3:12" ht="15.75" hidden="1" thickBot="1" x14ac:dyDescent="0.3">
      <c r="C83" s="264" t="s">
        <v>489</v>
      </c>
      <c r="D83" s="265">
        <v>2</v>
      </c>
      <c r="E83" s="266">
        <v>2</v>
      </c>
      <c r="F83" s="130">
        <f>HLOOKUP(C83,$AH$2:$BU$3,2,0)</f>
        <v>2000</v>
      </c>
      <c r="G83" s="131">
        <f>D83*E83*F83</f>
        <v>8000</v>
      </c>
      <c r="H83" s="187" t="s">
        <v>186</v>
      </c>
      <c r="I83" s="124" t="s">
        <v>996</v>
      </c>
      <c r="J83" s="132" t="str">
        <f>VLOOKUP(I83,Presupuesto!$B$8:$C$584,2,0)</f>
        <v>VIATICOS NACIONALES</v>
      </c>
      <c r="K83" s="124" t="s">
        <v>181</v>
      </c>
      <c r="L83" s="124" t="s">
        <v>461</v>
      </c>
    </row>
    <row r="84" spans="3:12" ht="15.75" hidden="1" thickBot="1" x14ac:dyDescent="0.3"/>
    <row r="85" spans="3:12" ht="15.75" hidden="1" thickBot="1" x14ac:dyDescent="0.3"/>
    <row r="86" spans="3:12" ht="15.75" thickBot="1" x14ac:dyDescent="0.3">
      <c r="C86" s="29" t="s">
        <v>43</v>
      </c>
      <c r="D86" s="30">
        <f>SUM(G93:G102)</f>
        <v>29391.666666666668</v>
      </c>
      <c r="E86" s="119"/>
      <c r="F86" s="119"/>
      <c r="G86" s="119"/>
      <c r="H86" s="94"/>
      <c r="I86" s="94"/>
      <c r="J86" s="94"/>
      <c r="K86" s="138"/>
    </row>
    <row r="87" spans="3:12" ht="15.75" hidden="1" thickBot="1" x14ac:dyDescent="0.3">
      <c r="C87" s="72"/>
      <c r="D87" s="31"/>
      <c r="E87" s="119"/>
      <c r="F87" s="119"/>
      <c r="G87" s="119"/>
      <c r="H87" s="94"/>
      <c r="I87" s="94"/>
      <c r="J87" s="94"/>
      <c r="K87" s="138"/>
    </row>
    <row r="88" spans="3:12" ht="15.75" hidden="1" thickBot="1" x14ac:dyDescent="0.3">
      <c r="C88" s="72"/>
      <c r="D88" s="31"/>
      <c r="E88" s="119"/>
      <c r="F88" s="119"/>
      <c r="G88" s="119"/>
      <c r="H88" s="94"/>
      <c r="I88" s="94"/>
      <c r="J88" s="94"/>
      <c r="K88" s="138"/>
    </row>
    <row r="89" spans="3:12" ht="16.5" hidden="1" thickBot="1" x14ac:dyDescent="0.3">
      <c r="C89" s="236" t="s">
        <v>450</v>
      </c>
      <c r="D89" s="237" t="s">
        <v>1904</v>
      </c>
      <c r="E89" s="119"/>
      <c r="F89" s="119"/>
      <c r="G89" s="119"/>
      <c r="H89" s="94"/>
      <c r="I89" s="94"/>
      <c r="J89" s="94"/>
      <c r="K89" s="138"/>
    </row>
    <row r="90" spans="3:12" ht="19.5" hidden="1" thickBot="1" x14ac:dyDescent="0.3">
      <c r="C90" s="256"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1  Diseñar un plan de capacitación para todos los recursos humanos.</v>
      </c>
      <c r="D90" s="31"/>
      <c r="E90" s="119"/>
      <c r="F90" s="119"/>
      <c r="G90" s="119"/>
      <c r="H90" s="94"/>
      <c r="I90" s="94"/>
      <c r="J90" s="94"/>
      <c r="K90" s="138"/>
    </row>
    <row r="91" spans="3:12" ht="15.75" hidden="1" thickBot="1" x14ac:dyDescent="0.3">
      <c r="C91" s="72"/>
      <c r="D91" s="31"/>
      <c r="E91" s="119"/>
      <c r="F91" s="119"/>
      <c r="G91" s="119"/>
      <c r="H91" s="94"/>
      <c r="I91" s="94"/>
      <c r="J91" s="94"/>
      <c r="K91" s="138"/>
    </row>
    <row r="92" spans="3:12" ht="45.75" hidden="1" thickBot="1" x14ac:dyDescent="0.3">
      <c r="C92" s="152" t="s">
        <v>44</v>
      </c>
      <c r="D92" s="155" t="s">
        <v>45</v>
      </c>
      <c r="E92" s="154" t="s">
        <v>55</v>
      </c>
      <c r="F92" s="154" t="s">
        <v>57</v>
      </c>
      <c r="G92" s="153" t="s">
        <v>27</v>
      </c>
      <c r="H92" s="159" t="s">
        <v>187</v>
      </c>
      <c r="I92" s="154" t="s">
        <v>46</v>
      </c>
      <c r="J92" s="154" t="s">
        <v>188</v>
      </c>
      <c r="K92" s="154" t="s">
        <v>469</v>
      </c>
      <c r="L92" s="154" t="s">
        <v>470</v>
      </c>
    </row>
    <row r="93" spans="3:12" ht="15.75" hidden="1" thickBot="1" x14ac:dyDescent="0.3">
      <c r="C93" s="121" t="s">
        <v>47</v>
      </c>
      <c r="D93" s="571">
        <v>100</v>
      </c>
      <c r="E93" s="184">
        <v>0</v>
      </c>
      <c r="F93" s="141">
        <v>20000</v>
      </c>
      <c r="G93" s="123">
        <f t="shared" ref="G93:G101" si="5">E93*F93</f>
        <v>0</v>
      </c>
      <c r="H93" s="187"/>
      <c r="I93" s="124" t="s">
        <v>934</v>
      </c>
      <c r="J93" s="124" t="str">
        <f>VLOOKUP(I93,Presupuesto!$B$8:$C$584,2,0)</f>
        <v>SERVICIOS DE CAPACITACION.</v>
      </c>
      <c r="K93" s="267" t="s">
        <v>536</v>
      </c>
      <c r="L93" s="124" t="s">
        <v>453</v>
      </c>
    </row>
    <row r="94" spans="3:12" ht="15.75" hidden="1" thickBot="1" x14ac:dyDescent="0.3">
      <c r="C94" s="125" t="s">
        <v>48</v>
      </c>
      <c r="D94" s="572"/>
      <c r="E94" s="230">
        <f>D93</f>
        <v>100</v>
      </c>
      <c r="F94" s="126">
        <v>50</v>
      </c>
      <c r="G94" s="123">
        <f t="shared" si="5"/>
        <v>5000</v>
      </c>
      <c r="H94" s="187" t="s">
        <v>186</v>
      </c>
      <c r="I94" s="124" t="s">
        <v>952</v>
      </c>
      <c r="J94" s="124" t="str">
        <f>VLOOKUP(I94,Presupuesto!$B$8:$C$584,2,0)</f>
        <v>SERVICIOS DE IMPRENTA PUBLIC.Y REPRODUCCION</v>
      </c>
      <c r="K94" s="124" t="s">
        <v>536</v>
      </c>
      <c r="L94" s="124" t="s">
        <v>471</v>
      </c>
    </row>
    <row r="95" spans="3:12" ht="15.75" hidden="1" thickBot="1" x14ac:dyDescent="0.3">
      <c r="C95" s="125" t="s">
        <v>49</v>
      </c>
      <c r="D95" s="572"/>
      <c r="E95" s="230">
        <f>D93</f>
        <v>100</v>
      </c>
      <c r="F95" s="126">
        <v>150</v>
      </c>
      <c r="G95" s="123">
        <f t="shared" si="5"/>
        <v>15000</v>
      </c>
      <c r="H95" s="187" t="s">
        <v>186</v>
      </c>
      <c r="I95" s="124" t="s">
        <v>1027</v>
      </c>
      <c r="J95" s="124" t="str">
        <f>VLOOKUP(I95,Presupuesto!$B$8:$C$584,2,0)</f>
        <v>ALIMENTOS B EBIDAS PARA PERSONAS</v>
      </c>
      <c r="K95" s="124" t="s">
        <v>536</v>
      </c>
      <c r="L95" s="124" t="s">
        <v>454</v>
      </c>
    </row>
    <row r="96" spans="3:12" ht="15.75" hidden="1" thickBot="1" x14ac:dyDescent="0.3">
      <c r="C96" s="125" t="s">
        <v>50</v>
      </c>
      <c r="D96" s="572"/>
      <c r="E96" s="177">
        <v>0</v>
      </c>
      <c r="F96" s="144">
        <v>10000</v>
      </c>
      <c r="G96" s="123">
        <f t="shared" si="5"/>
        <v>0</v>
      </c>
      <c r="H96" s="187"/>
      <c r="I96" s="124" t="s">
        <v>358</v>
      </c>
      <c r="J96" s="124" t="str">
        <f>VLOOKUP(I96,Presupuesto!$B$8:$C$584,2,0)</f>
        <v>PASAJES (26100-00)</v>
      </c>
      <c r="K96" s="124" t="s">
        <v>536</v>
      </c>
      <c r="L96" s="124" t="s">
        <v>455</v>
      </c>
    </row>
    <row r="97" spans="3:12" ht="15.75" hidden="1" thickBot="1" x14ac:dyDescent="0.3">
      <c r="C97" s="125" t="s">
        <v>478</v>
      </c>
      <c r="D97" s="572"/>
      <c r="E97" s="177">
        <v>0</v>
      </c>
      <c r="F97" s="144">
        <v>250</v>
      </c>
      <c r="G97" s="123">
        <f t="shared" si="5"/>
        <v>0</v>
      </c>
      <c r="H97" s="187"/>
      <c r="I97" s="124" t="s">
        <v>1056</v>
      </c>
      <c r="J97" s="124" t="str">
        <f>VLOOKUP(I97,Presupuesto!$B$8:$C$584,2,0)</f>
        <v>PRODUCTOS PAPEL Y CARTON</v>
      </c>
      <c r="K97" s="124" t="s">
        <v>536</v>
      </c>
      <c r="L97" s="124" t="s">
        <v>456</v>
      </c>
    </row>
    <row r="98" spans="3:12" ht="15.75" hidden="1" thickBot="1" x14ac:dyDescent="0.3">
      <c r="C98" s="125" t="s">
        <v>51</v>
      </c>
      <c r="D98" s="572"/>
      <c r="E98" s="230">
        <f>(D93*25)/500</f>
        <v>5</v>
      </c>
      <c r="F98" s="126">
        <v>85</v>
      </c>
      <c r="G98" s="123">
        <f t="shared" si="5"/>
        <v>425</v>
      </c>
      <c r="H98" s="187" t="s">
        <v>186</v>
      </c>
      <c r="I98" s="124" t="s">
        <v>1056</v>
      </c>
      <c r="J98" s="124" t="str">
        <f>VLOOKUP(I98,Presupuesto!$B$8:$C$584,2,0)</f>
        <v>PRODUCTOS PAPEL Y CARTON</v>
      </c>
      <c r="K98" s="124" t="s">
        <v>536</v>
      </c>
      <c r="L98" s="124" t="s">
        <v>457</v>
      </c>
    </row>
    <row r="99" spans="3:12" ht="15.75" hidden="1" thickBot="1" x14ac:dyDescent="0.3">
      <c r="C99" s="125" t="s">
        <v>167</v>
      </c>
      <c r="D99" s="572"/>
      <c r="E99" s="230">
        <f>D93/12</f>
        <v>8.3333333333333339</v>
      </c>
      <c r="F99" s="126">
        <v>36</v>
      </c>
      <c r="G99" s="123">
        <f t="shared" si="5"/>
        <v>300</v>
      </c>
      <c r="H99" s="187" t="s">
        <v>186</v>
      </c>
      <c r="I99" s="124" t="s">
        <v>1177</v>
      </c>
      <c r="J99" s="124" t="str">
        <f>VLOOKUP(I99,Presupuesto!$B$8:$C$584,2,0)</f>
        <v>UTILES DE ESCRITORIO, OFICINA Y ENSE¥ANZA</v>
      </c>
      <c r="K99" s="124" t="s">
        <v>536</v>
      </c>
      <c r="L99" s="124" t="s">
        <v>458</v>
      </c>
    </row>
    <row r="100" spans="3:12" ht="15.75" hidden="1" thickBot="1" x14ac:dyDescent="0.3">
      <c r="C100" s="125" t="s">
        <v>34</v>
      </c>
      <c r="D100" s="572"/>
      <c r="E100" s="230">
        <f>D93/12</f>
        <v>8.3333333333333339</v>
      </c>
      <c r="F100" s="126">
        <v>80</v>
      </c>
      <c r="G100" s="123">
        <f t="shared" si="5"/>
        <v>666.66666666666674</v>
      </c>
      <c r="H100" s="187" t="s">
        <v>186</v>
      </c>
      <c r="I100" s="124" t="s">
        <v>1177</v>
      </c>
      <c r="J100" s="124" t="str">
        <f>VLOOKUP(I100,Presupuesto!$B$8:$C$584,2,0)</f>
        <v>UTILES DE ESCRITORIO, OFICINA Y ENSE¥ANZA</v>
      </c>
      <c r="K100" s="124" t="s">
        <v>536</v>
      </c>
      <c r="L100" s="124" t="s">
        <v>459</v>
      </c>
    </row>
    <row r="101" spans="3:12" ht="15.75" hidden="1" thickBot="1" x14ac:dyDescent="0.3">
      <c r="C101" s="135" t="s">
        <v>52</v>
      </c>
      <c r="D101" s="572"/>
      <c r="E101" s="260">
        <v>0</v>
      </c>
      <c r="F101" s="145">
        <v>25</v>
      </c>
      <c r="G101" s="123">
        <f t="shared" si="5"/>
        <v>0</v>
      </c>
      <c r="H101" s="187"/>
      <c r="I101" s="124" t="s">
        <v>1177</v>
      </c>
      <c r="J101" s="124" t="str">
        <f>VLOOKUP(I101,Presupuesto!$B$8:$C$584,2,0)</f>
        <v>UTILES DE ESCRITORIO, OFICINA Y ENSE¥ANZA</v>
      </c>
      <c r="K101" s="124" t="s">
        <v>536</v>
      </c>
      <c r="L101" s="124" t="s">
        <v>460</v>
      </c>
    </row>
    <row r="102" spans="3:12" ht="15.75" hidden="1" thickBot="1" x14ac:dyDescent="0.3">
      <c r="C102" s="264" t="s">
        <v>489</v>
      </c>
      <c r="D102" s="265">
        <v>2</v>
      </c>
      <c r="E102" s="266">
        <v>2</v>
      </c>
      <c r="F102" s="130">
        <f>HLOOKUP(C102,$AH$2:$BU$3,2,0)</f>
        <v>2000</v>
      </c>
      <c r="G102" s="131">
        <f>D102*E102*F102</f>
        <v>8000</v>
      </c>
      <c r="H102" s="187" t="s">
        <v>186</v>
      </c>
      <c r="I102" s="124" t="s">
        <v>996</v>
      </c>
      <c r="J102" s="132" t="str">
        <f>VLOOKUP(I102,Presupuesto!$B$8:$C$584,2,0)</f>
        <v>VIATICOS NACIONALES</v>
      </c>
      <c r="K102" s="124" t="s">
        <v>536</v>
      </c>
      <c r="L102" s="124" t="s">
        <v>461</v>
      </c>
    </row>
    <row r="103" spans="3:12" ht="15.75" hidden="1" thickBot="1" x14ac:dyDescent="0.3">
      <c r="C103" s="119"/>
      <c r="E103" s="138"/>
      <c r="F103" s="138"/>
      <c r="G103" s="138"/>
      <c r="H103" s="201"/>
      <c r="I103" s="138"/>
      <c r="J103" s="138"/>
      <c r="K103" s="138"/>
    </row>
    <row r="104" spans="3:12" ht="15.75" hidden="1" thickBot="1" x14ac:dyDescent="0.3"/>
    <row r="105" spans="3:12" ht="15.75" thickBot="1" x14ac:dyDescent="0.3">
      <c r="C105" s="29" t="s">
        <v>43</v>
      </c>
      <c r="D105" s="30">
        <f>SUM(G113:G120)</f>
        <v>16685.5</v>
      </c>
      <c r="E105" s="119"/>
      <c r="F105" s="119"/>
      <c r="G105" s="119"/>
      <c r="H105" s="94"/>
      <c r="I105" s="94"/>
      <c r="J105" s="94"/>
      <c r="K105" s="138"/>
    </row>
    <row r="106" spans="3:12" ht="15.75" hidden="1" thickBot="1" x14ac:dyDescent="0.3">
      <c r="C106" s="72"/>
      <c r="D106" s="31"/>
      <c r="E106" s="119"/>
      <c r="F106" s="119"/>
      <c r="G106" s="119"/>
      <c r="H106" s="94"/>
      <c r="I106" s="94"/>
      <c r="J106" s="94"/>
      <c r="K106" s="138"/>
    </row>
    <row r="107" spans="3:12" ht="15.75" hidden="1" thickBot="1" x14ac:dyDescent="0.3">
      <c r="C107" s="72"/>
      <c r="D107" s="31"/>
      <c r="E107" s="119"/>
      <c r="F107" s="119"/>
      <c r="G107" s="119"/>
      <c r="H107" s="94"/>
      <c r="I107" s="94"/>
      <c r="J107" s="94"/>
      <c r="K107" s="138"/>
    </row>
    <row r="108" spans="3:12" ht="16.5" hidden="1" thickBot="1" x14ac:dyDescent="0.3">
      <c r="C108" s="236" t="s">
        <v>450</v>
      </c>
      <c r="D108" s="237" t="s">
        <v>1953</v>
      </c>
      <c r="E108" s="119"/>
      <c r="F108" s="119"/>
      <c r="G108" s="119"/>
      <c r="H108" s="94"/>
      <c r="I108" s="94"/>
      <c r="J108" s="94"/>
      <c r="K108" s="138"/>
    </row>
    <row r="109" spans="3:12" ht="19.5" hidden="1" thickBot="1" x14ac:dyDescent="0.3">
      <c r="C109" s="256"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1) Jornadas de trabajo (conferencias, exposiciones, talleres, y otros) interdisciplinarias orientadas a la transversalización efectiva y profunda del eje de ética.</v>
      </c>
      <c r="D109" s="31"/>
      <c r="E109" s="119"/>
      <c r="F109" s="119"/>
      <c r="G109" s="119"/>
      <c r="H109" s="94"/>
      <c r="I109" s="94"/>
      <c r="J109" s="94"/>
      <c r="K109" s="138"/>
    </row>
    <row r="110" spans="3:12" ht="15.75" hidden="1" thickBot="1" x14ac:dyDescent="0.3">
      <c r="C110" s="72"/>
      <c r="D110" s="31"/>
      <c r="E110" s="119"/>
      <c r="F110" s="119"/>
      <c r="G110" s="119"/>
      <c r="H110" s="94"/>
      <c r="I110" s="94"/>
      <c r="J110" s="94"/>
      <c r="K110" s="138"/>
    </row>
    <row r="111" spans="3:12" ht="45.75" hidden="1" thickBot="1" x14ac:dyDescent="0.3">
      <c r="C111" s="152" t="s">
        <v>44</v>
      </c>
      <c r="D111" s="155" t="s">
        <v>45</v>
      </c>
      <c r="E111" s="154" t="s">
        <v>55</v>
      </c>
      <c r="F111" s="154" t="s">
        <v>57</v>
      </c>
      <c r="G111" s="153" t="s">
        <v>27</v>
      </c>
      <c r="H111" s="159" t="s">
        <v>187</v>
      </c>
      <c r="I111" s="154" t="s">
        <v>46</v>
      </c>
      <c r="J111" s="154" t="s">
        <v>188</v>
      </c>
      <c r="K111" s="154" t="s">
        <v>469</v>
      </c>
      <c r="L111" s="154" t="s">
        <v>470</v>
      </c>
    </row>
    <row r="112" spans="3:12" ht="15.75" hidden="1" thickBot="1" x14ac:dyDescent="0.3">
      <c r="C112" s="121" t="s">
        <v>47</v>
      </c>
      <c r="D112" s="571">
        <v>78</v>
      </c>
      <c r="E112" s="184">
        <v>0</v>
      </c>
      <c r="F112" s="141">
        <v>20000</v>
      </c>
      <c r="G112" s="123">
        <f t="shared" ref="G112:G120" si="6">E112*F112</f>
        <v>0</v>
      </c>
      <c r="H112" s="187"/>
      <c r="I112" s="124" t="s">
        <v>934</v>
      </c>
      <c r="J112" s="124" t="str">
        <f>VLOOKUP(I112,Presupuesto!$B$8:$C$584,2,0)</f>
        <v>SERVICIOS DE CAPACITACION.</v>
      </c>
      <c r="K112" s="267" t="s">
        <v>539</v>
      </c>
      <c r="L112" s="124" t="s">
        <v>453</v>
      </c>
    </row>
    <row r="113" spans="3:12" ht="15.75" hidden="1" thickBot="1" x14ac:dyDescent="0.3">
      <c r="C113" s="125" t="s">
        <v>48</v>
      </c>
      <c r="D113" s="572"/>
      <c r="E113" s="230">
        <f>D112</f>
        <v>78</v>
      </c>
      <c r="F113" s="126">
        <v>50</v>
      </c>
      <c r="G113" s="123">
        <f t="shared" si="6"/>
        <v>3900</v>
      </c>
      <c r="H113" s="187" t="s">
        <v>186</v>
      </c>
      <c r="I113" s="124" t="s">
        <v>952</v>
      </c>
      <c r="J113" s="124" t="str">
        <f>VLOOKUP(I113,Presupuesto!$B$8:$C$584,2,0)</f>
        <v>SERVICIOS DE IMPRENTA PUBLIC.Y REPRODUCCION</v>
      </c>
      <c r="K113" s="124" t="s">
        <v>539</v>
      </c>
      <c r="L113" s="124" t="s">
        <v>471</v>
      </c>
    </row>
    <row r="114" spans="3:12" ht="15.75" hidden="1" thickBot="1" x14ac:dyDescent="0.3">
      <c r="C114" s="125" t="s">
        <v>49</v>
      </c>
      <c r="D114" s="572"/>
      <c r="E114" s="230">
        <f>D112</f>
        <v>78</v>
      </c>
      <c r="F114" s="126">
        <v>150</v>
      </c>
      <c r="G114" s="123">
        <f t="shared" si="6"/>
        <v>11700</v>
      </c>
      <c r="H114" s="187" t="s">
        <v>186</v>
      </c>
      <c r="I114" s="124" t="s">
        <v>1027</v>
      </c>
      <c r="J114" s="124" t="str">
        <f>VLOOKUP(I114,Presupuesto!$B$8:$C$584,2,0)</f>
        <v>ALIMENTOS B EBIDAS PARA PERSONAS</v>
      </c>
      <c r="K114" s="124" t="s">
        <v>539</v>
      </c>
      <c r="L114" s="124" t="s">
        <v>454</v>
      </c>
    </row>
    <row r="115" spans="3:12" ht="15.75" hidden="1" thickBot="1" x14ac:dyDescent="0.3">
      <c r="C115" s="125" t="s">
        <v>50</v>
      </c>
      <c r="D115" s="572"/>
      <c r="E115" s="177">
        <v>0</v>
      </c>
      <c r="F115" s="144">
        <v>10000</v>
      </c>
      <c r="G115" s="123">
        <f t="shared" si="6"/>
        <v>0</v>
      </c>
      <c r="H115" s="187"/>
      <c r="I115" s="124" t="s">
        <v>358</v>
      </c>
      <c r="J115" s="124" t="str">
        <f>VLOOKUP(I115,Presupuesto!$B$8:$C$584,2,0)</f>
        <v>PASAJES (26100-00)</v>
      </c>
      <c r="K115" s="124" t="s">
        <v>539</v>
      </c>
      <c r="L115" s="124" t="s">
        <v>455</v>
      </c>
    </row>
    <row r="116" spans="3:12" ht="15.75" hidden="1" thickBot="1" x14ac:dyDescent="0.3">
      <c r="C116" s="125" t="s">
        <v>478</v>
      </c>
      <c r="D116" s="572"/>
      <c r="E116" s="177">
        <v>0</v>
      </c>
      <c r="F116" s="144">
        <v>250</v>
      </c>
      <c r="G116" s="123">
        <f t="shared" si="6"/>
        <v>0</v>
      </c>
      <c r="H116" s="187"/>
      <c r="I116" s="124" t="s">
        <v>1056</v>
      </c>
      <c r="J116" s="124" t="str">
        <f>VLOOKUP(I116,Presupuesto!$B$8:$C$584,2,0)</f>
        <v>PRODUCTOS PAPEL Y CARTON</v>
      </c>
      <c r="K116" s="124" t="s">
        <v>539</v>
      </c>
      <c r="L116" s="124" t="s">
        <v>456</v>
      </c>
    </row>
    <row r="117" spans="3:12" ht="15.75" hidden="1" thickBot="1" x14ac:dyDescent="0.3">
      <c r="C117" s="125" t="s">
        <v>51</v>
      </c>
      <c r="D117" s="572"/>
      <c r="E117" s="230">
        <f>(D112*25)/500</f>
        <v>3.9</v>
      </c>
      <c r="F117" s="126">
        <v>85</v>
      </c>
      <c r="G117" s="123">
        <f t="shared" si="6"/>
        <v>331.5</v>
      </c>
      <c r="H117" s="187" t="s">
        <v>186</v>
      </c>
      <c r="I117" s="124" t="s">
        <v>1056</v>
      </c>
      <c r="J117" s="124" t="str">
        <f>VLOOKUP(I117,Presupuesto!$B$8:$C$584,2,0)</f>
        <v>PRODUCTOS PAPEL Y CARTON</v>
      </c>
      <c r="K117" s="124" t="s">
        <v>539</v>
      </c>
      <c r="L117" s="124" t="s">
        <v>457</v>
      </c>
    </row>
    <row r="118" spans="3:12" ht="15.75" hidden="1" thickBot="1" x14ac:dyDescent="0.3">
      <c r="C118" s="125" t="s">
        <v>167</v>
      </c>
      <c r="D118" s="572"/>
      <c r="E118" s="230">
        <f>D112/12</f>
        <v>6.5</v>
      </c>
      <c r="F118" s="126">
        <v>36</v>
      </c>
      <c r="G118" s="123">
        <f t="shared" si="6"/>
        <v>234</v>
      </c>
      <c r="H118" s="187" t="s">
        <v>186</v>
      </c>
      <c r="I118" s="124" t="s">
        <v>1177</v>
      </c>
      <c r="J118" s="124" t="str">
        <f>VLOOKUP(I118,Presupuesto!$B$8:$C$584,2,0)</f>
        <v>UTILES DE ESCRITORIO, OFICINA Y ENSE¥ANZA</v>
      </c>
      <c r="K118" s="124" t="s">
        <v>539</v>
      </c>
      <c r="L118" s="124" t="s">
        <v>458</v>
      </c>
    </row>
    <row r="119" spans="3:12" ht="15.75" hidden="1" thickBot="1" x14ac:dyDescent="0.3">
      <c r="C119" s="125" t="s">
        <v>34</v>
      </c>
      <c r="D119" s="572"/>
      <c r="E119" s="230">
        <f>D112/12</f>
        <v>6.5</v>
      </c>
      <c r="F119" s="126">
        <v>80</v>
      </c>
      <c r="G119" s="123">
        <f t="shared" si="6"/>
        <v>520</v>
      </c>
      <c r="H119" s="187" t="s">
        <v>186</v>
      </c>
      <c r="I119" s="124" t="s">
        <v>1177</v>
      </c>
      <c r="J119" s="124" t="str">
        <f>VLOOKUP(I119,Presupuesto!$B$8:$C$584,2,0)</f>
        <v>UTILES DE ESCRITORIO, OFICINA Y ENSE¥ANZA</v>
      </c>
      <c r="K119" s="124" t="s">
        <v>539</v>
      </c>
      <c r="L119" s="124" t="s">
        <v>459</v>
      </c>
    </row>
    <row r="120" spans="3:12" ht="15.75" hidden="1" thickBot="1" x14ac:dyDescent="0.3">
      <c r="C120" s="135" t="s">
        <v>52</v>
      </c>
      <c r="D120" s="572"/>
      <c r="E120" s="260">
        <v>0</v>
      </c>
      <c r="F120" s="145">
        <v>25</v>
      </c>
      <c r="G120" s="123">
        <f t="shared" si="6"/>
        <v>0</v>
      </c>
      <c r="H120" s="187"/>
      <c r="I120" s="124" t="s">
        <v>1177</v>
      </c>
      <c r="J120" s="124" t="str">
        <f>VLOOKUP(I120,Presupuesto!$B$8:$C$584,2,0)</f>
        <v>UTILES DE ESCRITORIO, OFICINA Y ENSE¥ANZA</v>
      </c>
      <c r="K120" s="124" t="s">
        <v>539</v>
      </c>
      <c r="L120" s="124" t="s">
        <v>460</v>
      </c>
    </row>
    <row r="121" spans="3:12" ht="15.75" hidden="1" thickBot="1" x14ac:dyDescent="0.3">
      <c r="C121" s="264" t="s">
        <v>497</v>
      </c>
      <c r="D121" s="265"/>
      <c r="E121" s="266"/>
      <c r="F121" s="130">
        <f>HLOOKUP(C121,$AH$2:$BU$3,2,0)</f>
        <v>1200</v>
      </c>
      <c r="G121" s="131">
        <f>D121*E121*F121</f>
        <v>0</v>
      </c>
      <c r="H121" s="187"/>
      <c r="I121" s="124" t="s">
        <v>996</v>
      </c>
      <c r="J121" s="132" t="str">
        <f>VLOOKUP(I121,Presupuesto!$B$8:$C$584,2,0)</f>
        <v>VIATICOS NACIONALES</v>
      </c>
      <c r="K121" s="124" t="s">
        <v>539</v>
      </c>
      <c r="L121" s="124" t="s">
        <v>461</v>
      </c>
    </row>
    <row r="122" spans="3:12" ht="15.75" hidden="1" thickBot="1" x14ac:dyDescent="0.3"/>
    <row r="123" spans="3:12" ht="15.75" hidden="1" thickBot="1" x14ac:dyDescent="0.3"/>
    <row r="124" spans="3:12" ht="15.75" thickBot="1" x14ac:dyDescent="0.3">
      <c r="C124" s="29" t="s">
        <v>43</v>
      </c>
      <c r="D124" s="30">
        <f>SUM(G131:G139)</f>
        <v>5347.916666666667</v>
      </c>
      <c r="E124" s="119"/>
      <c r="F124" s="119"/>
      <c r="G124" s="119"/>
      <c r="H124" s="94"/>
      <c r="I124" s="94"/>
      <c r="J124" s="94"/>
      <c r="K124" s="138"/>
    </row>
    <row r="125" spans="3:12" ht="15.75" hidden="1" thickBot="1" x14ac:dyDescent="0.3">
      <c r="C125" s="72"/>
      <c r="D125" s="31"/>
      <c r="E125" s="119"/>
      <c r="F125" s="119"/>
      <c r="G125" s="119"/>
      <c r="H125" s="94"/>
      <c r="I125" s="94"/>
      <c r="J125" s="94"/>
      <c r="K125" s="138"/>
    </row>
    <row r="126" spans="3:12" ht="15.75" hidden="1" thickBot="1" x14ac:dyDescent="0.3">
      <c r="C126" s="72"/>
      <c r="D126" s="31"/>
      <c r="E126" s="119"/>
      <c r="F126" s="119"/>
      <c r="G126" s="119"/>
      <c r="H126" s="94"/>
      <c r="I126" s="94"/>
      <c r="J126" s="94"/>
      <c r="K126" s="138"/>
    </row>
    <row r="127" spans="3:12" ht="16.5" hidden="1" thickBot="1" x14ac:dyDescent="0.3">
      <c r="C127" s="236" t="s">
        <v>450</v>
      </c>
      <c r="D127" s="237" t="s">
        <v>1959</v>
      </c>
      <c r="E127" s="119"/>
      <c r="F127" s="119"/>
      <c r="G127" s="119"/>
      <c r="H127" s="94"/>
      <c r="I127" s="94"/>
      <c r="J127" s="94"/>
      <c r="K127" s="138"/>
    </row>
    <row r="128" spans="3:12" ht="19.5" hidden="1" thickBot="1" x14ac:dyDescent="0.3">
      <c r="C128" s="256"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2) Revisión curricular aplicando la transversalidad del eje de ética</v>
      </c>
      <c r="D128" s="31"/>
      <c r="E128" s="119"/>
      <c r="F128" s="119"/>
      <c r="G128" s="119"/>
      <c r="H128" s="94"/>
      <c r="I128" s="94"/>
      <c r="J128" s="94"/>
      <c r="K128" s="138"/>
    </row>
    <row r="129" spans="3:12" ht="15.75" hidden="1" thickBot="1" x14ac:dyDescent="0.3">
      <c r="C129" s="72"/>
      <c r="D129" s="31"/>
      <c r="E129" s="119"/>
      <c r="F129" s="119"/>
      <c r="G129" s="119"/>
      <c r="H129" s="94"/>
      <c r="I129" s="94"/>
      <c r="J129" s="94"/>
      <c r="K129" s="138"/>
    </row>
    <row r="130" spans="3:12" ht="45.75" hidden="1" thickBot="1" x14ac:dyDescent="0.3">
      <c r="C130" s="152" t="s">
        <v>44</v>
      </c>
      <c r="D130" s="155" t="s">
        <v>45</v>
      </c>
      <c r="E130" s="154" t="s">
        <v>55</v>
      </c>
      <c r="F130" s="154" t="s">
        <v>57</v>
      </c>
      <c r="G130" s="153" t="s">
        <v>27</v>
      </c>
      <c r="H130" s="159" t="s">
        <v>187</v>
      </c>
      <c r="I130" s="154" t="s">
        <v>46</v>
      </c>
      <c r="J130" s="154" t="s">
        <v>188</v>
      </c>
      <c r="K130" s="154" t="s">
        <v>469</v>
      </c>
      <c r="L130" s="154" t="s">
        <v>470</v>
      </c>
    </row>
    <row r="131" spans="3:12" ht="15.75" hidden="1" thickBot="1" x14ac:dyDescent="0.3">
      <c r="C131" s="121" t="s">
        <v>47</v>
      </c>
      <c r="D131" s="571">
        <v>25</v>
      </c>
      <c r="E131" s="184">
        <v>0</v>
      </c>
      <c r="F131" s="141">
        <v>20000</v>
      </c>
      <c r="G131" s="123">
        <f t="shared" ref="G131:G139" si="7">E131*F131</f>
        <v>0</v>
      </c>
      <c r="H131" s="187"/>
      <c r="I131" s="124" t="s">
        <v>934</v>
      </c>
      <c r="J131" s="124" t="str">
        <f>VLOOKUP(I131,Presupuesto!$B$8:$C$584,2,0)</f>
        <v>SERVICIOS DE CAPACITACION.</v>
      </c>
      <c r="K131" s="267" t="s">
        <v>539</v>
      </c>
      <c r="L131" s="124" t="s">
        <v>453</v>
      </c>
    </row>
    <row r="132" spans="3:12" ht="15.75" hidden="1" thickBot="1" x14ac:dyDescent="0.3">
      <c r="C132" s="125" t="s">
        <v>48</v>
      </c>
      <c r="D132" s="572"/>
      <c r="E132" s="230">
        <f>D131</f>
        <v>25</v>
      </c>
      <c r="F132" s="126">
        <v>50</v>
      </c>
      <c r="G132" s="123">
        <f t="shared" si="7"/>
        <v>1250</v>
      </c>
      <c r="H132" s="187" t="s">
        <v>186</v>
      </c>
      <c r="I132" s="124" t="s">
        <v>952</v>
      </c>
      <c r="J132" s="124" t="str">
        <f>VLOOKUP(I132,Presupuesto!$B$8:$C$584,2,0)</f>
        <v>SERVICIOS DE IMPRENTA PUBLIC.Y REPRODUCCION</v>
      </c>
      <c r="K132" s="124" t="s">
        <v>539</v>
      </c>
      <c r="L132" s="124" t="s">
        <v>471</v>
      </c>
    </row>
    <row r="133" spans="3:12" ht="15.75" hidden="1" thickBot="1" x14ac:dyDescent="0.3">
      <c r="C133" s="125" t="s">
        <v>49</v>
      </c>
      <c r="D133" s="572"/>
      <c r="E133" s="230">
        <f>D131</f>
        <v>25</v>
      </c>
      <c r="F133" s="126">
        <v>150</v>
      </c>
      <c r="G133" s="123">
        <f t="shared" si="7"/>
        <v>3750</v>
      </c>
      <c r="H133" s="187" t="s">
        <v>186</v>
      </c>
      <c r="I133" s="124" t="s">
        <v>1027</v>
      </c>
      <c r="J133" s="124" t="str">
        <f>VLOOKUP(I133,Presupuesto!$B$8:$C$584,2,0)</f>
        <v>ALIMENTOS B EBIDAS PARA PERSONAS</v>
      </c>
      <c r="K133" s="124" t="s">
        <v>539</v>
      </c>
      <c r="L133" s="124" t="s">
        <v>454</v>
      </c>
    </row>
    <row r="134" spans="3:12" ht="15.75" hidden="1" thickBot="1" x14ac:dyDescent="0.3">
      <c r="C134" s="125" t="s">
        <v>50</v>
      </c>
      <c r="D134" s="572"/>
      <c r="E134" s="177">
        <v>0</v>
      </c>
      <c r="F134" s="144">
        <v>10000</v>
      </c>
      <c r="G134" s="123">
        <f t="shared" si="7"/>
        <v>0</v>
      </c>
      <c r="H134" s="187"/>
      <c r="I134" s="124" t="s">
        <v>358</v>
      </c>
      <c r="J134" s="124" t="str">
        <f>VLOOKUP(I134,Presupuesto!$B$8:$C$584,2,0)</f>
        <v>PASAJES (26100-00)</v>
      </c>
      <c r="K134" s="124" t="s">
        <v>539</v>
      </c>
      <c r="L134" s="124" t="s">
        <v>455</v>
      </c>
    </row>
    <row r="135" spans="3:12" ht="15.75" hidden="1" thickBot="1" x14ac:dyDescent="0.3">
      <c r="C135" s="125" t="s">
        <v>478</v>
      </c>
      <c r="D135" s="572"/>
      <c r="E135" s="177">
        <v>0</v>
      </c>
      <c r="F135" s="144">
        <v>250</v>
      </c>
      <c r="G135" s="123">
        <f t="shared" si="7"/>
        <v>0</v>
      </c>
      <c r="H135" s="187"/>
      <c r="I135" s="124" t="s">
        <v>1056</v>
      </c>
      <c r="J135" s="124" t="str">
        <f>VLOOKUP(I135,Presupuesto!$B$8:$C$584,2,0)</f>
        <v>PRODUCTOS PAPEL Y CARTON</v>
      </c>
      <c r="K135" s="124" t="s">
        <v>539</v>
      </c>
      <c r="L135" s="124" t="s">
        <v>456</v>
      </c>
    </row>
    <row r="136" spans="3:12" ht="15.75" hidden="1" thickBot="1" x14ac:dyDescent="0.3">
      <c r="C136" s="125" t="s">
        <v>51</v>
      </c>
      <c r="D136" s="572"/>
      <c r="E136" s="230">
        <f>(D131*25)/500</f>
        <v>1.25</v>
      </c>
      <c r="F136" s="126">
        <v>85</v>
      </c>
      <c r="G136" s="123">
        <f t="shared" si="7"/>
        <v>106.25</v>
      </c>
      <c r="H136" s="187" t="s">
        <v>186</v>
      </c>
      <c r="I136" s="124" t="s">
        <v>1056</v>
      </c>
      <c r="J136" s="124" t="str">
        <f>VLOOKUP(I136,Presupuesto!$B$8:$C$584,2,0)</f>
        <v>PRODUCTOS PAPEL Y CARTON</v>
      </c>
      <c r="K136" s="124" t="s">
        <v>539</v>
      </c>
      <c r="L136" s="124" t="s">
        <v>457</v>
      </c>
    </row>
    <row r="137" spans="3:12" ht="15.75" hidden="1" thickBot="1" x14ac:dyDescent="0.3">
      <c r="C137" s="125" t="s">
        <v>167</v>
      </c>
      <c r="D137" s="572"/>
      <c r="E137" s="230">
        <f>D131/12</f>
        <v>2.0833333333333335</v>
      </c>
      <c r="F137" s="126">
        <v>36</v>
      </c>
      <c r="G137" s="123">
        <f t="shared" si="7"/>
        <v>75</v>
      </c>
      <c r="H137" s="187" t="s">
        <v>186</v>
      </c>
      <c r="I137" s="124" t="s">
        <v>1177</v>
      </c>
      <c r="J137" s="124" t="str">
        <f>VLOOKUP(I137,Presupuesto!$B$8:$C$584,2,0)</f>
        <v>UTILES DE ESCRITORIO, OFICINA Y ENSE¥ANZA</v>
      </c>
      <c r="K137" s="124" t="s">
        <v>539</v>
      </c>
      <c r="L137" s="124" t="s">
        <v>458</v>
      </c>
    </row>
    <row r="138" spans="3:12" ht="15.75" hidden="1" thickBot="1" x14ac:dyDescent="0.3">
      <c r="C138" s="125" t="s">
        <v>34</v>
      </c>
      <c r="D138" s="572"/>
      <c r="E138" s="230">
        <f>D131/12</f>
        <v>2.0833333333333335</v>
      </c>
      <c r="F138" s="126">
        <v>80</v>
      </c>
      <c r="G138" s="123">
        <f t="shared" si="7"/>
        <v>166.66666666666669</v>
      </c>
      <c r="H138" s="187" t="s">
        <v>186</v>
      </c>
      <c r="I138" s="124" t="s">
        <v>1177</v>
      </c>
      <c r="J138" s="124" t="str">
        <f>VLOOKUP(I138,Presupuesto!$B$8:$C$584,2,0)</f>
        <v>UTILES DE ESCRITORIO, OFICINA Y ENSE¥ANZA</v>
      </c>
      <c r="K138" s="124" t="s">
        <v>539</v>
      </c>
      <c r="L138" s="124" t="s">
        <v>459</v>
      </c>
    </row>
    <row r="139" spans="3:12" ht="15.75" hidden="1" thickBot="1" x14ac:dyDescent="0.3">
      <c r="C139" s="135" t="s">
        <v>52</v>
      </c>
      <c r="D139" s="572"/>
      <c r="E139" s="260">
        <v>0</v>
      </c>
      <c r="F139" s="145">
        <v>25</v>
      </c>
      <c r="G139" s="123">
        <f t="shared" si="7"/>
        <v>0</v>
      </c>
      <c r="H139" s="187"/>
      <c r="I139" s="124" t="s">
        <v>1177</v>
      </c>
      <c r="J139" s="124" t="str">
        <f>VLOOKUP(I139,Presupuesto!$B$8:$C$584,2,0)</f>
        <v>UTILES DE ESCRITORIO, OFICINA Y ENSE¥ANZA</v>
      </c>
      <c r="K139" s="124" t="s">
        <v>539</v>
      </c>
      <c r="L139" s="124" t="s">
        <v>460</v>
      </c>
    </row>
    <row r="140" spans="3:12" ht="15.75" hidden="1" thickBot="1" x14ac:dyDescent="0.3">
      <c r="C140" s="264" t="s">
        <v>497</v>
      </c>
      <c r="D140" s="265"/>
      <c r="E140" s="266">
        <v>0</v>
      </c>
      <c r="F140" s="130">
        <f>HLOOKUP(C140,$AH$2:$BU$3,2,0)</f>
        <v>1200</v>
      </c>
      <c r="G140" s="131">
        <f>D140*E140*F140</f>
        <v>0</v>
      </c>
      <c r="H140" s="187"/>
      <c r="I140" s="124" t="s">
        <v>359</v>
      </c>
      <c r="J140" s="132" t="str">
        <f>VLOOKUP(I140,Presupuesto!$B$8:$C$584,2,0)</f>
        <v>VIATICOS (26200-00)</v>
      </c>
      <c r="K140" s="124" t="s">
        <v>539</v>
      </c>
      <c r="L140" s="124" t="s">
        <v>461</v>
      </c>
    </row>
    <row r="141" spans="3:12" ht="15.75" hidden="1" thickBot="1" x14ac:dyDescent="0.3">
      <c r="C141" s="119"/>
      <c r="E141" s="138"/>
      <c r="F141" s="138"/>
      <c r="G141" s="138"/>
      <c r="H141" s="201"/>
      <c r="I141" s="138"/>
      <c r="J141" s="138"/>
      <c r="K141" s="138"/>
    </row>
    <row r="142" spans="3:12" ht="15.75" hidden="1" thickBot="1" x14ac:dyDescent="0.3"/>
    <row r="143" spans="3:12" ht="15.75" thickBot="1" x14ac:dyDescent="0.3">
      <c r="C143" s="29" t="s">
        <v>43</v>
      </c>
      <c r="D143" s="30">
        <f>SUM(G150:G158)</f>
        <v>10695.833333333334</v>
      </c>
      <c r="E143" s="119"/>
      <c r="F143" s="119"/>
      <c r="G143" s="119"/>
      <c r="H143" s="94"/>
      <c r="I143" s="94"/>
      <c r="J143" s="94"/>
      <c r="K143" s="138"/>
    </row>
    <row r="144" spans="3:12" ht="15.75" hidden="1" thickBot="1" x14ac:dyDescent="0.3">
      <c r="C144" s="72"/>
      <c r="D144" s="31"/>
      <c r="E144" s="119"/>
      <c r="F144" s="119"/>
      <c r="G144" s="119"/>
      <c r="H144" s="94"/>
      <c r="I144" s="94"/>
      <c r="J144" s="94"/>
      <c r="K144" s="138"/>
    </row>
    <row r="145" spans="3:12" ht="15.75" hidden="1" thickBot="1" x14ac:dyDescent="0.3">
      <c r="C145" s="72"/>
      <c r="D145" s="31"/>
      <c r="E145" s="119"/>
      <c r="F145" s="119"/>
      <c r="G145" s="119"/>
      <c r="H145" s="94"/>
      <c r="I145" s="94"/>
      <c r="J145" s="94"/>
      <c r="K145" s="138"/>
    </row>
    <row r="146" spans="3:12" ht="16.5" hidden="1" thickBot="1" x14ac:dyDescent="0.3">
      <c r="C146" s="236" t="s">
        <v>450</v>
      </c>
      <c r="D146" s="237" t="s">
        <v>1964</v>
      </c>
      <c r="E146" s="119"/>
      <c r="F146" s="119"/>
      <c r="G146" s="119"/>
      <c r="H146" s="94"/>
      <c r="I146" s="94"/>
      <c r="J146" s="94"/>
      <c r="K146" s="138"/>
    </row>
    <row r="147" spans="3:12" ht="19.5" hidden="1" thickBot="1" x14ac:dyDescent="0.3">
      <c r="C147" s="256" t="str">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1. Propuesta para resaltar la figura y el aporte de un personaje local que contribuye al fortalecimiento de la identidad nacional</v>
      </c>
      <c r="D147" s="31"/>
      <c r="E147" s="119"/>
      <c r="F147" s="119"/>
      <c r="G147" s="119"/>
      <c r="H147" s="94"/>
      <c r="I147" s="94"/>
      <c r="J147" s="94"/>
      <c r="K147" s="138"/>
    </row>
    <row r="148" spans="3:12" ht="15.75" hidden="1" thickBot="1" x14ac:dyDescent="0.3">
      <c r="C148" s="72"/>
      <c r="D148" s="31"/>
      <c r="E148" s="119"/>
      <c r="F148" s="119"/>
      <c r="G148" s="119"/>
      <c r="H148" s="94"/>
      <c r="I148" s="94"/>
      <c r="J148" s="94"/>
      <c r="K148" s="138"/>
    </row>
    <row r="149" spans="3:12" ht="45.75" hidden="1" thickBot="1" x14ac:dyDescent="0.3">
      <c r="C149" s="152" t="s">
        <v>44</v>
      </c>
      <c r="D149" s="155" t="s">
        <v>45</v>
      </c>
      <c r="E149" s="154" t="s">
        <v>55</v>
      </c>
      <c r="F149" s="154" t="s">
        <v>57</v>
      </c>
      <c r="G149" s="153" t="s">
        <v>27</v>
      </c>
      <c r="H149" s="159" t="s">
        <v>187</v>
      </c>
      <c r="I149" s="154" t="s">
        <v>46</v>
      </c>
      <c r="J149" s="154" t="s">
        <v>188</v>
      </c>
      <c r="K149" s="154" t="s">
        <v>469</v>
      </c>
      <c r="L149" s="154" t="s">
        <v>470</v>
      </c>
    </row>
    <row r="150" spans="3:12" ht="15.75" hidden="1" thickBot="1" x14ac:dyDescent="0.3">
      <c r="C150" s="121" t="s">
        <v>47</v>
      </c>
      <c r="D150" s="571">
        <v>50</v>
      </c>
      <c r="E150" s="184">
        <v>0</v>
      </c>
      <c r="F150" s="141">
        <v>20000</v>
      </c>
      <c r="G150" s="123">
        <f t="shared" ref="G150:G158" si="8">E150*F150</f>
        <v>0</v>
      </c>
      <c r="H150" s="187"/>
      <c r="I150" s="124" t="s">
        <v>934</v>
      </c>
      <c r="J150" s="124" t="str">
        <f>VLOOKUP(I150,Presupuesto!$B$8:$C$584,2,0)</f>
        <v>SERVICIOS DE CAPACITACION.</v>
      </c>
      <c r="K150" s="267" t="s">
        <v>539</v>
      </c>
      <c r="L150" s="124" t="s">
        <v>453</v>
      </c>
    </row>
    <row r="151" spans="3:12" ht="15.75" hidden="1" thickBot="1" x14ac:dyDescent="0.3">
      <c r="C151" s="125" t="s">
        <v>48</v>
      </c>
      <c r="D151" s="572"/>
      <c r="E151" s="230">
        <f>D150</f>
        <v>50</v>
      </c>
      <c r="F151" s="126">
        <v>50</v>
      </c>
      <c r="G151" s="123">
        <f t="shared" si="8"/>
        <v>2500</v>
      </c>
      <c r="H151" s="187" t="s">
        <v>186</v>
      </c>
      <c r="I151" s="124" t="s">
        <v>952</v>
      </c>
      <c r="J151" s="124" t="str">
        <f>VLOOKUP(I151,Presupuesto!$B$8:$C$584,2,0)</f>
        <v>SERVICIOS DE IMPRENTA PUBLIC.Y REPRODUCCION</v>
      </c>
      <c r="K151" s="124" t="s">
        <v>539</v>
      </c>
      <c r="L151" s="124" t="s">
        <v>471</v>
      </c>
    </row>
    <row r="152" spans="3:12" ht="15.75" hidden="1" thickBot="1" x14ac:dyDescent="0.3">
      <c r="C152" s="125" t="s">
        <v>49</v>
      </c>
      <c r="D152" s="572"/>
      <c r="E152" s="230">
        <f>D150</f>
        <v>50</v>
      </c>
      <c r="F152" s="126">
        <v>150</v>
      </c>
      <c r="G152" s="123">
        <f t="shared" si="8"/>
        <v>7500</v>
      </c>
      <c r="H152" s="187" t="s">
        <v>186</v>
      </c>
      <c r="I152" s="124" t="s">
        <v>1027</v>
      </c>
      <c r="J152" s="124" t="str">
        <f>VLOOKUP(I152,Presupuesto!$B$8:$C$584,2,0)</f>
        <v>ALIMENTOS B EBIDAS PARA PERSONAS</v>
      </c>
      <c r="K152" s="124" t="s">
        <v>539</v>
      </c>
      <c r="L152" s="124" t="s">
        <v>454</v>
      </c>
    </row>
    <row r="153" spans="3:12" ht="15.75" hidden="1" thickBot="1" x14ac:dyDescent="0.3">
      <c r="C153" s="125" t="s">
        <v>50</v>
      </c>
      <c r="D153" s="572"/>
      <c r="E153" s="177">
        <v>0</v>
      </c>
      <c r="F153" s="144">
        <v>10000</v>
      </c>
      <c r="G153" s="123">
        <f t="shared" si="8"/>
        <v>0</v>
      </c>
      <c r="H153" s="187"/>
      <c r="I153" s="124" t="s">
        <v>358</v>
      </c>
      <c r="J153" s="124" t="str">
        <f>VLOOKUP(I153,Presupuesto!$B$8:$C$584,2,0)</f>
        <v>PASAJES (26100-00)</v>
      </c>
      <c r="K153" s="124" t="s">
        <v>539</v>
      </c>
      <c r="L153" s="124" t="s">
        <v>455</v>
      </c>
    </row>
    <row r="154" spans="3:12" ht="15.75" hidden="1" thickBot="1" x14ac:dyDescent="0.3">
      <c r="C154" s="125" t="s">
        <v>478</v>
      </c>
      <c r="D154" s="572"/>
      <c r="E154" s="177">
        <v>0</v>
      </c>
      <c r="F154" s="144">
        <v>250</v>
      </c>
      <c r="G154" s="123">
        <f t="shared" si="8"/>
        <v>0</v>
      </c>
      <c r="H154" s="187"/>
      <c r="I154" s="124" t="s">
        <v>1056</v>
      </c>
      <c r="J154" s="124" t="str">
        <f>VLOOKUP(I154,Presupuesto!$B$8:$C$584,2,0)</f>
        <v>PRODUCTOS PAPEL Y CARTON</v>
      </c>
      <c r="K154" s="124" t="s">
        <v>539</v>
      </c>
      <c r="L154" s="124" t="s">
        <v>456</v>
      </c>
    </row>
    <row r="155" spans="3:12" ht="15.75" hidden="1" thickBot="1" x14ac:dyDescent="0.3">
      <c r="C155" s="125" t="s">
        <v>51</v>
      </c>
      <c r="D155" s="572"/>
      <c r="E155" s="230">
        <f>(D150*25)/500</f>
        <v>2.5</v>
      </c>
      <c r="F155" s="126">
        <v>85</v>
      </c>
      <c r="G155" s="123">
        <f t="shared" si="8"/>
        <v>212.5</v>
      </c>
      <c r="H155" s="187" t="s">
        <v>186</v>
      </c>
      <c r="I155" s="124" t="s">
        <v>1056</v>
      </c>
      <c r="J155" s="124" t="str">
        <f>VLOOKUP(I155,Presupuesto!$B$8:$C$584,2,0)</f>
        <v>PRODUCTOS PAPEL Y CARTON</v>
      </c>
      <c r="K155" s="124" t="s">
        <v>539</v>
      </c>
      <c r="L155" s="124" t="s">
        <v>457</v>
      </c>
    </row>
    <row r="156" spans="3:12" ht="15.75" hidden="1" thickBot="1" x14ac:dyDescent="0.3">
      <c r="C156" s="125" t="s">
        <v>167</v>
      </c>
      <c r="D156" s="572"/>
      <c r="E156" s="230">
        <f>D150/12</f>
        <v>4.166666666666667</v>
      </c>
      <c r="F156" s="126">
        <v>36</v>
      </c>
      <c r="G156" s="123">
        <f t="shared" si="8"/>
        <v>150</v>
      </c>
      <c r="H156" s="187" t="s">
        <v>186</v>
      </c>
      <c r="I156" s="124" t="s">
        <v>1177</v>
      </c>
      <c r="J156" s="124" t="str">
        <f>VLOOKUP(I156,Presupuesto!$B$8:$C$584,2,0)</f>
        <v>UTILES DE ESCRITORIO, OFICINA Y ENSE¥ANZA</v>
      </c>
      <c r="K156" s="124" t="s">
        <v>539</v>
      </c>
      <c r="L156" s="124" t="s">
        <v>458</v>
      </c>
    </row>
    <row r="157" spans="3:12" ht="15.75" hidden="1" thickBot="1" x14ac:dyDescent="0.3">
      <c r="C157" s="125" t="s">
        <v>34</v>
      </c>
      <c r="D157" s="572"/>
      <c r="E157" s="230">
        <f>D150/12</f>
        <v>4.166666666666667</v>
      </c>
      <c r="F157" s="126">
        <v>80</v>
      </c>
      <c r="G157" s="123">
        <f t="shared" si="8"/>
        <v>333.33333333333337</v>
      </c>
      <c r="H157" s="187" t="s">
        <v>186</v>
      </c>
      <c r="I157" s="124" t="s">
        <v>1177</v>
      </c>
      <c r="J157" s="124" t="str">
        <f>VLOOKUP(I157,Presupuesto!$B$8:$C$584,2,0)</f>
        <v>UTILES DE ESCRITORIO, OFICINA Y ENSE¥ANZA</v>
      </c>
      <c r="K157" s="124" t="s">
        <v>539</v>
      </c>
      <c r="L157" s="124" t="s">
        <v>459</v>
      </c>
    </row>
    <row r="158" spans="3:12" ht="15.75" hidden="1" thickBot="1" x14ac:dyDescent="0.3">
      <c r="C158" s="135" t="s">
        <v>52</v>
      </c>
      <c r="D158" s="572"/>
      <c r="E158" s="260">
        <v>0</v>
      </c>
      <c r="F158" s="145">
        <v>25</v>
      </c>
      <c r="G158" s="123">
        <f t="shared" si="8"/>
        <v>0</v>
      </c>
      <c r="H158" s="187"/>
      <c r="I158" s="124" t="s">
        <v>1177</v>
      </c>
      <c r="J158" s="124" t="str">
        <f>VLOOKUP(I158,Presupuesto!$B$8:$C$584,2,0)</f>
        <v>UTILES DE ESCRITORIO, OFICINA Y ENSE¥ANZA</v>
      </c>
      <c r="K158" s="124" t="s">
        <v>539</v>
      </c>
      <c r="L158" s="124" t="s">
        <v>460</v>
      </c>
    </row>
    <row r="159" spans="3:12" ht="15.75" hidden="1" thickBot="1" x14ac:dyDescent="0.3">
      <c r="C159" s="264" t="s">
        <v>497</v>
      </c>
      <c r="D159" s="265"/>
      <c r="E159" s="266">
        <v>0</v>
      </c>
      <c r="F159" s="130">
        <f>HLOOKUP(C159,$AH$2:$BU$3,2,0)</f>
        <v>1200</v>
      </c>
      <c r="G159" s="131">
        <f>D159*E159*F159</f>
        <v>0</v>
      </c>
      <c r="H159" s="187"/>
      <c r="I159" s="124" t="s">
        <v>359</v>
      </c>
      <c r="J159" s="132" t="str">
        <f>VLOOKUP(I159,Presupuesto!$B$8:$C$584,2,0)</f>
        <v>VIATICOS (26200-00)</v>
      </c>
      <c r="K159" s="124" t="s">
        <v>539</v>
      </c>
      <c r="L159" s="124" t="s">
        <v>461</v>
      </c>
    </row>
    <row r="160" spans="3:12" ht="15.75" hidden="1" thickBot="1" x14ac:dyDescent="0.3"/>
    <row r="161" spans="3:12" ht="15.75" hidden="1" thickBot="1" x14ac:dyDescent="0.3"/>
    <row r="162" spans="3:12" ht="15.75" thickBot="1" x14ac:dyDescent="0.3">
      <c r="C162" s="29" t="s">
        <v>43</v>
      </c>
      <c r="D162" s="30">
        <f>SUM(G169:G177)</f>
        <v>21391.666666666668</v>
      </c>
      <c r="E162" s="119"/>
      <c r="F162" s="119"/>
      <c r="G162" s="119"/>
      <c r="H162" s="94"/>
      <c r="I162" s="94"/>
      <c r="J162" s="94"/>
      <c r="K162" s="138"/>
    </row>
    <row r="163" spans="3:12" ht="15.75" hidden="1" thickBot="1" x14ac:dyDescent="0.3">
      <c r="C163" s="72"/>
      <c r="D163" s="31"/>
      <c r="E163" s="119"/>
      <c r="F163" s="119"/>
      <c r="G163" s="119"/>
      <c r="H163" s="94"/>
      <c r="I163" s="94"/>
      <c r="J163" s="94"/>
      <c r="K163" s="138"/>
    </row>
    <row r="164" spans="3:12" ht="15.75" hidden="1" thickBot="1" x14ac:dyDescent="0.3">
      <c r="C164" s="72"/>
      <c r="D164" s="31"/>
      <c r="E164" s="119"/>
      <c r="F164" s="119"/>
      <c r="G164" s="119"/>
      <c r="H164" s="94"/>
      <c r="I164" s="94"/>
      <c r="J164" s="94"/>
      <c r="K164" s="138"/>
    </row>
    <row r="165" spans="3:12" ht="16.5" hidden="1" thickBot="1" x14ac:dyDescent="0.3">
      <c r="C165" s="236" t="s">
        <v>450</v>
      </c>
      <c r="D165" s="237" t="s">
        <v>1969</v>
      </c>
      <c r="E165" s="119"/>
      <c r="F165" s="119"/>
      <c r="G165" s="119"/>
      <c r="H165" s="94"/>
      <c r="I165" s="94"/>
      <c r="J165" s="94"/>
      <c r="K165" s="138"/>
    </row>
    <row r="166" spans="3:12" ht="19.5" hidden="1" thickBot="1" x14ac:dyDescent="0.3">
      <c r="C166" s="256" t="str">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1. Capacitaciones para la generación de iniciativas que conlleven a implementar el programa Lo Esencial</v>
      </c>
      <c r="D166" s="31"/>
      <c r="E166" s="119"/>
      <c r="F166" s="119"/>
      <c r="G166" s="119"/>
      <c r="H166" s="94"/>
      <c r="I166" s="94"/>
      <c r="J166" s="94"/>
      <c r="K166" s="138"/>
    </row>
    <row r="167" spans="3:12" ht="15.75" hidden="1" thickBot="1" x14ac:dyDescent="0.3">
      <c r="C167" s="72"/>
      <c r="D167" s="31"/>
      <c r="E167" s="119"/>
      <c r="F167" s="119"/>
      <c r="G167" s="119"/>
      <c r="H167" s="94"/>
      <c r="I167" s="94"/>
      <c r="J167" s="94"/>
      <c r="K167" s="138"/>
    </row>
    <row r="168" spans="3:12" ht="45.75" hidden="1" thickBot="1" x14ac:dyDescent="0.3">
      <c r="C168" s="152" t="s">
        <v>44</v>
      </c>
      <c r="D168" s="155" t="s">
        <v>45</v>
      </c>
      <c r="E168" s="154" t="s">
        <v>55</v>
      </c>
      <c r="F168" s="154" t="s">
        <v>57</v>
      </c>
      <c r="G168" s="153" t="s">
        <v>27</v>
      </c>
      <c r="H168" s="159" t="s">
        <v>187</v>
      </c>
      <c r="I168" s="154" t="s">
        <v>46</v>
      </c>
      <c r="J168" s="154" t="s">
        <v>188</v>
      </c>
      <c r="K168" s="154" t="s">
        <v>469</v>
      </c>
      <c r="L168" s="154" t="s">
        <v>470</v>
      </c>
    </row>
    <row r="169" spans="3:12" ht="15.75" hidden="1" thickBot="1" x14ac:dyDescent="0.3">
      <c r="C169" s="121" t="s">
        <v>47</v>
      </c>
      <c r="D169" s="571">
        <v>100</v>
      </c>
      <c r="E169" s="184">
        <v>0</v>
      </c>
      <c r="F169" s="141">
        <v>20000</v>
      </c>
      <c r="G169" s="123">
        <f t="shared" ref="G169:G177" si="9">E169*F169</f>
        <v>0</v>
      </c>
      <c r="H169" s="187"/>
      <c r="I169" s="124" t="s">
        <v>934</v>
      </c>
      <c r="J169" s="124" t="str">
        <f>VLOOKUP(I169,Presupuesto!$B$8:$C$584,2,0)</f>
        <v>SERVICIOS DE CAPACITACION.</v>
      </c>
      <c r="K169" s="267" t="s">
        <v>539</v>
      </c>
      <c r="L169" s="124" t="s">
        <v>453</v>
      </c>
    </row>
    <row r="170" spans="3:12" ht="15.75" hidden="1" thickBot="1" x14ac:dyDescent="0.3">
      <c r="C170" s="125" t="s">
        <v>48</v>
      </c>
      <c r="D170" s="572"/>
      <c r="E170" s="230">
        <f>D169</f>
        <v>100</v>
      </c>
      <c r="F170" s="126">
        <v>50</v>
      </c>
      <c r="G170" s="123">
        <f t="shared" si="9"/>
        <v>5000</v>
      </c>
      <c r="H170" s="187" t="s">
        <v>186</v>
      </c>
      <c r="I170" s="124" t="s">
        <v>952</v>
      </c>
      <c r="J170" s="124" t="str">
        <f>VLOOKUP(I170,Presupuesto!$B$8:$C$584,2,0)</f>
        <v>SERVICIOS DE IMPRENTA PUBLIC.Y REPRODUCCION</v>
      </c>
      <c r="K170" s="124" t="s">
        <v>539</v>
      </c>
      <c r="L170" s="124" t="s">
        <v>471</v>
      </c>
    </row>
    <row r="171" spans="3:12" ht="15.75" hidden="1" thickBot="1" x14ac:dyDescent="0.3">
      <c r="C171" s="125" t="s">
        <v>49</v>
      </c>
      <c r="D171" s="572"/>
      <c r="E171" s="230">
        <f>D169</f>
        <v>100</v>
      </c>
      <c r="F171" s="126">
        <v>150</v>
      </c>
      <c r="G171" s="123">
        <f t="shared" si="9"/>
        <v>15000</v>
      </c>
      <c r="H171" s="187" t="s">
        <v>186</v>
      </c>
      <c r="I171" s="124" t="s">
        <v>1027</v>
      </c>
      <c r="J171" s="124" t="str">
        <f>VLOOKUP(I171,Presupuesto!$B$8:$C$584,2,0)</f>
        <v>ALIMENTOS B EBIDAS PARA PERSONAS</v>
      </c>
      <c r="K171" s="124" t="s">
        <v>539</v>
      </c>
      <c r="L171" s="124" t="s">
        <v>454</v>
      </c>
    </row>
    <row r="172" spans="3:12" ht="15.75" hidden="1" thickBot="1" x14ac:dyDescent="0.3">
      <c r="C172" s="125" t="s">
        <v>50</v>
      </c>
      <c r="D172" s="572"/>
      <c r="E172" s="177">
        <v>0</v>
      </c>
      <c r="F172" s="144">
        <v>10000</v>
      </c>
      <c r="G172" s="123">
        <f t="shared" si="9"/>
        <v>0</v>
      </c>
      <c r="H172" s="187"/>
      <c r="I172" s="124" t="s">
        <v>358</v>
      </c>
      <c r="J172" s="124" t="str">
        <f>VLOOKUP(I172,Presupuesto!$B$8:$C$584,2,0)</f>
        <v>PASAJES (26100-00)</v>
      </c>
      <c r="K172" s="124" t="s">
        <v>539</v>
      </c>
      <c r="L172" s="124" t="s">
        <v>455</v>
      </c>
    </row>
    <row r="173" spans="3:12" ht="15.75" hidden="1" thickBot="1" x14ac:dyDescent="0.3">
      <c r="C173" s="125" t="s">
        <v>478</v>
      </c>
      <c r="D173" s="572"/>
      <c r="E173" s="177">
        <v>0</v>
      </c>
      <c r="F173" s="144">
        <v>250</v>
      </c>
      <c r="G173" s="123">
        <f t="shared" si="9"/>
        <v>0</v>
      </c>
      <c r="H173" s="187"/>
      <c r="I173" s="124" t="s">
        <v>1056</v>
      </c>
      <c r="J173" s="124" t="str">
        <f>VLOOKUP(I173,Presupuesto!$B$8:$C$584,2,0)</f>
        <v>PRODUCTOS PAPEL Y CARTON</v>
      </c>
      <c r="K173" s="124" t="s">
        <v>539</v>
      </c>
      <c r="L173" s="124" t="s">
        <v>456</v>
      </c>
    </row>
    <row r="174" spans="3:12" ht="15.75" hidden="1" thickBot="1" x14ac:dyDescent="0.3">
      <c r="C174" s="125" t="s">
        <v>51</v>
      </c>
      <c r="D174" s="572"/>
      <c r="E174" s="230">
        <f>(D169*25)/500</f>
        <v>5</v>
      </c>
      <c r="F174" s="126">
        <v>85</v>
      </c>
      <c r="G174" s="123">
        <f t="shared" si="9"/>
        <v>425</v>
      </c>
      <c r="H174" s="187" t="s">
        <v>186</v>
      </c>
      <c r="I174" s="124" t="s">
        <v>1056</v>
      </c>
      <c r="J174" s="124" t="str">
        <f>VLOOKUP(I174,Presupuesto!$B$8:$C$584,2,0)</f>
        <v>PRODUCTOS PAPEL Y CARTON</v>
      </c>
      <c r="K174" s="124" t="s">
        <v>539</v>
      </c>
      <c r="L174" s="124" t="s">
        <v>457</v>
      </c>
    </row>
    <row r="175" spans="3:12" ht="15.75" hidden="1" thickBot="1" x14ac:dyDescent="0.3">
      <c r="C175" s="125" t="s">
        <v>167</v>
      </c>
      <c r="D175" s="572"/>
      <c r="E175" s="230">
        <f>D169/12</f>
        <v>8.3333333333333339</v>
      </c>
      <c r="F175" s="126">
        <v>36</v>
      </c>
      <c r="G175" s="123">
        <f t="shared" si="9"/>
        <v>300</v>
      </c>
      <c r="H175" s="187" t="s">
        <v>186</v>
      </c>
      <c r="I175" s="124" t="s">
        <v>1177</v>
      </c>
      <c r="J175" s="124" t="str">
        <f>VLOOKUP(I175,Presupuesto!$B$8:$C$584,2,0)</f>
        <v>UTILES DE ESCRITORIO, OFICINA Y ENSE¥ANZA</v>
      </c>
      <c r="K175" s="124" t="s">
        <v>539</v>
      </c>
      <c r="L175" s="124" t="s">
        <v>458</v>
      </c>
    </row>
    <row r="176" spans="3:12" ht="15.75" hidden="1" thickBot="1" x14ac:dyDescent="0.3">
      <c r="C176" s="125" t="s">
        <v>34</v>
      </c>
      <c r="D176" s="572"/>
      <c r="E176" s="230">
        <f>D169/12</f>
        <v>8.3333333333333339</v>
      </c>
      <c r="F176" s="126">
        <v>80</v>
      </c>
      <c r="G176" s="123">
        <f t="shared" si="9"/>
        <v>666.66666666666674</v>
      </c>
      <c r="H176" s="187" t="s">
        <v>186</v>
      </c>
      <c r="I176" s="124" t="s">
        <v>1177</v>
      </c>
      <c r="J176" s="124" t="str">
        <f>VLOOKUP(I176,Presupuesto!$B$8:$C$584,2,0)</f>
        <v>UTILES DE ESCRITORIO, OFICINA Y ENSE¥ANZA</v>
      </c>
      <c r="K176" s="124" t="s">
        <v>539</v>
      </c>
      <c r="L176" s="124" t="s">
        <v>459</v>
      </c>
    </row>
    <row r="177" spans="3:12" ht="15.75" hidden="1" thickBot="1" x14ac:dyDescent="0.3">
      <c r="C177" s="135" t="s">
        <v>52</v>
      </c>
      <c r="D177" s="572"/>
      <c r="E177" s="260">
        <v>0</v>
      </c>
      <c r="F177" s="145">
        <v>25</v>
      </c>
      <c r="G177" s="123">
        <f t="shared" si="9"/>
        <v>0</v>
      </c>
      <c r="H177" s="187"/>
      <c r="I177" s="124" t="s">
        <v>1177</v>
      </c>
      <c r="J177" s="124" t="str">
        <f>VLOOKUP(I177,Presupuesto!$B$8:$C$584,2,0)</f>
        <v>UTILES DE ESCRITORIO, OFICINA Y ENSE¥ANZA</v>
      </c>
      <c r="K177" s="124" t="s">
        <v>539</v>
      </c>
      <c r="L177" s="124" t="s">
        <v>460</v>
      </c>
    </row>
    <row r="178" spans="3:12" ht="15.75" hidden="1" thickBot="1" x14ac:dyDescent="0.3">
      <c r="C178" s="264" t="s">
        <v>497</v>
      </c>
      <c r="D178" s="265"/>
      <c r="E178" s="266">
        <v>0</v>
      </c>
      <c r="F178" s="130">
        <f>HLOOKUP(C178,$AH$2:$BU$3,2,0)</f>
        <v>1200</v>
      </c>
      <c r="G178" s="131">
        <f>D178*E178*F178</f>
        <v>0</v>
      </c>
      <c r="H178" s="187"/>
      <c r="I178" s="124" t="s">
        <v>359</v>
      </c>
      <c r="J178" s="132" t="str">
        <f>VLOOKUP(I178,Presupuesto!$B$8:$C$584,2,0)</f>
        <v>VIATICOS (26200-00)</v>
      </c>
      <c r="K178" s="124" t="s">
        <v>539</v>
      </c>
      <c r="L178" s="124" t="s">
        <v>461</v>
      </c>
    </row>
    <row r="179" spans="3:12" ht="15.75" hidden="1" thickBot="1" x14ac:dyDescent="0.3">
      <c r="C179" s="119"/>
      <c r="E179" s="138"/>
      <c r="F179" s="138"/>
      <c r="G179" s="138"/>
      <c r="H179" s="201"/>
      <c r="I179" s="138"/>
      <c r="J179" s="138"/>
      <c r="K179" s="138"/>
    </row>
    <row r="180" spans="3:12" ht="15.75" hidden="1" thickBot="1" x14ac:dyDescent="0.3"/>
    <row r="181" spans="3:12" ht="15.75" thickBot="1" x14ac:dyDescent="0.3">
      <c r="C181" s="29" t="s">
        <v>43</v>
      </c>
      <c r="D181" s="30">
        <f>SUM(G188:G196)</f>
        <v>21391.666666666668</v>
      </c>
      <c r="E181" s="119"/>
      <c r="F181" s="119"/>
      <c r="G181" s="119"/>
      <c r="H181" s="94"/>
      <c r="I181" s="94"/>
      <c r="J181" s="94"/>
      <c r="K181" s="138"/>
    </row>
    <row r="182" spans="3:12" hidden="1" x14ac:dyDescent="0.25">
      <c r="C182" s="72"/>
      <c r="D182" s="31"/>
      <c r="E182" s="119"/>
      <c r="F182" s="119"/>
      <c r="G182" s="119"/>
      <c r="H182" s="94"/>
      <c r="I182" s="94"/>
      <c r="J182" s="94"/>
      <c r="K182" s="138"/>
    </row>
    <row r="183" spans="3:12" hidden="1" x14ac:dyDescent="0.25">
      <c r="C183" s="72"/>
      <c r="D183" s="31"/>
      <c r="E183" s="119"/>
      <c r="F183" s="119"/>
      <c r="G183" s="119"/>
      <c r="H183" s="94"/>
      <c r="I183" s="94"/>
      <c r="J183" s="94"/>
      <c r="K183" s="138"/>
    </row>
    <row r="184" spans="3:12" ht="15.75" hidden="1" x14ac:dyDescent="0.25">
      <c r="C184" s="236" t="s">
        <v>450</v>
      </c>
      <c r="D184" s="237" t="s">
        <v>1972</v>
      </c>
      <c r="E184" s="119"/>
      <c r="F184" s="119"/>
      <c r="G184" s="119"/>
      <c r="H184" s="94"/>
      <c r="I184" s="94"/>
      <c r="J184" s="94"/>
      <c r="K184" s="138"/>
    </row>
    <row r="185" spans="3:12" ht="18.75" hidden="1" x14ac:dyDescent="0.25">
      <c r="C185" s="256" t="str">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1. Construcción participativa y ejecución en red de proyectos de ciudadanía cultural</v>
      </c>
      <c r="D185" s="31"/>
      <c r="E185" s="119"/>
      <c r="F185" s="119"/>
      <c r="G185" s="119"/>
      <c r="H185" s="94"/>
      <c r="I185" s="94"/>
      <c r="J185" s="94"/>
      <c r="K185" s="138"/>
    </row>
    <row r="186" spans="3:12" hidden="1" x14ac:dyDescent="0.25">
      <c r="C186" s="72"/>
      <c r="D186" s="31"/>
      <c r="E186" s="119"/>
      <c r="F186" s="119"/>
      <c r="G186" s="119"/>
      <c r="H186" s="94"/>
      <c r="I186" s="94"/>
      <c r="J186" s="94"/>
      <c r="K186" s="138"/>
    </row>
    <row r="187" spans="3:12" ht="45.75" hidden="1" thickBot="1" x14ac:dyDescent="0.3">
      <c r="C187" s="152" t="s">
        <v>44</v>
      </c>
      <c r="D187" s="155" t="s">
        <v>45</v>
      </c>
      <c r="E187" s="154" t="s">
        <v>55</v>
      </c>
      <c r="F187" s="154" t="s">
        <v>57</v>
      </c>
      <c r="G187" s="153" t="s">
        <v>27</v>
      </c>
      <c r="H187" s="159" t="s">
        <v>187</v>
      </c>
      <c r="I187" s="154" t="s">
        <v>46</v>
      </c>
      <c r="J187" s="154" t="s">
        <v>188</v>
      </c>
      <c r="K187" s="154" t="s">
        <v>469</v>
      </c>
      <c r="L187" s="154" t="s">
        <v>470</v>
      </c>
    </row>
    <row r="188" spans="3:12" hidden="1" x14ac:dyDescent="0.25">
      <c r="C188" s="121" t="s">
        <v>47</v>
      </c>
      <c r="D188" s="571">
        <v>100</v>
      </c>
      <c r="E188" s="184">
        <v>0</v>
      </c>
      <c r="F188" s="141">
        <v>20000</v>
      </c>
      <c r="G188" s="123">
        <f t="shared" ref="G188:G196" si="10">E188*F188</f>
        <v>0</v>
      </c>
      <c r="H188" s="187"/>
      <c r="I188" s="124" t="s">
        <v>934</v>
      </c>
      <c r="J188" s="124" t="str">
        <f>VLOOKUP(I188,Presupuesto!$B$8:$C$584,2,0)</f>
        <v>SERVICIOS DE CAPACITACION.</v>
      </c>
      <c r="K188" s="267" t="s">
        <v>539</v>
      </c>
      <c r="L188" s="124" t="s">
        <v>453</v>
      </c>
    </row>
    <row r="189" spans="3:12" hidden="1" x14ac:dyDescent="0.25">
      <c r="C189" s="125" t="s">
        <v>48</v>
      </c>
      <c r="D189" s="572"/>
      <c r="E189" s="230">
        <f>D188</f>
        <v>100</v>
      </c>
      <c r="F189" s="126">
        <v>50</v>
      </c>
      <c r="G189" s="123">
        <f t="shared" si="10"/>
        <v>5000</v>
      </c>
      <c r="H189" s="187" t="s">
        <v>186</v>
      </c>
      <c r="I189" s="124" t="s">
        <v>952</v>
      </c>
      <c r="J189" s="124" t="str">
        <f>VLOOKUP(I189,Presupuesto!$B$8:$C$584,2,0)</f>
        <v>SERVICIOS DE IMPRENTA PUBLIC.Y REPRODUCCION</v>
      </c>
      <c r="K189" s="124" t="s">
        <v>539</v>
      </c>
      <c r="L189" s="124" t="s">
        <v>471</v>
      </c>
    </row>
    <row r="190" spans="3:12" hidden="1" x14ac:dyDescent="0.25">
      <c r="C190" s="125" t="s">
        <v>49</v>
      </c>
      <c r="D190" s="572"/>
      <c r="E190" s="230">
        <f>D188</f>
        <v>100</v>
      </c>
      <c r="F190" s="126">
        <v>150</v>
      </c>
      <c r="G190" s="123">
        <f t="shared" si="10"/>
        <v>15000</v>
      </c>
      <c r="H190" s="187" t="s">
        <v>186</v>
      </c>
      <c r="I190" s="124" t="s">
        <v>1027</v>
      </c>
      <c r="J190" s="124" t="str">
        <f>VLOOKUP(I190,Presupuesto!$B$8:$C$584,2,0)</f>
        <v>ALIMENTOS B EBIDAS PARA PERSONAS</v>
      </c>
      <c r="K190" s="124" t="s">
        <v>539</v>
      </c>
      <c r="L190" s="124" t="s">
        <v>454</v>
      </c>
    </row>
    <row r="191" spans="3:12" hidden="1" x14ac:dyDescent="0.25">
      <c r="C191" s="125" t="s">
        <v>50</v>
      </c>
      <c r="D191" s="572"/>
      <c r="E191" s="177">
        <v>0</v>
      </c>
      <c r="F191" s="144">
        <v>10000</v>
      </c>
      <c r="G191" s="123">
        <f t="shared" si="10"/>
        <v>0</v>
      </c>
      <c r="H191" s="187"/>
      <c r="I191" s="124" t="s">
        <v>358</v>
      </c>
      <c r="J191" s="124" t="str">
        <f>VLOOKUP(I191,Presupuesto!$B$8:$C$584,2,0)</f>
        <v>PASAJES (26100-00)</v>
      </c>
      <c r="K191" s="124" t="s">
        <v>539</v>
      </c>
      <c r="L191" s="124" t="s">
        <v>455</v>
      </c>
    </row>
    <row r="192" spans="3:12" hidden="1" x14ac:dyDescent="0.25">
      <c r="C192" s="125" t="s">
        <v>478</v>
      </c>
      <c r="D192" s="572"/>
      <c r="E192" s="177">
        <v>0</v>
      </c>
      <c r="F192" s="144">
        <v>250</v>
      </c>
      <c r="G192" s="123">
        <f t="shared" si="10"/>
        <v>0</v>
      </c>
      <c r="H192" s="187"/>
      <c r="I192" s="124" t="s">
        <v>1056</v>
      </c>
      <c r="J192" s="124" t="str">
        <f>VLOOKUP(I192,Presupuesto!$B$8:$C$584,2,0)</f>
        <v>PRODUCTOS PAPEL Y CARTON</v>
      </c>
      <c r="K192" s="124" t="s">
        <v>539</v>
      </c>
      <c r="L192" s="124" t="s">
        <v>456</v>
      </c>
    </row>
    <row r="193" spans="3:12" hidden="1" x14ac:dyDescent="0.25">
      <c r="C193" s="125" t="s">
        <v>51</v>
      </c>
      <c r="D193" s="572"/>
      <c r="E193" s="230">
        <f>(D188*25)/500</f>
        <v>5</v>
      </c>
      <c r="F193" s="126">
        <v>85</v>
      </c>
      <c r="G193" s="123">
        <f t="shared" si="10"/>
        <v>425</v>
      </c>
      <c r="H193" s="187" t="s">
        <v>186</v>
      </c>
      <c r="I193" s="124" t="s">
        <v>1056</v>
      </c>
      <c r="J193" s="124" t="str">
        <f>VLOOKUP(I193,Presupuesto!$B$8:$C$584,2,0)</f>
        <v>PRODUCTOS PAPEL Y CARTON</v>
      </c>
      <c r="K193" s="124" t="s">
        <v>539</v>
      </c>
      <c r="L193" s="124" t="s">
        <v>457</v>
      </c>
    </row>
    <row r="194" spans="3:12" hidden="1" x14ac:dyDescent="0.25">
      <c r="C194" s="125" t="s">
        <v>167</v>
      </c>
      <c r="D194" s="572"/>
      <c r="E194" s="230">
        <f>D188/12</f>
        <v>8.3333333333333339</v>
      </c>
      <c r="F194" s="126">
        <v>36</v>
      </c>
      <c r="G194" s="123">
        <f t="shared" si="10"/>
        <v>300</v>
      </c>
      <c r="H194" s="187" t="s">
        <v>186</v>
      </c>
      <c r="I194" s="124" t="s">
        <v>1177</v>
      </c>
      <c r="J194" s="124" t="str">
        <f>VLOOKUP(I194,Presupuesto!$B$8:$C$584,2,0)</f>
        <v>UTILES DE ESCRITORIO, OFICINA Y ENSE¥ANZA</v>
      </c>
      <c r="K194" s="124" t="s">
        <v>539</v>
      </c>
      <c r="L194" s="124" t="s">
        <v>458</v>
      </c>
    </row>
    <row r="195" spans="3:12" hidden="1" x14ac:dyDescent="0.25">
      <c r="C195" s="125" t="s">
        <v>34</v>
      </c>
      <c r="D195" s="572"/>
      <c r="E195" s="230">
        <f>D188/12</f>
        <v>8.3333333333333339</v>
      </c>
      <c r="F195" s="126">
        <v>80</v>
      </c>
      <c r="G195" s="123">
        <f t="shared" si="10"/>
        <v>666.66666666666674</v>
      </c>
      <c r="H195" s="187" t="s">
        <v>186</v>
      </c>
      <c r="I195" s="124" t="s">
        <v>1177</v>
      </c>
      <c r="J195" s="124" t="str">
        <f>VLOOKUP(I195,Presupuesto!$B$8:$C$584,2,0)</f>
        <v>UTILES DE ESCRITORIO, OFICINA Y ENSE¥ANZA</v>
      </c>
      <c r="K195" s="124" t="s">
        <v>539</v>
      </c>
      <c r="L195" s="124" t="s">
        <v>459</v>
      </c>
    </row>
    <row r="196" spans="3:12" hidden="1" x14ac:dyDescent="0.25">
      <c r="C196" s="135" t="s">
        <v>52</v>
      </c>
      <c r="D196" s="572"/>
      <c r="E196" s="260">
        <v>0</v>
      </c>
      <c r="F196" s="145">
        <v>25</v>
      </c>
      <c r="G196" s="123">
        <f t="shared" si="10"/>
        <v>0</v>
      </c>
      <c r="H196" s="187"/>
      <c r="I196" s="124" t="s">
        <v>1177</v>
      </c>
      <c r="J196" s="124" t="str">
        <f>VLOOKUP(I196,Presupuesto!$B$8:$C$584,2,0)</f>
        <v>UTILES DE ESCRITORIO, OFICINA Y ENSE¥ANZA</v>
      </c>
      <c r="K196" s="124" t="s">
        <v>539</v>
      </c>
      <c r="L196" s="124" t="s">
        <v>460</v>
      </c>
    </row>
    <row r="197" spans="3:12" ht="15.75" hidden="1" thickBot="1" x14ac:dyDescent="0.3">
      <c r="C197" s="264" t="s">
        <v>497</v>
      </c>
      <c r="D197" s="265"/>
      <c r="E197" s="266">
        <v>0</v>
      </c>
      <c r="F197" s="130">
        <f>HLOOKUP(C197,$AH$2:$BU$3,2,0)</f>
        <v>1200</v>
      </c>
      <c r="G197" s="131">
        <f>D197*E197*F197</f>
        <v>0</v>
      </c>
      <c r="H197" s="187"/>
      <c r="I197" s="124" t="s">
        <v>359</v>
      </c>
      <c r="J197" s="132" t="str">
        <f>VLOOKUP(I197,Presupuesto!$B$8:$C$584,2,0)</f>
        <v>VIATICOS (26200-00)</v>
      </c>
      <c r="K197" s="124" t="s">
        <v>539</v>
      </c>
      <c r="L197" s="124" t="s">
        <v>461</v>
      </c>
    </row>
    <row r="198" spans="3:12" hidden="1" x14ac:dyDescent="0.25"/>
    <row r="199" spans="3:12" hidden="1" x14ac:dyDescent="0.25"/>
    <row r="200" spans="3:12" hidden="1" x14ac:dyDescent="0.25">
      <c r="C200" s="505"/>
      <c r="D200" s="506"/>
      <c r="E200" s="507"/>
      <c r="F200" s="507"/>
      <c r="G200" s="507"/>
      <c r="H200" s="508"/>
      <c r="I200" s="508"/>
      <c r="J200" s="508"/>
      <c r="K200" s="507"/>
      <c r="L200" s="509"/>
    </row>
    <row r="201" spans="3:12" hidden="1" x14ac:dyDescent="0.25">
      <c r="C201" s="133"/>
      <c r="D201" s="510"/>
      <c r="E201" s="507"/>
      <c r="F201" s="507"/>
      <c r="G201" s="507"/>
      <c r="H201" s="508"/>
      <c r="I201" s="508"/>
      <c r="J201" s="508"/>
      <c r="K201" s="507"/>
      <c r="L201" s="509"/>
    </row>
    <row r="202" spans="3:12" hidden="1" x14ac:dyDescent="0.25">
      <c r="C202" s="133"/>
      <c r="D202" s="510"/>
      <c r="E202" s="507"/>
      <c r="F202" s="507"/>
      <c r="G202" s="507"/>
      <c r="H202" s="508"/>
      <c r="I202" s="508"/>
      <c r="J202" s="508"/>
      <c r="K202" s="507"/>
      <c r="L202" s="509"/>
    </row>
    <row r="203" spans="3:12" ht="15.75" hidden="1" x14ac:dyDescent="0.25">
      <c r="C203" s="511"/>
      <c r="D203" s="512"/>
      <c r="E203" s="507"/>
      <c r="F203" s="507"/>
      <c r="G203" s="507"/>
      <c r="H203" s="508"/>
      <c r="I203" s="508"/>
      <c r="J203" s="508"/>
      <c r="K203" s="507"/>
      <c r="L203" s="509"/>
    </row>
    <row r="204" spans="3:12" ht="18.75" hidden="1" x14ac:dyDescent="0.25">
      <c r="C204" s="513"/>
      <c r="D204" s="510"/>
      <c r="E204" s="507"/>
      <c r="F204" s="507"/>
      <c r="G204" s="507"/>
      <c r="H204" s="508"/>
      <c r="I204" s="508"/>
      <c r="J204" s="508"/>
      <c r="K204" s="507"/>
      <c r="L204" s="509"/>
    </row>
    <row r="205" spans="3:12" hidden="1" x14ac:dyDescent="0.25">
      <c r="C205" s="133"/>
      <c r="D205" s="510"/>
      <c r="E205" s="507"/>
      <c r="F205" s="507"/>
      <c r="G205" s="507"/>
      <c r="H205" s="508"/>
      <c r="I205" s="508"/>
      <c r="J205" s="508"/>
      <c r="K205" s="507"/>
      <c r="L205" s="509"/>
    </row>
    <row r="206" spans="3:12" hidden="1" x14ac:dyDescent="0.25">
      <c r="C206" s="514"/>
      <c r="D206" s="515"/>
      <c r="E206" s="514"/>
      <c r="F206" s="514"/>
      <c r="G206" s="516"/>
      <c r="H206" s="517"/>
      <c r="I206" s="514"/>
      <c r="J206" s="514"/>
      <c r="K206" s="514"/>
      <c r="L206" s="514"/>
    </row>
    <row r="207" spans="3:12" hidden="1" x14ac:dyDescent="0.25">
      <c r="C207" s="507"/>
      <c r="D207" s="573"/>
      <c r="E207" s="518"/>
      <c r="F207" s="519"/>
      <c r="G207" s="519"/>
      <c r="H207" s="520"/>
      <c r="I207" s="508"/>
      <c r="J207" s="508"/>
      <c r="K207" s="521"/>
      <c r="L207" s="508"/>
    </row>
    <row r="208" spans="3:12" hidden="1" x14ac:dyDescent="0.25">
      <c r="C208" s="507"/>
      <c r="D208" s="573"/>
      <c r="E208" s="518"/>
      <c r="F208" s="519"/>
      <c r="G208" s="519"/>
      <c r="H208" s="520"/>
      <c r="I208" s="508"/>
      <c r="J208" s="508"/>
      <c r="K208" s="508"/>
      <c r="L208" s="508"/>
    </row>
    <row r="209" spans="3:12" hidden="1" x14ac:dyDescent="0.25">
      <c r="C209" s="507"/>
      <c r="D209" s="573"/>
      <c r="E209" s="518"/>
      <c r="F209" s="519"/>
      <c r="G209" s="519"/>
      <c r="H209" s="520"/>
      <c r="I209" s="508"/>
      <c r="J209" s="508"/>
      <c r="K209" s="508"/>
      <c r="L209" s="508"/>
    </row>
    <row r="210" spans="3:12" hidden="1" x14ac:dyDescent="0.25">
      <c r="C210" s="507"/>
      <c r="D210" s="573"/>
      <c r="E210" s="518"/>
      <c r="F210" s="519"/>
      <c r="G210" s="519"/>
      <c r="H210" s="520"/>
      <c r="I210" s="508"/>
      <c r="J210" s="508"/>
      <c r="K210" s="508"/>
      <c r="L210" s="508"/>
    </row>
    <row r="211" spans="3:12" hidden="1" x14ac:dyDescent="0.25">
      <c r="C211" s="507"/>
      <c r="D211" s="573"/>
      <c r="E211" s="518"/>
      <c r="F211" s="519"/>
      <c r="G211" s="519"/>
      <c r="H211" s="520"/>
      <c r="I211" s="508"/>
      <c r="J211" s="508"/>
      <c r="K211" s="508"/>
      <c r="L211" s="508"/>
    </row>
    <row r="212" spans="3:12" hidden="1" x14ac:dyDescent="0.25">
      <c r="C212" s="507"/>
      <c r="D212" s="573"/>
      <c r="E212" s="518"/>
      <c r="F212" s="519"/>
      <c r="G212" s="519"/>
      <c r="H212" s="520"/>
      <c r="I212" s="508"/>
      <c r="J212" s="508"/>
      <c r="K212" s="508"/>
      <c r="L212" s="508"/>
    </row>
    <row r="213" spans="3:12" hidden="1" x14ac:dyDescent="0.25">
      <c r="C213" s="507"/>
      <c r="D213" s="573"/>
      <c r="E213" s="518"/>
      <c r="F213" s="519"/>
      <c r="G213" s="519"/>
      <c r="H213" s="520"/>
      <c r="I213" s="508"/>
      <c r="J213" s="508"/>
      <c r="K213" s="508"/>
      <c r="L213" s="508"/>
    </row>
    <row r="214" spans="3:12" hidden="1" x14ac:dyDescent="0.25">
      <c r="C214" s="507"/>
      <c r="D214" s="573"/>
      <c r="E214" s="518"/>
      <c r="F214" s="519"/>
      <c r="G214" s="519"/>
      <c r="H214" s="520"/>
      <c r="I214" s="508"/>
      <c r="J214" s="508"/>
      <c r="K214" s="508"/>
      <c r="L214" s="508"/>
    </row>
    <row r="215" spans="3:12" hidden="1" x14ac:dyDescent="0.25">
      <c r="C215" s="507"/>
      <c r="D215" s="573"/>
      <c r="E215" s="518"/>
      <c r="F215" s="519"/>
      <c r="G215" s="519"/>
      <c r="H215" s="520"/>
      <c r="I215" s="508"/>
      <c r="J215" s="508"/>
      <c r="K215" s="508"/>
      <c r="L215" s="508"/>
    </row>
    <row r="216" spans="3:12" hidden="1" x14ac:dyDescent="0.25">
      <c r="C216" s="522"/>
      <c r="D216" s="514"/>
      <c r="E216" s="523"/>
      <c r="F216" s="519"/>
      <c r="G216" s="519"/>
      <c r="H216" s="520"/>
      <c r="I216" s="508"/>
      <c r="J216" s="508"/>
      <c r="K216" s="508"/>
      <c r="L216" s="508"/>
    </row>
    <row r="217" spans="3:12" hidden="1" x14ac:dyDescent="0.25">
      <c r="C217" s="507"/>
      <c r="D217" s="509"/>
      <c r="E217" s="507"/>
      <c r="F217" s="507"/>
      <c r="G217" s="507"/>
      <c r="H217" s="508"/>
      <c r="I217" s="507"/>
      <c r="J217" s="507"/>
      <c r="K217" s="507"/>
      <c r="L217" s="509"/>
    </row>
    <row r="218" spans="3:12" hidden="1" x14ac:dyDescent="0.25">
      <c r="C218" s="509"/>
      <c r="D218" s="509"/>
      <c r="E218" s="509"/>
      <c r="F218" s="509"/>
      <c r="G218" s="509"/>
      <c r="H218" s="524"/>
      <c r="I218" s="509"/>
      <c r="J218" s="509"/>
      <c r="K218" s="509"/>
      <c r="L218" s="509"/>
    </row>
    <row r="219" spans="3:12" hidden="1" x14ac:dyDescent="0.25">
      <c r="C219" s="505"/>
      <c r="D219" s="506"/>
      <c r="E219" s="507"/>
      <c r="F219" s="507"/>
      <c r="G219" s="507"/>
      <c r="H219" s="508"/>
      <c r="I219" s="508"/>
      <c r="J219" s="508"/>
      <c r="K219" s="507"/>
      <c r="L219" s="509"/>
    </row>
    <row r="220" spans="3:12" hidden="1" x14ac:dyDescent="0.25">
      <c r="C220" s="133"/>
      <c r="D220" s="510"/>
      <c r="E220" s="507"/>
      <c r="F220" s="507"/>
      <c r="G220" s="507"/>
      <c r="H220" s="508"/>
      <c r="I220" s="508"/>
      <c r="J220" s="508"/>
      <c r="K220" s="507"/>
      <c r="L220" s="509"/>
    </row>
    <row r="221" spans="3:12" hidden="1" x14ac:dyDescent="0.25">
      <c r="C221" s="133"/>
      <c r="D221" s="510"/>
      <c r="E221" s="507"/>
      <c r="F221" s="507"/>
      <c r="G221" s="507"/>
      <c r="H221" s="508"/>
      <c r="I221" s="508"/>
      <c r="J221" s="508"/>
      <c r="K221" s="507"/>
      <c r="L221" s="509"/>
    </row>
    <row r="222" spans="3:12" ht="15.75" hidden="1" x14ac:dyDescent="0.25">
      <c r="C222" s="511"/>
      <c r="D222" s="512"/>
      <c r="E222" s="507"/>
      <c r="F222" s="507"/>
      <c r="G222" s="507"/>
      <c r="H222" s="508"/>
      <c r="I222" s="508"/>
      <c r="J222" s="508"/>
      <c r="K222" s="507"/>
      <c r="L222" s="509"/>
    </row>
    <row r="223" spans="3:12" ht="18.75" hidden="1" x14ac:dyDescent="0.25">
      <c r="C223" s="513"/>
      <c r="D223" s="510"/>
      <c r="E223" s="507"/>
      <c r="F223" s="507"/>
      <c r="G223" s="507"/>
      <c r="H223" s="508"/>
      <c r="I223" s="508"/>
      <c r="J223" s="508"/>
      <c r="K223" s="507"/>
      <c r="L223" s="509"/>
    </row>
    <row r="224" spans="3:12" hidden="1" x14ac:dyDescent="0.25">
      <c r="C224" s="133"/>
      <c r="D224" s="510"/>
      <c r="E224" s="507"/>
      <c r="F224" s="507"/>
      <c r="G224" s="507"/>
      <c r="H224" s="508"/>
      <c r="I224" s="508"/>
      <c r="J224" s="508"/>
      <c r="K224" s="507"/>
      <c r="L224" s="509"/>
    </row>
    <row r="225" spans="3:12" hidden="1" x14ac:dyDescent="0.25">
      <c r="C225" s="514"/>
      <c r="D225" s="515"/>
      <c r="E225" s="514"/>
      <c r="F225" s="514"/>
      <c r="G225" s="516"/>
      <c r="H225" s="517"/>
      <c r="I225" s="514"/>
      <c r="J225" s="514"/>
      <c r="K225" s="514"/>
      <c r="L225" s="514"/>
    </row>
    <row r="226" spans="3:12" hidden="1" x14ac:dyDescent="0.25">
      <c r="C226" s="507"/>
      <c r="D226" s="573"/>
      <c r="E226" s="518"/>
      <c r="F226" s="519"/>
      <c r="G226" s="519"/>
      <c r="H226" s="520"/>
      <c r="I226" s="508"/>
      <c r="J226" s="508"/>
      <c r="K226" s="521"/>
      <c r="L226" s="508"/>
    </row>
    <row r="227" spans="3:12" hidden="1" x14ac:dyDescent="0.25">
      <c r="C227" s="507"/>
      <c r="D227" s="573"/>
      <c r="E227" s="518"/>
      <c r="F227" s="519"/>
      <c r="G227" s="519"/>
      <c r="H227" s="520"/>
      <c r="I227" s="508"/>
      <c r="J227" s="508"/>
      <c r="K227" s="508"/>
      <c r="L227" s="508"/>
    </row>
    <row r="228" spans="3:12" hidden="1" x14ac:dyDescent="0.25">
      <c r="C228" s="507"/>
      <c r="D228" s="573"/>
      <c r="E228" s="518"/>
      <c r="F228" s="519"/>
      <c r="G228" s="519"/>
      <c r="H228" s="520"/>
      <c r="I228" s="508"/>
      <c r="J228" s="508"/>
      <c r="K228" s="508"/>
      <c r="L228" s="508"/>
    </row>
    <row r="229" spans="3:12" hidden="1" x14ac:dyDescent="0.25">
      <c r="C229" s="507"/>
      <c r="D229" s="573"/>
      <c r="E229" s="518"/>
      <c r="F229" s="519"/>
      <c r="G229" s="519"/>
      <c r="H229" s="520"/>
      <c r="I229" s="508"/>
      <c r="J229" s="508"/>
      <c r="K229" s="508"/>
      <c r="L229" s="508"/>
    </row>
    <row r="230" spans="3:12" hidden="1" x14ac:dyDescent="0.25">
      <c r="C230" s="507"/>
      <c r="D230" s="573"/>
      <c r="E230" s="518"/>
      <c r="F230" s="519"/>
      <c r="G230" s="519"/>
      <c r="H230" s="520"/>
      <c r="I230" s="508"/>
      <c r="J230" s="508"/>
      <c r="K230" s="508"/>
      <c r="L230" s="508"/>
    </row>
    <row r="231" spans="3:12" hidden="1" x14ac:dyDescent="0.25">
      <c r="C231" s="507"/>
      <c r="D231" s="573"/>
      <c r="E231" s="518"/>
      <c r="F231" s="519"/>
      <c r="G231" s="519"/>
      <c r="H231" s="520"/>
      <c r="I231" s="508"/>
      <c r="J231" s="508"/>
      <c r="K231" s="508"/>
      <c r="L231" s="508"/>
    </row>
    <row r="232" spans="3:12" hidden="1" x14ac:dyDescent="0.25">
      <c r="C232" s="507"/>
      <c r="D232" s="573"/>
      <c r="E232" s="518"/>
      <c r="F232" s="519"/>
      <c r="G232" s="519"/>
      <c r="H232" s="520"/>
      <c r="I232" s="508"/>
      <c r="J232" s="508"/>
      <c r="K232" s="508"/>
      <c r="L232" s="508"/>
    </row>
    <row r="233" spans="3:12" hidden="1" x14ac:dyDescent="0.25">
      <c r="C233" s="507"/>
      <c r="D233" s="573"/>
      <c r="E233" s="518"/>
      <c r="F233" s="519"/>
      <c r="G233" s="519"/>
      <c r="H233" s="520"/>
      <c r="I233" s="508"/>
      <c r="J233" s="508"/>
      <c r="K233" s="508"/>
      <c r="L233" s="508"/>
    </row>
    <row r="234" spans="3:12" hidden="1" x14ac:dyDescent="0.25">
      <c r="C234" s="507"/>
      <c r="D234" s="573"/>
      <c r="E234" s="518"/>
      <c r="F234" s="519"/>
      <c r="G234" s="519"/>
      <c r="H234" s="520"/>
      <c r="I234" s="508"/>
      <c r="J234" s="508"/>
      <c r="K234" s="508"/>
      <c r="L234" s="508"/>
    </row>
    <row r="235" spans="3:12" hidden="1" x14ac:dyDescent="0.25">
      <c r="C235" s="522"/>
      <c r="D235" s="514"/>
      <c r="E235" s="523"/>
      <c r="F235" s="519"/>
      <c r="G235" s="519"/>
      <c r="H235" s="520"/>
      <c r="I235" s="508"/>
      <c r="J235" s="508"/>
      <c r="K235" s="508"/>
      <c r="L235" s="508"/>
    </row>
    <row r="236" spans="3:12" hidden="1" x14ac:dyDescent="0.25">
      <c r="C236" s="509"/>
      <c r="D236" s="509"/>
      <c r="E236" s="509"/>
      <c r="F236" s="509"/>
      <c r="G236" s="509"/>
      <c r="H236" s="524"/>
      <c r="I236" s="509"/>
      <c r="J236" s="509"/>
      <c r="K236" s="509"/>
      <c r="L236" s="509"/>
    </row>
    <row r="237" spans="3:12" hidden="1" x14ac:dyDescent="0.25">
      <c r="C237" s="509"/>
      <c r="D237" s="509"/>
      <c r="E237" s="509"/>
      <c r="F237" s="509"/>
      <c r="G237" s="509"/>
      <c r="H237" s="524"/>
      <c r="I237" s="509"/>
      <c r="J237" s="509"/>
      <c r="K237" s="509"/>
      <c r="L237" s="509"/>
    </row>
    <row r="238" spans="3:12" hidden="1" x14ac:dyDescent="0.25">
      <c r="C238" s="505"/>
      <c r="D238" s="506"/>
      <c r="E238" s="507"/>
      <c r="F238" s="507"/>
      <c r="G238" s="507"/>
      <c r="H238" s="508"/>
      <c r="I238" s="508"/>
      <c r="J238" s="508"/>
      <c r="K238" s="507"/>
      <c r="L238" s="509"/>
    </row>
    <row r="239" spans="3:12" hidden="1" x14ac:dyDescent="0.25">
      <c r="C239" s="133"/>
      <c r="D239" s="510"/>
      <c r="E239" s="507"/>
      <c r="F239" s="507"/>
      <c r="G239" s="507"/>
      <c r="H239" s="508"/>
      <c r="I239" s="508"/>
      <c r="J239" s="508"/>
      <c r="K239" s="507"/>
      <c r="L239" s="509"/>
    </row>
    <row r="240" spans="3:12" hidden="1" x14ac:dyDescent="0.25">
      <c r="C240" s="133"/>
      <c r="D240" s="510"/>
      <c r="E240" s="507"/>
      <c r="F240" s="507"/>
      <c r="G240" s="507"/>
      <c r="H240" s="508"/>
      <c r="I240" s="508"/>
      <c r="J240" s="508"/>
      <c r="K240" s="507"/>
      <c r="L240" s="509"/>
    </row>
    <row r="241" spans="3:12" ht="15.75" hidden="1" x14ac:dyDescent="0.25">
      <c r="C241" s="511"/>
      <c r="D241" s="512"/>
      <c r="E241" s="507"/>
      <c r="F241" s="507"/>
      <c r="G241" s="507"/>
      <c r="H241" s="508"/>
      <c r="I241" s="508"/>
      <c r="J241" s="508"/>
      <c r="K241" s="507"/>
      <c r="L241" s="509"/>
    </row>
    <row r="242" spans="3:12" ht="18.75" hidden="1" x14ac:dyDescent="0.25">
      <c r="C242" s="513"/>
      <c r="D242" s="510"/>
      <c r="E242" s="507"/>
      <c r="F242" s="507"/>
      <c r="G242" s="507"/>
      <c r="H242" s="508"/>
      <c r="I242" s="508"/>
      <c r="J242" s="508"/>
      <c r="K242" s="507"/>
      <c r="L242" s="509"/>
    </row>
    <row r="243" spans="3:12" hidden="1" x14ac:dyDescent="0.25">
      <c r="C243" s="133"/>
      <c r="D243" s="510"/>
      <c r="E243" s="507"/>
      <c r="F243" s="507"/>
      <c r="G243" s="507"/>
      <c r="H243" s="508"/>
      <c r="I243" s="508"/>
      <c r="J243" s="508"/>
      <c r="K243" s="507"/>
      <c r="L243" s="509"/>
    </row>
    <row r="244" spans="3:12" hidden="1" x14ac:dyDescent="0.25">
      <c r="C244" s="514"/>
      <c r="D244" s="515"/>
      <c r="E244" s="514"/>
      <c r="F244" s="514"/>
      <c r="G244" s="516"/>
      <c r="H244" s="517"/>
      <c r="I244" s="514"/>
      <c r="J244" s="514"/>
      <c r="K244" s="514"/>
      <c r="L244" s="514"/>
    </row>
    <row r="245" spans="3:12" hidden="1" x14ac:dyDescent="0.25">
      <c r="C245" s="507"/>
      <c r="D245" s="573"/>
      <c r="E245" s="518"/>
      <c r="F245" s="519"/>
      <c r="G245" s="519"/>
      <c r="H245" s="520"/>
      <c r="I245" s="508"/>
      <c r="J245" s="508"/>
      <c r="K245" s="521"/>
      <c r="L245" s="508"/>
    </row>
    <row r="246" spans="3:12" hidden="1" x14ac:dyDescent="0.25">
      <c r="C246" s="507"/>
      <c r="D246" s="573"/>
      <c r="E246" s="518"/>
      <c r="F246" s="519"/>
      <c r="G246" s="519"/>
      <c r="H246" s="520"/>
      <c r="I246" s="508"/>
      <c r="J246" s="508"/>
      <c r="K246" s="508"/>
      <c r="L246" s="508"/>
    </row>
    <row r="247" spans="3:12" hidden="1" x14ac:dyDescent="0.25">
      <c r="C247" s="507"/>
      <c r="D247" s="573"/>
      <c r="E247" s="518"/>
      <c r="F247" s="519"/>
      <c r="G247" s="519"/>
      <c r="H247" s="520"/>
      <c r="I247" s="508"/>
      <c r="J247" s="508"/>
      <c r="K247" s="508"/>
      <c r="L247" s="508"/>
    </row>
    <row r="248" spans="3:12" hidden="1" x14ac:dyDescent="0.25">
      <c r="C248" s="507"/>
      <c r="D248" s="573"/>
      <c r="E248" s="518"/>
      <c r="F248" s="519"/>
      <c r="G248" s="519"/>
      <c r="H248" s="520"/>
      <c r="I248" s="508"/>
      <c r="J248" s="508"/>
      <c r="K248" s="508"/>
      <c r="L248" s="508"/>
    </row>
    <row r="249" spans="3:12" hidden="1" x14ac:dyDescent="0.25">
      <c r="C249" s="507"/>
      <c r="D249" s="573"/>
      <c r="E249" s="518"/>
      <c r="F249" s="519"/>
      <c r="G249" s="519"/>
      <c r="H249" s="520"/>
      <c r="I249" s="508"/>
      <c r="J249" s="508"/>
      <c r="K249" s="508"/>
      <c r="L249" s="508"/>
    </row>
    <row r="250" spans="3:12" hidden="1" x14ac:dyDescent="0.25">
      <c r="C250" s="507"/>
      <c r="D250" s="573"/>
      <c r="E250" s="518"/>
      <c r="F250" s="519"/>
      <c r="G250" s="519"/>
      <c r="H250" s="520"/>
      <c r="I250" s="508"/>
      <c r="J250" s="508"/>
      <c r="K250" s="508"/>
      <c r="L250" s="508"/>
    </row>
    <row r="251" spans="3:12" hidden="1" x14ac:dyDescent="0.25">
      <c r="C251" s="507"/>
      <c r="D251" s="573"/>
      <c r="E251" s="518"/>
      <c r="F251" s="519"/>
      <c r="G251" s="519"/>
      <c r="H251" s="520"/>
      <c r="I251" s="508"/>
      <c r="J251" s="508"/>
      <c r="K251" s="508"/>
      <c r="L251" s="508"/>
    </row>
    <row r="252" spans="3:12" hidden="1" x14ac:dyDescent="0.25">
      <c r="C252" s="507"/>
      <c r="D252" s="573"/>
      <c r="E252" s="518"/>
      <c r="F252" s="519"/>
      <c r="G252" s="519"/>
      <c r="H252" s="520"/>
      <c r="I252" s="508"/>
      <c r="J252" s="508"/>
      <c r="K252" s="508"/>
      <c r="L252" s="508"/>
    </row>
    <row r="253" spans="3:12" hidden="1" x14ac:dyDescent="0.25">
      <c r="C253" s="507"/>
      <c r="D253" s="573"/>
      <c r="E253" s="518"/>
      <c r="F253" s="519"/>
      <c r="G253" s="519"/>
      <c r="H253" s="520"/>
      <c r="I253" s="508"/>
      <c r="J253" s="508"/>
      <c r="K253" s="508"/>
      <c r="L253" s="508"/>
    </row>
    <row r="254" spans="3:12" hidden="1" x14ac:dyDescent="0.25">
      <c r="C254" s="522"/>
      <c r="D254" s="514"/>
      <c r="E254" s="523"/>
      <c r="F254" s="519"/>
      <c r="G254" s="519"/>
      <c r="H254" s="520"/>
      <c r="I254" s="508"/>
      <c r="J254" s="508"/>
      <c r="K254" s="508"/>
      <c r="L254" s="508"/>
    </row>
    <row r="255" spans="3:12" hidden="1" x14ac:dyDescent="0.25">
      <c r="C255" s="507"/>
      <c r="D255" s="509"/>
      <c r="E255" s="507"/>
      <c r="F255" s="507"/>
      <c r="G255" s="507"/>
      <c r="H255" s="508"/>
      <c r="I255" s="507"/>
      <c r="J255" s="507"/>
      <c r="K255" s="507"/>
      <c r="L255" s="509"/>
    </row>
    <row r="256" spans="3:12" hidden="1" x14ac:dyDescent="0.25">
      <c r="C256" s="509"/>
      <c r="D256" s="509"/>
      <c r="E256" s="509"/>
      <c r="F256" s="509"/>
      <c r="G256" s="509"/>
      <c r="H256" s="524"/>
      <c r="I256" s="509"/>
      <c r="J256" s="509"/>
      <c r="K256" s="509"/>
      <c r="L256" s="509"/>
    </row>
    <row r="257" spans="3:12" hidden="1" x14ac:dyDescent="0.25">
      <c r="C257" s="505"/>
      <c r="D257" s="506"/>
      <c r="E257" s="507"/>
      <c r="F257" s="507"/>
      <c r="G257" s="507"/>
      <c r="H257" s="508"/>
      <c r="I257" s="508"/>
      <c r="J257" s="508"/>
      <c r="K257" s="507"/>
      <c r="L257" s="509"/>
    </row>
    <row r="258" spans="3:12" hidden="1" x14ac:dyDescent="0.25">
      <c r="C258" s="133"/>
      <c r="D258" s="510"/>
      <c r="E258" s="507"/>
      <c r="F258" s="507"/>
      <c r="G258" s="507"/>
      <c r="H258" s="508"/>
      <c r="I258" s="508"/>
      <c r="J258" s="508"/>
      <c r="K258" s="507"/>
      <c r="L258" s="509"/>
    </row>
    <row r="259" spans="3:12" hidden="1" x14ac:dyDescent="0.25">
      <c r="C259" s="133"/>
      <c r="D259" s="510"/>
      <c r="E259" s="507"/>
      <c r="F259" s="507"/>
      <c r="G259" s="507"/>
      <c r="H259" s="508"/>
      <c r="I259" s="508"/>
      <c r="J259" s="508"/>
      <c r="K259" s="507"/>
      <c r="L259" s="509"/>
    </row>
    <row r="260" spans="3:12" ht="15.75" hidden="1" x14ac:dyDescent="0.25">
      <c r="C260" s="511"/>
      <c r="D260" s="512"/>
      <c r="E260" s="507"/>
      <c r="F260" s="507"/>
      <c r="G260" s="507"/>
      <c r="H260" s="508"/>
      <c r="I260" s="508"/>
      <c r="J260" s="508"/>
      <c r="K260" s="507"/>
      <c r="L260" s="509"/>
    </row>
    <row r="261" spans="3:12" ht="18.75" hidden="1" x14ac:dyDescent="0.25">
      <c r="C261" s="513"/>
      <c r="D261" s="510"/>
      <c r="E261" s="507"/>
      <c r="F261" s="507"/>
      <c r="G261" s="507"/>
      <c r="H261" s="508"/>
      <c r="I261" s="508"/>
      <c r="J261" s="508"/>
      <c r="K261" s="507"/>
      <c r="L261" s="509"/>
    </row>
    <row r="262" spans="3:12" hidden="1" x14ac:dyDescent="0.25">
      <c r="C262" s="133"/>
      <c r="D262" s="510"/>
      <c r="E262" s="507"/>
      <c r="F262" s="507"/>
      <c r="G262" s="507"/>
      <c r="H262" s="508"/>
      <c r="I262" s="508"/>
      <c r="J262" s="508"/>
      <c r="K262" s="507"/>
      <c r="L262" s="509"/>
    </row>
    <row r="263" spans="3:12" hidden="1" x14ac:dyDescent="0.25">
      <c r="C263" s="514"/>
      <c r="D263" s="515"/>
      <c r="E263" s="514"/>
      <c r="F263" s="514"/>
      <c r="G263" s="516"/>
      <c r="H263" s="517"/>
      <c r="I263" s="514"/>
      <c r="J263" s="514"/>
      <c r="K263" s="514"/>
      <c r="L263" s="514"/>
    </row>
    <row r="264" spans="3:12" hidden="1" x14ac:dyDescent="0.25">
      <c r="C264" s="507"/>
      <c r="D264" s="573"/>
      <c r="E264" s="518"/>
      <c r="F264" s="519"/>
      <c r="G264" s="519"/>
      <c r="H264" s="520"/>
      <c r="I264" s="508"/>
      <c r="J264" s="508"/>
      <c r="K264" s="521"/>
      <c r="L264" s="508"/>
    </row>
    <row r="265" spans="3:12" hidden="1" x14ac:dyDescent="0.25">
      <c r="C265" s="507"/>
      <c r="D265" s="573"/>
      <c r="E265" s="518"/>
      <c r="F265" s="519"/>
      <c r="G265" s="519"/>
      <c r="H265" s="520"/>
      <c r="I265" s="508"/>
      <c r="J265" s="508"/>
      <c r="K265" s="508"/>
      <c r="L265" s="508"/>
    </row>
    <row r="266" spans="3:12" hidden="1" x14ac:dyDescent="0.25">
      <c r="C266" s="507"/>
      <c r="D266" s="573"/>
      <c r="E266" s="518"/>
      <c r="F266" s="519"/>
      <c r="G266" s="519"/>
      <c r="H266" s="520"/>
      <c r="I266" s="508"/>
      <c r="J266" s="508"/>
      <c r="K266" s="508"/>
      <c r="L266" s="508"/>
    </row>
    <row r="267" spans="3:12" hidden="1" x14ac:dyDescent="0.25">
      <c r="C267" s="507"/>
      <c r="D267" s="573"/>
      <c r="E267" s="518"/>
      <c r="F267" s="519"/>
      <c r="G267" s="519"/>
      <c r="H267" s="520"/>
      <c r="I267" s="508"/>
      <c r="J267" s="508"/>
      <c r="K267" s="508"/>
      <c r="L267" s="508"/>
    </row>
    <row r="268" spans="3:12" hidden="1" x14ac:dyDescent="0.25">
      <c r="C268" s="507"/>
      <c r="D268" s="573"/>
      <c r="E268" s="518"/>
      <c r="F268" s="519"/>
      <c r="G268" s="519"/>
      <c r="H268" s="520"/>
      <c r="I268" s="508"/>
      <c r="J268" s="508"/>
      <c r="K268" s="508"/>
      <c r="L268" s="508"/>
    </row>
    <row r="269" spans="3:12" hidden="1" x14ac:dyDescent="0.25">
      <c r="C269" s="507"/>
      <c r="D269" s="573"/>
      <c r="E269" s="518"/>
      <c r="F269" s="519"/>
      <c r="G269" s="519"/>
      <c r="H269" s="520"/>
      <c r="I269" s="508"/>
      <c r="J269" s="508"/>
      <c r="K269" s="508"/>
      <c r="L269" s="508"/>
    </row>
    <row r="270" spans="3:12" hidden="1" x14ac:dyDescent="0.25">
      <c r="C270" s="507"/>
      <c r="D270" s="573"/>
      <c r="E270" s="518"/>
      <c r="F270" s="519"/>
      <c r="G270" s="519"/>
      <c r="H270" s="520"/>
      <c r="I270" s="508"/>
      <c r="J270" s="508"/>
      <c r="K270" s="508"/>
      <c r="L270" s="508"/>
    </row>
    <row r="271" spans="3:12" hidden="1" x14ac:dyDescent="0.25">
      <c r="C271" s="507"/>
      <c r="D271" s="573"/>
      <c r="E271" s="518"/>
      <c r="F271" s="519"/>
      <c r="G271" s="519"/>
      <c r="H271" s="520"/>
      <c r="I271" s="508"/>
      <c r="J271" s="508"/>
      <c r="K271" s="508"/>
      <c r="L271" s="508"/>
    </row>
    <row r="272" spans="3:12" hidden="1" x14ac:dyDescent="0.25">
      <c r="C272" s="507"/>
      <c r="D272" s="573"/>
      <c r="E272" s="518"/>
      <c r="F272" s="519"/>
      <c r="G272" s="519"/>
      <c r="H272" s="520"/>
      <c r="I272" s="508"/>
      <c r="J272" s="508"/>
      <c r="K272" s="508"/>
      <c r="L272" s="508"/>
    </row>
    <row r="273" spans="3:12" hidden="1" x14ac:dyDescent="0.25">
      <c r="C273" s="522"/>
      <c r="D273" s="514"/>
      <c r="E273" s="523"/>
      <c r="F273" s="519"/>
      <c r="G273" s="519"/>
      <c r="H273" s="520"/>
      <c r="I273" s="508"/>
      <c r="J273" s="508"/>
      <c r="K273" s="508"/>
      <c r="L273" s="508"/>
    </row>
    <row r="274" spans="3:12" hidden="1" x14ac:dyDescent="0.25">
      <c r="C274" s="509"/>
      <c r="D274" s="509"/>
      <c r="E274" s="509"/>
      <c r="F274" s="509"/>
      <c r="G274" s="509"/>
      <c r="H274" s="524"/>
      <c r="I274" s="509"/>
      <c r="J274" s="509"/>
      <c r="K274" s="509"/>
      <c r="L274" s="509"/>
    </row>
    <row r="275" spans="3:12" hidden="1" x14ac:dyDescent="0.25">
      <c r="C275" s="509"/>
      <c r="D275" s="509"/>
      <c r="E275" s="509"/>
      <c r="F275" s="509"/>
      <c r="G275" s="509"/>
      <c r="H275" s="524"/>
      <c r="I275" s="509"/>
      <c r="J275" s="509"/>
      <c r="K275" s="509"/>
      <c r="L275" s="509"/>
    </row>
    <row r="276" spans="3:12" hidden="1" x14ac:dyDescent="0.25">
      <c r="C276" s="505"/>
      <c r="D276" s="506"/>
      <c r="E276" s="507"/>
      <c r="F276" s="507"/>
      <c r="G276" s="507"/>
      <c r="H276" s="508"/>
      <c r="I276" s="508"/>
      <c r="J276" s="508"/>
      <c r="K276" s="507"/>
      <c r="L276" s="509"/>
    </row>
    <row r="277" spans="3:12" hidden="1" x14ac:dyDescent="0.25">
      <c r="C277" s="133"/>
      <c r="D277" s="510"/>
      <c r="E277" s="507"/>
      <c r="F277" s="507"/>
      <c r="G277" s="507"/>
      <c r="H277" s="508"/>
      <c r="I277" s="508"/>
      <c r="J277" s="508"/>
      <c r="K277" s="507"/>
      <c r="L277" s="509"/>
    </row>
    <row r="278" spans="3:12" hidden="1" x14ac:dyDescent="0.25">
      <c r="C278" s="133"/>
      <c r="D278" s="510"/>
      <c r="E278" s="507"/>
      <c r="F278" s="507"/>
      <c r="G278" s="507"/>
      <c r="H278" s="508"/>
      <c r="I278" s="508"/>
      <c r="J278" s="508"/>
      <c r="K278" s="507"/>
      <c r="L278" s="509"/>
    </row>
    <row r="279" spans="3:12" ht="15.75" hidden="1" x14ac:dyDescent="0.25">
      <c r="C279" s="511"/>
      <c r="D279" s="512"/>
      <c r="E279" s="507"/>
      <c r="F279" s="507"/>
      <c r="G279" s="507"/>
      <c r="H279" s="508"/>
      <c r="I279" s="508"/>
      <c r="J279" s="508"/>
      <c r="K279" s="507"/>
      <c r="L279" s="509"/>
    </row>
    <row r="280" spans="3:12" ht="18.75" hidden="1" x14ac:dyDescent="0.25">
      <c r="C280" s="513"/>
      <c r="D280" s="510"/>
      <c r="E280" s="507"/>
      <c r="F280" s="507"/>
      <c r="G280" s="507"/>
      <c r="H280" s="508"/>
      <c r="I280" s="508"/>
      <c r="J280" s="508"/>
      <c r="K280" s="507"/>
      <c r="L280" s="509"/>
    </row>
    <row r="281" spans="3:12" hidden="1" x14ac:dyDescent="0.25">
      <c r="C281" s="133"/>
      <c r="D281" s="510"/>
      <c r="E281" s="507"/>
      <c r="F281" s="507"/>
      <c r="G281" s="507"/>
      <c r="H281" s="508"/>
      <c r="I281" s="508"/>
      <c r="J281" s="508"/>
      <c r="K281" s="507"/>
      <c r="L281" s="509"/>
    </row>
    <row r="282" spans="3:12" hidden="1" x14ac:dyDescent="0.25">
      <c r="C282" s="514"/>
      <c r="D282" s="515"/>
      <c r="E282" s="514"/>
      <c r="F282" s="514"/>
      <c r="G282" s="516"/>
      <c r="H282" s="517"/>
      <c r="I282" s="514"/>
      <c r="J282" s="514"/>
      <c r="K282" s="514"/>
      <c r="L282" s="514"/>
    </row>
    <row r="283" spans="3:12" hidden="1" x14ac:dyDescent="0.25">
      <c r="C283" s="507"/>
      <c r="D283" s="573"/>
      <c r="E283" s="518"/>
      <c r="F283" s="519"/>
      <c r="G283" s="519"/>
      <c r="H283" s="520"/>
      <c r="I283" s="508"/>
      <c r="J283" s="508"/>
      <c r="K283" s="521"/>
      <c r="L283" s="508"/>
    </row>
    <row r="284" spans="3:12" hidden="1" x14ac:dyDescent="0.25">
      <c r="C284" s="507"/>
      <c r="D284" s="573"/>
      <c r="E284" s="518"/>
      <c r="F284" s="519"/>
      <c r="G284" s="519"/>
      <c r="H284" s="520"/>
      <c r="I284" s="508"/>
      <c r="J284" s="508"/>
      <c r="K284" s="508"/>
      <c r="L284" s="508"/>
    </row>
    <row r="285" spans="3:12" hidden="1" x14ac:dyDescent="0.25">
      <c r="C285" s="507"/>
      <c r="D285" s="573"/>
      <c r="E285" s="518"/>
      <c r="F285" s="519"/>
      <c r="G285" s="519"/>
      <c r="H285" s="520"/>
      <c r="I285" s="508"/>
      <c r="J285" s="508"/>
      <c r="K285" s="508"/>
      <c r="L285" s="508"/>
    </row>
    <row r="286" spans="3:12" hidden="1" x14ac:dyDescent="0.25">
      <c r="C286" s="507"/>
      <c r="D286" s="573"/>
      <c r="E286" s="518"/>
      <c r="F286" s="519"/>
      <c r="G286" s="519"/>
      <c r="H286" s="520"/>
      <c r="I286" s="508"/>
      <c r="J286" s="508"/>
      <c r="K286" s="508"/>
      <c r="L286" s="508"/>
    </row>
    <row r="287" spans="3:12" hidden="1" x14ac:dyDescent="0.25">
      <c r="C287" s="507"/>
      <c r="D287" s="573"/>
      <c r="E287" s="518"/>
      <c r="F287" s="519"/>
      <c r="G287" s="519"/>
      <c r="H287" s="520"/>
      <c r="I287" s="508"/>
      <c r="J287" s="508"/>
      <c r="K287" s="508"/>
      <c r="L287" s="508"/>
    </row>
    <row r="288" spans="3:12" hidden="1" x14ac:dyDescent="0.25">
      <c r="C288" s="507"/>
      <c r="D288" s="573"/>
      <c r="E288" s="518"/>
      <c r="F288" s="519"/>
      <c r="G288" s="519"/>
      <c r="H288" s="520"/>
      <c r="I288" s="508"/>
      <c r="J288" s="508"/>
      <c r="K288" s="508"/>
      <c r="L288" s="508"/>
    </row>
    <row r="289" spans="3:12" hidden="1" x14ac:dyDescent="0.25">
      <c r="C289" s="507"/>
      <c r="D289" s="573"/>
      <c r="E289" s="518"/>
      <c r="F289" s="519"/>
      <c r="G289" s="519"/>
      <c r="H289" s="520"/>
      <c r="I289" s="508"/>
      <c r="J289" s="508"/>
      <c r="K289" s="508"/>
      <c r="L289" s="508"/>
    </row>
    <row r="290" spans="3:12" hidden="1" x14ac:dyDescent="0.25">
      <c r="C290" s="507"/>
      <c r="D290" s="573"/>
      <c r="E290" s="518"/>
      <c r="F290" s="519"/>
      <c r="G290" s="519"/>
      <c r="H290" s="520"/>
      <c r="I290" s="508"/>
      <c r="J290" s="508"/>
      <c r="K290" s="508"/>
      <c r="L290" s="508"/>
    </row>
    <row r="291" spans="3:12" hidden="1" x14ac:dyDescent="0.25">
      <c r="C291" s="507"/>
      <c r="D291" s="573"/>
      <c r="E291" s="518"/>
      <c r="F291" s="519"/>
      <c r="G291" s="519"/>
      <c r="H291" s="520"/>
      <c r="I291" s="508"/>
      <c r="J291" s="508"/>
      <c r="K291" s="508"/>
      <c r="L291" s="508"/>
    </row>
    <row r="292" spans="3:12" hidden="1" x14ac:dyDescent="0.25">
      <c r="C292" s="522"/>
      <c r="D292" s="514"/>
      <c r="E292" s="523"/>
      <c r="F292" s="519"/>
      <c r="G292" s="519"/>
      <c r="H292" s="520"/>
      <c r="I292" s="508"/>
      <c r="J292" s="508"/>
      <c r="K292" s="508"/>
      <c r="L292" s="508"/>
    </row>
    <row r="293" spans="3:12" hidden="1" x14ac:dyDescent="0.25">
      <c r="C293" s="507"/>
      <c r="D293" s="509"/>
      <c r="E293" s="507"/>
      <c r="F293" s="507"/>
      <c r="G293" s="507"/>
      <c r="H293" s="508"/>
      <c r="I293" s="507"/>
      <c r="J293" s="507"/>
      <c r="K293" s="507"/>
      <c r="L293" s="509"/>
    </row>
    <row r="294" spans="3:12" hidden="1" x14ac:dyDescent="0.25">
      <c r="C294" s="509"/>
      <c r="D294" s="509"/>
      <c r="E294" s="509"/>
      <c r="F294" s="509"/>
      <c r="G294" s="509"/>
      <c r="H294" s="524"/>
      <c r="I294" s="509"/>
      <c r="J294" s="509"/>
      <c r="K294" s="509"/>
      <c r="L294" s="509"/>
    </row>
    <row r="295" spans="3:12" hidden="1" x14ac:dyDescent="0.25">
      <c r="C295" s="505"/>
      <c r="D295" s="506"/>
      <c r="E295" s="507"/>
      <c r="F295" s="507"/>
      <c r="G295" s="507"/>
      <c r="H295" s="508"/>
      <c r="I295" s="508"/>
      <c r="J295" s="508"/>
      <c r="K295" s="507"/>
      <c r="L295" s="509"/>
    </row>
    <row r="296" spans="3:12" hidden="1" x14ac:dyDescent="0.25">
      <c r="C296" s="133"/>
      <c r="D296" s="510"/>
      <c r="E296" s="507"/>
      <c r="F296" s="507"/>
      <c r="G296" s="507"/>
      <c r="H296" s="508"/>
      <c r="I296" s="508"/>
      <c r="J296" s="508"/>
      <c r="K296" s="507"/>
      <c r="L296" s="509"/>
    </row>
    <row r="297" spans="3:12" hidden="1" x14ac:dyDescent="0.25">
      <c r="C297" s="133"/>
      <c r="D297" s="510"/>
      <c r="E297" s="507"/>
      <c r="F297" s="507"/>
      <c r="G297" s="507"/>
      <c r="H297" s="508"/>
      <c r="I297" s="508"/>
      <c r="J297" s="508"/>
      <c r="K297" s="507"/>
      <c r="L297" s="509"/>
    </row>
    <row r="298" spans="3:12" ht="15.75" hidden="1" x14ac:dyDescent="0.25">
      <c r="C298" s="511"/>
      <c r="D298" s="512"/>
      <c r="E298" s="507"/>
      <c r="F298" s="507"/>
      <c r="G298" s="507"/>
      <c r="H298" s="508"/>
      <c r="I298" s="508"/>
      <c r="J298" s="508"/>
      <c r="K298" s="507"/>
      <c r="L298" s="509"/>
    </row>
    <row r="299" spans="3:12" ht="18.75" hidden="1" x14ac:dyDescent="0.25">
      <c r="C299" s="513"/>
      <c r="D299" s="510"/>
      <c r="E299" s="507"/>
      <c r="F299" s="507"/>
      <c r="G299" s="507"/>
      <c r="H299" s="508"/>
      <c r="I299" s="508"/>
      <c r="J299" s="508"/>
      <c r="K299" s="507"/>
      <c r="L299" s="509"/>
    </row>
    <row r="300" spans="3:12" hidden="1" x14ac:dyDescent="0.25">
      <c r="C300" s="133"/>
      <c r="D300" s="510"/>
      <c r="E300" s="507"/>
      <c r="F300" s="507"/>
      <c r="G300" s="507"/>
      <c r="H300" s="508"/>
      <c r="I300" s="508"/>
      <c r="J300" s="508"/>
      <c r="K300" s="507"/>
      <c r="L300" s="509"/>
    </row>
    <row r="301" spans="3:12" hidden="1" x14ac:dyDescent="0.25">
      <c r="C301" s="514"/>
      <c r="D301" s="515"/>
      <c r="E301" s="514"/>
      <c r="F301" s="514"/>
      <c r="G301" s="516"/>
      <c r="H301" s="517"/>
      <c r="I301" s="514"/>
      <c r="J301" s="514"/>
      <c r="K301" s="514"/>
      <c r="L301" s="514"/>
    </row>
    <row r="302" spans="3:12" hidden="1" x14ac:dyDescent="0.25">
      <c r="C302" s="507"/>
      <c r="D302" s="573"/>
      <c r="E302" s="518"/>
      <c r="F302" s="519"/>
      <c r="G302" s="519"/>
      <c r="H302" s="520"/>
      <c r="I302" s="508"/>
      <c r="J302" s="508"/>
      <c r="K302" s="521"/>
      <c r="L302" s="508"/>
    </row>
    <row r="303" spans="3:12" hidden="1" x14ac:dyDescent="0.25">
      <c r="C303" s="507"/>
      <c r="D303" s="573"/>
      <c r="E303" s="518"/>
      <c r="F303" s="519"/>
      <c r="G303" s="519"/>
      <c r="H303" s="520"/>
      <c r="I303" s="508"/>
      <c r="J303" s="508"/>
      <c r="K303" s="508"/>
      <c r="L303" s="508"/>
    </row>
    <row r="304" spans="3:12" hidden="1" x14ac:dyDescent="0.25">
      <c r="C304" s="507"/>
      <c r="D304" s="573"/>
      <c r="E304" s="518"/>
      <c r="F304" s="519"/>
      <c r="G304" s="519"/>
      <c r="H304" s="520"/>
      <c r="I304" s="508"/>
      <c r="J304" s="508"/>
      <c r="K304" s="508"/>
      <c r="L304" s="508"/>
    </row>
    <row r="305" spans="3:12" hidden="1" x14ac:dyDescent="0.25">
      <c r="C305" s="507"/>
      <c r="D305" s="573"/>
      <c r="E305" s="518"/>
      <c r="F305" s="519"/>
      <c r="G305" s="519"/>
      <c r="H305" s="520"/>
      <c r="I305" s="508"/>
      <c r="J305" s="508"/>
      <c r="K305" s="508"/>
      <c r="L305" s="508"/>
    </row>
    <row r="306" spans="3:12" hidden="1" x14ac:dyDescent="0.25">
      <c r="C306" s="507"/>
      <c r="D306" s="573"/>
      <c r="E306" s="518"/>
      <c r="F306" s="519"/>
      <c r="G306" s="519"/>
      <c r="H306" s="520"/>
      <c r="I306" s="508"/>
      <c r="J306" s="508"/>
      <c r="K306" s="508"/>
      <c r="L306" s="508"/>
    </row>
    <row r="307" spans="3:12" hidden="1" x14ac:dyDescent="0.25">
      <c r="C307" s="507"/>
      <c r="D307" s="573"/>
      <c r="E307" s="518"/>
      <c r="F307" s="519"/>
      <c r="G307" s="519"/>
      <c r="H307" s="520"/>
      <c r="I307" s="508"/>
      <c r="J307" s="508"/>
      <c r="K307" s="508"/>
      <c r="L307" s="508"/>
    </row>
    <row r="308" spans="3:12" hidden="1" x14ac:dyDescent="0.25">
      <c r="C308" s="507"/>
      <c r="D308" s="573"/>
      <c r="E308" s="518"/>
      <c r="F308" s="519"/>
      <c r="G308" s="519"/>
      <c r="H308" s="520"/>
      <c r="I308" s="508"/>
      <c r="J308" s="508"/>
      <c r="K308" s="508"/>
      <c r="L308" s="508"/>
    </row>
    <row r="309" spans="3:12" hidden="1" x14ac:dyDescent="0.25">
      <c r="C309" s="507"/>
      <c r="D309" s="573"/>
      <c r="E309" s="518"/>
      <c r="F309" s="519"/>
      <c r="G309" s="519"/>
      <c r="H309" s="520"/>
      <c r="I309" s="508"/>
      <c r="J309" s="508"/>
      <c r="K309" s="508"/>
      <c r="L309" s="508"/>
    </row>
    <row r="310" spans="3:12" hidden="1" x14ac:dyDescent="0.25">
      <c r="C310" s="507"/>
      <c r="D310" s="573"/>
      <c r="E310" s="518"/>
      <c r="F310" s="519"/>
      <c r="G310" s="519"/>
      <c r="H310" s="520"/>
      <c r="I310" s="508"/>
      <c r="J310" s="508"/>
      <c r="K310" s="508"/>
      <c r="L310" s="508"/>
    </row>
    <row r="311" spans="3:12" hidden="1" x14ac:dyDescent="0.25">
      <c r="C311" s="522"/>
      <c r="D311" s="514"/>
      <c r="E311" s="523"/>
      <c r="F311" s="519"/>
      <c r="G311" s="519"/>
      <c r="H311" s="520"/>
      <c r="I311" s="508"/>
      <c r="J311" s="508"/>
      <c r="K311" s="508"/>
      <c r="L311" s="508"/>
    </row>
    <row r="312" spans="3:12" hidden="1" x14ac:dyDescent="0.25">
      <c r="C312" s="509"/>
      <c r="D312" s="509"/>
      <c r="E312" s="509"/>
      <c r="F312" s="509"/>
      <c r="G312" s="509"/>
      <c r="H312" s="524"/>
      <c r="I312" s="509"/>
      <c r="J312" s="509"/>
      <c r="K312" s="509"/>
      <c r="L312" s="509"/>
    </row>
    <row r="313" spans="3:12" hidden="1" x14ac:dyDescent="0.25">
      <c r="C313" s="509"/>
      <c r="D313" s="509"/>
      <c r="E313" s="509"/>
      <c r="F313" s="509"/>
      <c r="G313" s="509"/>
      <c r="H313" s="524"/>
      <c r="I313" s="509"/>
      <c r="J313" s="509"/>
      <c r="K313" s="509"/>
      <c r="L313" s="509"/>
    </row>
    <row r="314" spans="3:12" hidden="1" x14ac:dyDescent="0.25">
      <c r="C314" s="505"/>
      <c r="D314" s="506"/>
      <c r="E314" s="507"/>
      <c r="F314" s="507"/>
      <c r="G314" s="507"/>
      <c r="H314" s="508"/>
      <c r="I314" s="508"/>
      <c r="J314" s="508"/>
      <c r="K314" s="507"/>
      <c r="L314" s="509"/>
    </row>
    <row r="315" spans="3:12" hidden="1" x14ac:dyDescent="0.25">
      <c r="C315" s="133"/>
      <c r="D315" s="510"/>
      <c r="E315" s="507"/>
      <c r="F315" s="507"/>
      <c r="G315" s="507"/>
      <c r="H315" s="508"/>
      <c r="I315" s="508"/>
      <c r="J315" s="508"/>
      <c r="K315" s="507"/>
      <c r="L315" s="509"/>
    </row>
    <row r="316" spans="3:12" hidden="1" x14ac:dyDescent="0.25">
      <c r="C316" s="133"/>
      <c r="D316" s="510"/>
      <c r="E316" s="507"/>
      <c r="F316" s="507"/>
      <c r="G316" s="507"/>
      <c r="H316" s="508"/>
      <c r="I316" s="508"/>
      <c r="J316" s="508"/>
      <c r="K316" s="507"/>
      <c r="L316" s="509"/>
    </row>
    <row r="317" spans="3:12" ht="15.75" hidden="1" x14ac:dyDescent="0.25">
      <c r="C317" s="511"/>
      <c r="D317" s="512"/>
      <c r="E317" s="507"/>
      <c r="F317" s="507"/>
      <c r="G317" s="507"/>
      <c r="H317" s="508"/>
      <c r="I317" s="508"/>
      <c r="J317" s="508"/>
      <c r="K317" s="507"/>
      <c r="L317" s="509"/>
    </row>
    <row r="318" spans="3:12" ht="18.75" hidden="1" x14ac:dyDescent="0.25">
      <c r="C318" s="513"/>
      <c r="D318" s="510"/>
      <c r="E318" s="507"/>
      <c r="F318" s="507"/>
      <c r="G318" s="507"/>
      <c r="H318" s="508"/>
      <c r="I318" s="508"/>
      <c r="J318" s="508"/>
      <c r="K318" s="507"/>
      <c r="L318" s="509"/>
    </row>
    <row r="319" spans="3:12" hidden="1" x14ac:dyDescent="0.25">
      <c r="C319" s="133"/>
      <c r="D319" s="510"/>
      <c r="E319" s="507"/>
      <c r="F319" s="507"/>
      <c r="G319" s="507"/>
      <c r="H319" s="508"/>
      <c r="I319" s="508"/>
      <c r="J319" s="508"/>
      <c r="K319" s="507"/>
      <c r="L319" s="509"/>
    </row>
    <row r="320" spans="3:12" hidden="1" x14ac:dyDescent="0.25">
      <c r="C320" s="514"/>
      <c r="D320" s="515"/>
      <c r="E320" s="514"/>
      <c r="F320" s="514"/>
      <c r="G320" s="516"/>
      <c r="H320" s="517"/>
      <c r="I320" s="514"/>
      <c r="J320" s="514"/>
      <c r="K320" s="514"/>
      <c r="L320" s="514"/>
    </row>
    <row r="321" spans="3:12" hidden="1" x14ac:dyDescent="0.25">
      <c r="C321" s="507"/>
      <c r="D321" s="573"/>
      <c r="E321" s="518"/>
      <c r="F321" s="519"/>
      <c r="G321" s="519"/>
      <c r="H321" s="520"/>
      <c r="I321" s="508"/>
      <c r="J321" s="508"/>
      <c r="K321" s="521"/>
      <c r="L321" s="508"/>
    </row>
    <row r="322" spans="3:12" hidden="1" x14ac:dyDescent="0.25">
      <c r="C322" s="507"/>
      <c r="D322" s="573"/>
      <c r="E322" s="518"/>
      <c r="F322" s="519"/>
      <c r="G322" s="519"/>
      <c r="H322" s="520"/>
      <c r="I322" s="508"/>
      <c r="J322" s="508"/>
      <c r="K322" s="508"/>
      <c r="L322" s="508"/>
    </row>
    <row r="323" spans="3:12" hidden="1" x14ac:dyDescent="0.25">
      <c r="C323" s="507"/>
      <c r="D323" s="573"/>
      <c r="E323" s="518"/>
      <c r="F323" s="519"/>
      <c r="G323" s="519"/>
      <c r="H323" s="520"/>
      <c r="I323" s="508"/>
      <c r="J323" s="508"/>
      <c r="K323" s="508"/>
      <c r="L323" s="508"/>
    </row>
    <row r="324" spans="3:12" hidden="1" x14ac:dyDescent="0.25">
      <c r="C324" s="507"/>
      <c r="D324" s="573"/>
      <c r="E324" s="518"/>
      <c r="F324" s="519"/>
      <c r="G324" s="519"/>
      <c r="H324" s="520"/>
      <c r="I324" s="508"/>
      <c r="J324" s="508"/>
      <c r="K324" s="508"/>
      <c r="L324" s="508"/>
    </row>
    <row r="325" spans="3:12" hidden="1" x14ac:dyDescent="0.25">
      <c r="C325" s="507"/>
      <c r="D325" s="573"/>
      <c r="E325" s="518"/>
      <c r="F325" s="519"/>
      <c r="G325" s="519"/>
      <c r="H325" s="520"/>
      <c r="I325" s="508"/>
      <c r="J325" s="508"/>
      <c r="K325" s="508"/>
      <c r="L325" s="508"/>
    </row>
    <row r="326" spans="3:12" hidden="1" x14ac:dyDescent="0.25">
      <c r="C326" s="507"/>
      <c r="D326" s="573"/>
      <c r="E326" s="518"/>
      <c r="F326" s="519"/>
      <c r="G326" s="519"/>
      <c r="H326" s="520"/>
      <c r="I326" s="508"/>
      <c r="J326" s="508"/>
      <c r="K326" s="508"/>
      <c r="L326" s="508"/>
    </row>
    <row r="327" spans="3:12" hidden="1" x14ac:dyDescent="0.25">
      <c r="C327" s="507"/>
      <c r="D327" s="573"/>
      <c r="E327" s="518"/>
      <c r="F327" s="519"/>
      <c r="G327" s="519"/>
      <c r="H327" s="520"/>
      <c r="I327" s="508"/>
      <c r="J327" s="508"/>
      <c r="K327" s="508"/>
      <c r="L327" s="508"/>
    </row>
    <row r="328" spans="3:12" hidden="1" x14ac:dyDescent="0.25">
      <c r="C328" s="507"/>
      <c r="D328" s="573"/>
      <c r="E328" s="518"/>
      <c r="F328" s="519"/>
      <c r="G328" s="519"/>
      <c r="H328" s="520"/>
      <c r="I328" s="508"/>
      <c r="J328" s="508"/>
      <c r="K328" s="508"/>
      <c r="L328" s="508"/>
    </row>
    <row r="329" spans="3:12" hidden="1" x14ac:dyDescent="0.25">
      <c r="C329" s="507"/>
      <c r="D329" s="573"/>
      <c r="E329" s="518"/>
      <c r="F329" s="519"/>
      <c r="G329" s="519"/>
      <c r="H329" s="520"/>
      <c r="I329" s="508"/>
      <c r="J329" s="508"/>
      <c r="K329" s="508"/>
      <c r="L329" s="508"/>
    </row>
    <row r="330" spans="3:12" hidden="1" x14ac:dyDescent="0.25">
      <c r="C330" s="522"/>
      <c r="D330" s="514"/>
      <c r="E330" s="523"/>
      <c r="F330" s="519"/>
      <c r="G330" s="519"/>
      <c r="H330" s="520"/>
      <c r="I330" s="508"/>
      <c r="J330" s="508"/>
      <c r="K330" s="508"/>
      <c r="L330" s="508"/>
    </row>
    <row r="331" spans="3:12" hidden="1" x14ac:dyDescent="0.25">
      <c r="C331" s="507"/>
      <c r="D331" s="509"/>
      <c r="E331" s="507"/>
      <c r="F331" s="507"/>
      <c r="G331" s="507"/>
      <c r="H331" s="508"/>
      <c r="I331" s="507"/>
      <c r="J331" s="507"/>
      <c r="K331" s="507"/>
      <c r="L331" s="509"/>
    </row>
    <row r="332" spans="3:12" hidden="1" x14ac:dyDescent="0.25">
      <c r="C332" s="509"/>
      <c r="D332" s="509"/>
      <c r="E332" s="509"/>
      <c r="F332" s="509"/>
      <c r="G332" s="509"/>
      <c r="H332" s="524"/>
      <c r="I332" s="509"/>
      <c r="J332" s="509"/>
      <c r="K332" s="509"/>
      <c r="L332" s="509"/>
    </row>
    <row r="333" spans="3:12" hidden="1" x14ac:dyDescent="0.25">
      <c r="C333" s="505"/>
      <c r="D333" s="506"/>
      <c r="E333" s="507"/>
      <c r="F333" s="507"/>
      <c r="G333" s="507"/>
      <c r="H333" s="508"/>
      <c r="I333" s="508"/>
      <c r="J333" s="508"/>
      <c r="K333" s="507"/>
      <c r="L333" s="509"/>
    </row>
    <row r="334" spans="3:12" hidden="1" x14ac:dyDescent="0.25">
      <c r="C334" s="133"/>
      <c r="D334" s="510"/>
      <c r="E334" s="507"/>
      <c r="F334" s="507"/>
      <c r="G334" s="507"/>
      <c r="H334" s="508"/>
      <c r="I334" s="508"/>
      <c r="J334" s="508"/>
      <c r="K334" s="507"/>
      <c r="L334" s="509"/>
    </row>
    <row r="335" spans="3:12" hidden="1" x14ac:dyDescent="0.25">
      <c r="C335" s="133"/>
      <c r="D335" s="510"/>
      <c r="E335" s="507"/>
      <c r="F335" s="507"/>
      <c r="G335" s="507"/>
      <c r="H335" s="508"/>
      <c r="I335" s="508"/>
      <c r="J335" s="508"/>
      <c r="K335" s="507"/>
      <c r="L335" s="509"/>
    </row>
    <row r="336" spans="3:12" ht="15.75" hidden="1" x14ac:dyDescent="0.25">
      <c r="C336" s="511"/>
      <c r="D336" s="512"/>
      <c r="E336" s="507"/>
      <c r="F336" s="507"/>
      <c r="G336" s="507"/>
      <c r="H336" s="508"/>
      <c r="I336" s="508"/>
      <c r="J336" s="508"/>
      <c r="K336" s="507"/>
      <c r="L336" s="509"/>
    </row>
    <row r="337" spans="3:12" ht="18.75" hidden="1" x14ac:dyDescent="0.25">
      <c r="C337" s="513"/>
      <c r="D337" s="510"/>
      <c r="E337" s="507"/>
      <c r="F337" s="507"/>
      <c r="G337" s="507"/>
      <c r="H337" s="508"/>
      <c r="I337" s="508"/>
      <c r="J337" s="508"/>
      <c r="K337" s="507"/>
      <c r="L337" s="509"/>
    </row>
    <row r="338" spans="3:12" hidden="1" x14ac:dyDescent="0.25">
      <c r="C338" s="133"/>
      <c r="D338" s="510"/>
      <c r="E338" s="507"/>
      <c r="F338" s="507"/>
      <c r="G338" s="507"/>
      <c r="H338" s="508"/>
      <c r="I338" s="508"/>
      <c r="J338" s="508"/>
      <c r="K338" s="507"/>
      <c r="L338" s="509"/>
    </row>
    <row r="339" spans="3:12" hidden="1" x14ac:dyDescent="0.25">
      <c r="C339" s="514"/>
      <c r="D339" s="515"/>
      <c r="E339" s="514"/>
      <c r="F339" s="514"/>
      <c r="G339" s="516"/>
      <c r="H339" s="517"/>
      <c r="I339" s="514"/>
      <c r="J339" s="514"/>
      <c r="K339" s="514"/>
      <c r="L339" s="514"/>
    </row>
    <row r="340" spans="3:12" hidden="1" x14ac:dyDescent="0.25">
      <c r="C340" s="507"/>
      <c r="D340" s="573"/>
      <c r="E340" s="518"/>
      <c r="F340" s="519"/>
      <c r="G340" s="519"/>
      <c r="H340" s="520"/>
      <c r="I340" s="508"/>
      <c r="J340" s="508"/>
      <c r="K340" s="521"/>
      <c r="L340" s="508"/>
    </row>
    <row r="341" spans="3:12" hidden="1" x14ac:dyDescent="0.25">
      <c r="C341" s="507"/>
      <c r="D341" s="573"/>
      <c r="E341" s="518"/>
      <c r="F341" s="519"/>
      <c r="G341" s="519"/>
      <c r="H341" s="520"/>
      <c r="I341" s="508"/>
      <c r="J341" s="508"/>
      <c r="K341" s="508"/>
      <c r="L341" s="508"/>
    </row>
    <row r="342" spans="3:12" hidden="1" x14ac:dyDescent="0.25">
      <c r="C342" s="507"/>
      <c r="D342" s="573"/>
      <c r="E342" s="518"/>
      <c r="F342" s="519"/>
      <c r="G342" s="519"/>
      <c r="H342" s="520"/>
      <c r="I342" s="508"/>
      <c r="J342" s="508"/>
      <c r="K342" s="508"/>
      <c r="L342" s="508"/>
    </row>
    <row r="343" spans="3:12" hidden="1" x14ac:dyDescent="0.25">
      <c r="C343" s="507"/>
      <c r="D343" s="573"/>
      <c r="E343" s="518"/>
      <c r="F343" s="519"/>
      <c r="G343" s="519"/>
      <c r="H343" s="520"/>
      <c r="I343" s="508"/>
      <c r="J343" s="508"/>
      <c r="K343" s="508"/>
      <c r="L343" s="508"/>
    </row>
    <row r="344" spans="3:12" hidden="1" x14ac:dyDescent="0.25">
      <c r="C344" s="507"/>
      <c r="D344" s="573"/>
      <c r="E344" s="518"/>
      <c r="F344" s="519"/>
      <c r="G344" s="519"/>
      <c r="H344" s="520"/>
      <c r="I344" s="508"/>
      <c r="J344" s="508"/>
      <c r="K344" s="508"/>
      <c r="L344" s="508"/>
    </row>
    <row r="345" spans="3:12" hidden="1" x14ac:dyDescent="0.25">
      <c r="C345" s="507"/>
      <c r="D345" s="573"/>
      <c r="E345" s="518"/>
      <c r="F345" s="519"/>
      <c r="G345" s="519"/>
      <c r="H345" s="520"/>
      <c r="I345" s="508"/>
      <c r="J345" s="508"/>
      <c r="K345" s="508"/>
      <c r="L345" s="508"/>
    </row>
    <row r="346" spans="3:12" hidden="1" x14ac:dyDescent="0.25">
      <c r="C346" s="507"/>
      <c r="D346" s="573"/>
      <c r="E346" s="518"/>
      <c r="F346" s="519"/>
      <c r="G346" s="519"/>
      <c r="H346" s="520"/>
      <c r="I346" s="508"/>
      <c r="J346" s="508"/>
      <c r="K346" s="508"/>
      <c r="L346" s="508"/>
    </row>
    <row r="347" spans="3:12" hidden="1" x14ac:dyDescent="0.25">
      <c r="C347" s="507"/>
      <c r="D347" s="573"/>
      <c r="E347" s="518"/>
      <c r="F347" s="519"/>
      <c r="G347" s="519"/>
      <c r="H347" s="520"/>
      <c r="I347" s="508"/>
      <c r="J347" s="508"/>
      <c r="K347" s="508"/>
      <c r="L347" s="508"/>
    </row>
    <row r="348" spans="3:12" hidden="1" x14ac:dyDescent="0.25">
      <c r="C348" s="507"/>
      <c r="D348" s="573"/>
      <c r="E348" s="518"/>
      <c r="F348" s="519"/>
      <c r="G348" s="519"/>
      <c r="H348" s="520"/>
      <c r="I348" s="508"/>
      <c r="J348" s="508"/>
      <c r="K348" s="508"/>
      <c r="L348" s="508"/>
    </row>
    <row r="349" spans="3:12" hidden="1" x14ac:dyDescent="0.25">
      <c r="C349" s="522"/>
      <c r="D349" s="514"/>
      <c r="E349" s="523"/>
      <c r="F349" s="519"/>
      <c r="G349" s="519"/>
      <c r="H349" s="520"/>
      <c r="I349" s="508"/>
      <c r="J349" s="508"/>
      <c r="K349" s="508"/>
      <c r="L349" s="508"/>
    </row>
    <row r="350" spans="3:12" hidden="1" x14ac:dyDescent="0.25">
      <c r="C350" s="509"/>
      <c r="D350" s="509"/>
      <c r="E350" s="509"/>
      <c r="F350" s="509"/>
      <c r="G350" s="509"/>
      <c r="H350" s="524"/>
      <c r="I350" s="509"/>
      <c r="J350" s="509"/>
      <c r="K350" s="509"/>
      <c r="L350" s="509"/>
    </row>
    <row r="351" spans="3:12" hidden="1" x14ac:dyDescent="0.25">
      <c r="C351" s="509"/>
      <c r="D351" s="509"/>
      <c r="E351" s="509"/>
      <c r="F351" s="509"/>
      <c r="G351" s="509"/>
      <c r="H351" s="524"/>
      <c r="I351" s="509"/>
      <c r="J351" s="509"/>
      <c r="K351" s="509"/>
      <c r="L351" s="509"/>
    </row>
    <row r="352" spans="3:12" hidden="1" x14ac:dyDescent="0.25">
      <c r="C352" s="505"/>
      <c r="D352" s="506"/>
      <c r="E352" s="507"/>
      <c r="F352" s="507"/>
      <c r="G352" s="507"/>
      <c r="H352" s="508"/>
      <c r="I352" s="508"/>
      <c r="J352" s="508"/>
      <c r="K352" s="507"/>
      <c r="L352" s="509"/>
    </row>
    <row r="353" spans="3:12" hidden="1" x14ac:dyDescent="0.25">
      <c r="C353" s="133"/>
      <c r="D353" s="510"/>
      <c r="E353" s="507"/>
      <c r="F353" s="507"/>
      <c r="G353" s="507"/>
      <c r="H353" s="508"/>
      <c r="I353" s="508"/>
      <c r="J353" s="508"/>
      <c r="K353" s="507"/>
      <c r="L353" s="509"/>
    </row>
    <row r="354" spans="3:12" hidden="1" x14ac:dyDescent="0.25">
      <c r="C354" s="133"/>
      <c r="D354" s="510"/>
      <c r="E354" s="507"/>
      <c r="F354" s="507"/>
      <c r="G354" s="507"/>
      <c r="H354" s="508"/>
      <c r="I354" s="508"/>
      <c r="J354" s="508"/>
      <c r="K354" s="507"/>
      <c r="L354" s="509"/>
    </row>
    <row r="355" spans="3:12" ht="15.75" hidden="1" x14ac:dyDescent="0.25">
      <c r="C355" s="511"/>
      <c r="D355" s="512"/>
      <c r="E355" s="507"/>
      <c r="F355" s="507"/>
      <c r="G355" s="507"/>
      <c r="H355" s="508"/>
      <c r="I355" s="508"/>
      <c r="J355" s="508"/>
      <c r="K355" s="507"/>
      <c r="L355" s="509"/>
    </row>
    <row r="356" spans="3:12" ht="18.75" hidden="1" x14ac:dyDescent="0.25">
      <c r="C356" s="513"/>
      <c r="D356" s="510"/>
      <c r="E356" s="507"/>
      <c r="F356" s="507"/>
      <c r="G356" s="507"/>
      <c r="H356" s="508"/>
      <c r="I356" s="508"/>
      <c r="J356" s="508"/>
      <c r="K356" s="507"/>
      <c r="L356" s="509"/>
    </row>
    <row r="357" spans="3:12" hidden="1" x14ac:dyDescent="0.25">
      <c r="C357" s="133"/>
      <c r="D357" s="510"/>
      <c r="E357" s="507"/>
      <c r="F357" s="507"/>
      <c r="G357" s="507"/>
      <c r="H357" s="508"/>
      <c r="I357" s="508"/>
      <c r="J357" s="508"/>
      <c r="K357" s="507"/>
      <c r="L357" s="509"/>
    </row>
    <row r="358" spans="3:12" hidden="1" x14ac:dyDescent="0.25">
      <c r="C358" s="514"/>
      <c r="D358" s="515"/>
      <c r="E358" s="514"/>
      <c r="F358" s="514"/>
      <c r="G358" s="516"/>
      <c r="H358" s="517"/>
      <c r="I358" s="514"/>
      <c r="J358" s="514"/>
      <c r="K358" s="514"/>
      <c r="L358" s="514"/>
    </row>
    <row r="359" spans="3:12" hidden="1" x14ac:dyDescent="0.25">
      <c r="C359" s="507"/>
      <c r="D359" s="573"/>
      <c r="E359" s="518"/>
      <c r="F359" s="519"/>
      <c r="G359" s="519"/>
      <c r="H359" s="520"/>
      <c r="I359" s="508"/>
      <c r="J359" s="508"/>
      <c r="K359" s="521"/>
      <c r="L359" s="508"/>
    </row>
    <row r="360" spans="3:12" hidden="1" x14ac:dyDescent="0.25">
      <c r="C360" s="507"/>
      <c r="D360" s="573"/>
      <c r="E360" s="518"/>
      <c r="F360" s="519"/>
      <c r="G360" s="519"/>
      <c r="H360" s="520"/>
      <c r="I360" s="508"/>
      <c r="J360" s="508"/>
      <c r="K360" s="508"/>
      <c r="L360" s="508"/>
    </row>
    <row r="361" spans="3:12" hidden="1" x14ac:dyDescent="0.25">
      <c r="C361" s="507"/>
      <c r="D361" s="573"/>
      <c r="E361" s="518"/>
      <c r="F361" s="519"/>
      <c r="G361" s="519"/>
      <c r="H361" s="520"/>
      <c r="I361" s="508"/>
      <c r="J361" s="508"/>
      <c r="K361" s="508"/>
      <c r="L361" s="508"/>
    </row>
    <row r="362" spans="3:12" hidden="1" x14ac:dyDescent="0.25">
      <c r="C362" s="507"/>
      <c r="D362" s="573"/>
      <c r="E362" s="518"/>
      <c r="F362" s="519"/>
      <c r="G362" s="519"/>
      <c r="H362" s="520"/>
      <c r="I362" s="508"/>
      <c r="J362" s="508"/>
      <c r="K362" s="508"/>
      <c r="L362" s="508"/>
    </row>
    <row r="363" spans="3:12" hidden="1" x14ac:dyDescent="0.25">
      <c r="C363" s="507"/>
      <c r="D363" s="573"/>
      <c r="E363" s="518"/>
      <c r="F363" s="519"/>
      <c r="G363" s="519"/>
      <c r="H363" s="520"/>
      <c r="I363" s="508"/>
      <c r="J363" s="508"/>
      <c r="K363" s="508"/>
      <c r="L363" s="508"/>
    </row>
    <row r="364" spans="3:12" hidden="1" x14ac:dyDescent="0.25">
      <c r="C364" s="507"/>
      <c r="D364" s="573"/>
      <c r="E364" s="518"/>
      <c r="F364" s="519"/>
      <c r="G364" s="519"/>
      <c r="H364" s="520"/>
      <c r="I364" s="508"/>
      <c r="J364" s="508"/>
      <c r="K364" s="508"/>
      <c r="L364" s="508"/>
    </row>
    <row r="365" spans="3:12" hidden="1" x14ac:dyDescent="0.25">
      <c r="C365" s="507"/>
      <c r="D365" s="573"/>
      <c r="E365" s="518"/>
      <c r="F365" s="519"/>
      <c r="G365" s="519"/>
      <c r="H365" s="520"/>
      <c r="I365" s="508"/>
      <c r="J365" s="508"/>
      <c r="K365" s="508"/>
      <c r="L365" s="508"/>
    </row>
    <row r="366" spans="3:12" hidden="1" x14ac:dyDescent="0.25">
      <c r="C366" s="507"/>
      <c r="D366" s="573"/>
      <c r="E366" s="518"/>
      <c r="F366" s="519"/>
      <c r="G366" s="519"/>
      <c r="H366" s="520"/>
      <c r="I366" s="508"/>
      <c r="J366" s="508"/>
      <c r="K366" s="508"/>
      <c r="L366" s="508"/>
    </row>
    <row r="367" spans="3:12" hidden="1" x14ac:dyDescent="0.25">
      <c r="C367" s="507"/>
      <c r="D367" s="573"/>
      <c r="E367" s="518"/>
      <c r="F367" s="519"/>
      <c r="G367" s="519"/>
      <c r="H367" s="520"/>
      <c r="I367" s="508"/>
      <c r="J367" s="508"/>
      <c r="K367" s="508"/>
      <c r="L367" s="508"/>
    </row>
    <row r="368" spans="3:12" hidden="1" x14ac:dyDescent="0.25">
      <c r="C368" s="522"/>
      <c r="D368" s="514"/>
      <c r="E368" s="523"/>
      <c r="F368" s="519"/>
      <c r="G368" s="519"/>
      <c r="H368" s="520"/>
      <c r="I368" s="508"/>
      <c r="J368" s="508"/>
      <c r="K368" s="508"/>
      <c r="L368" s="508"/>
    </row>
    <row r="369" spans="3:12" hidden="1" x14ac:dyDescent="0.25">
      <c r="C369" s="507"/>
      <c r="D369" s="509"/>
      <c r="E369" s="507"/>
      <c r="F369" s="507"/>
      <c r="G369" s="507"/>
      <c r="H369" s="508"/>
      <c r="I369" s="507"/>
      <c r="J369" s="507"/>
      <c r="K369" s="507"/>
      <c r="L369" s="509"/>
    </row>
    <row r="370" spans="3:12" hidden="1" x14ac:dyDescent="0.25">
      <c r="C370" s="509"/>
      <c r="D370" s="509"/>
      <c r="E370" s="509"/>
      <c r="F370" s="509"/>
      <c r="G370" s="509"/>
      <c r="H370" s="524"/>
      <c r="I370" s="509"/>
      <c r="J370" s="509"/>
      <c r="K370" s="509"/>
      <c r="L370" s="509"/>
    </row>
    <row r="371" spans="3:12" hidden="1" x14ac:dyDescent="0.25">
      <c r="C371" s="505"/>
      <c r="D371" s="506"/>
      <c r="E371" s="507"/>
      <c r="F371" s="507"/>
      <c r="G371" s="507"/>
      <c r="H371" s="508"/>
      <c r="I371" s="508"/>
      <c r="J371" s="508"/>
      <c r="K371" s="507"/>
      <c r="L371" s="509"/>
    </row>
    <row r="372" spans="3:12" hidden="1" x14ac:dyDescent="0.25">
      <c r="C372" s="133"/>
      <c r="D372" s="510"/>
      <c r="E372" s="507"/>
      <c r="F372" s="507"/>
      <c r="G372" s="507"/>
      <c r="H372" s="508"/>
      <c r="I372" s="508"/>
      <c r="J372" s="508"/>
      <c r="K372" s="507"/>
      <c r="L372" s="509"/>
    </row>
    <row r="373" spans="3:12" hidden="1" x14ac:dyDescent="0.25">
      <c r="C373" s="133"/>
      <c r="D373" s="510"/>
      <c r="E373" s="507"/>
      <c r="F373" s="507"/>
      <c r="G373" s="507"/>
      <c r="H373" s="508"/>
      <c r="I373" s="508"/>
      <c r="J373" s="508"/>
      <c r="K373" s="507"/>
      <c r="L373" s="509"/>
    </row>
    <row r="374" spans="3:12" ht="15.75" hidden="1" x14ac:dyDescent="0.25">
      <c r="C374" s="511"/>
      <c r="D374" s="512"/>
      <c r="E374" s="507"/>
      <c r="F374" s="507"/>
      <c r="G374" s="507"/>
      <c r="H374" s="508"/>
      <c r="I374" s="508"/>
      <c r="J374" s="508"/>
      <c r="K374" s="507"/>
      <c r="L374" s="509"/>
    </row>
    <row r="375" spans="3:12" ht="18.75" hidden="1" x14ac:dyDescent="0.25">
      <c r="C375" s="513"/>
      <c r="D375" s="510"/>
      <c r="E375" s="507"/>
      <c r="F375" s="507"/>
      <c r="G375" s="507"/>
      <c r="H375" s="508"/>
      <c r="I375" s="508"/>
      <c r="J375" s="508"/>
      <c r="K375" s="507"/>
      <c r="L375" s="509"/>
    </row>
    <row r="376" spans="3:12" hidden="1" x14ac:dyDescent="0.25">
      <c r="C376" s="133"/>
      <c r="D376" s="510"/>
      <c r="E376" s="507"/>
      <c r="F376" s="507"/>
      <c r="G376" s="507"/>
      <c r="H376" s="508"/>
      <c r="I376" s="508"/>
      <c r="J376" s="508"/>
      <c r="K376" s="507"/>
      <c r="L376" s="509"/>
    </row>
    <row r="377" spans="3:12" hidden="1" x14ac:dyDescent="0.25">
      <c r="C377" s="514"/>
      <c r="D377" s="515"/>
      <c r="E377" s="514"/>
      <c r="F377" s="514"/>
      <c r="G377" s="516"/>
      <c r="H377" s="517"/>
      <c r="I377" s="514"/>
      <c r="J377" s="514"/>
      <c r="K377" s="514"/>
      <c r="L377" s="514"/>
    </row>
    <row r="378" spans="3:12" hidden="1" x14ac:dyDescent="0.25">
      <c r="C378" s="507"/>
      <c r="D378" s="573"/>
      <c r="E378" s="518"/>
      <c r="F378" s="519"/>
      <c r="G378" s="519"/>
      <c r="H378" s="520"/>
      <c r="I378" s="508"/>
      <c r="J378" s="508"/>
      <c r="K378" s="521"/>
      <c r="L378" s="508"/>
    </row>
    <row r="379" spans="3:12" hidden="1" x14ac:dyDescent="0.25">
      <c r="C379" s="507"/>
      <c r="D379" s="573"/>
      <c r="E379" s="518"/>
      <c r="F379" s="519"/>
      <c r="G379" s="519"/>
      <c r="H379" s="520"/>
      <c r="I379" s="508"/>
      <c r="J379" s="508"/>
      <c r="K379" s="508"/>
      <c r="L379" s="508"/>
    </row>
    <row r="380" spans="3:12" hidden="1" x14ac:dyDescent="0.25">
      <c r="C380" s="507"/>
      <c r="D380" s="573"/>
      <c r="E380" s="518"/>
      <c r="F380" s="519"/>
      <c r="G380" s="519"/>
      <c r="H380" s="520"/>
      <c r="I380" s="508"/>
      <c r="J380" s="508"/>
      <c r="K380" s="508"/>
      <c r="L380" s="508"/>
    </row>
    <row r="381" spans="3:12" hidden="1" x14ac:dyDescent="0.25">
      <c r="C381" s="507"/>
      <c r="D381" s="573"/>
      <c r="E381" s="518"/>
      <c r="F381" s="519"/>
      <c r="G381" s="519"/>
      <c r="H381" s="520"/>
      <c r="I381" s="508"/>
      <c r="J381" s="508"/>
      <c r="K381" s="508"/>
      <c r="L381" s="508"/>
    </row>
    <row r="382" spans="3:12" hidden="1" x14ac:dyDescent="0.25">
      <c r="C382" s="507"/>
      <c r="D382" s="573"/>
      <c r="E382" s="518"/>
      <c r="F382" s="519"/>
      <c r="G382" s="519"/>
      <c r="H382" s="520"/>
      <c r="I382" s="508"/>
      <c r="J382" s="508"/>
      <c r="K382" s="508"/>
      <c r="L382" s="508"/>
    </row>
    <row r="383" spans="3:12" hidden="1" x14ac:dyDescent="0.25">
      <c r="C383" s="507"/>
      <c r="D383" s="573"/>
      <c r="E383" s="518"/>
      <c r="F383" s="519"/>
      <c r="G383" s="519"/>
      <c r="H383" s="520"/>
      <c r="I383" s="508"/>
      <c r="J383" s="508"/>
      <c r="K383" s="508"/>
      <c r="L383" s="508"/>
    </row>
    <row r="384" spans="3:12" hidden="1" x14ac:dyDescent="0.25">
      <c r="C384" s="507"/>
      <c r="D384" s="573"/>
      <c r="E384" s="518"/>
      <c r="F384" s="519"/>
      <c r="G384" s="519"/>
      <c r="H384" s="520"/>
      <c r="I384" s="508"/>
      <c r="J384" s="508"/>
      <c r="K384" s="508"/>
      <c r="L384" s="508"/>
    </row>
    <row r="385" spans="3:12" hidden="1" x14ac:dyDescent="0.25">
      <c r="C385" s="507"/>
      <c r="D385" s="573"/>
      <c r="E385" s="518"/>
      <c r="F385" s="519"/>
      <c r="G385" s="519"/>
      <c r="H385" s="520"/>
      <c r="I385" s="508"/>
      <c r="J385" s="508"/>
      <c r="K385" s="508"/>
      <c r="L385" s="508"/>
    </row>
    <row r="386" spans="3:12" hidden="1" x14ac:dyDescent="0.25">
      <c r="C386" s="507"/>
      <c r="D386" s="573"/>
      <c r="E386" s="518"/>
      <c r="F386" s="519"/>
      <c r="G386" s="519"/>
      <c r="H386" s="520"/>
      <c r="I386" s="508"/>
      <c r="J386" s="508"/>
      <c r="K386" s="508"/>
      <c r="L386" s="508"/>
    </row>
    <row r="387" spans="3:12" hidden="1" x14ac:dyDescent="0.25">
      <c r="C387" s="522"/>
      <c r="D387" s="514"/>
      <c r="E387" s="523"/>
      <c r="F387" s="519"/>
      <c r="G387" s="519"/>
      <c r="H387" s="520"/>
      <c r="I387" s="508"/>
      <c r="J387" s="508"/>
      <c r="K387" s="508"/>
      <c r="L387" s="508"/>
    </row>
    <row r="388" spans="3:12" hidden="1" x14ac:dyDescent="0.25">
      <c r="C388" s="509"/>
      <c r="D388" s="509"/>
      <c r="E388" s="509"/>
      <c r="F388" s="509"/>
      <c r="G388" s="509"/>
      <c r="H388" s="524"/>
      <c r="I388" s="509"/>
      <c r="J388" s="509"/>
      <c r="K388" s="509"/>
      <c r="L388" s="509"/>
    </row>
    <row r="389" spans="3:12" hidden="1" x14ac:dyDescent="0.25">
      <c r="C389" s="509"/>
      <c r="D389" s="509"/>
      <c r="E389" s="509"/>
      <c r="F389" s="509"/>
      <c r="G389" s="509"/>
      <c r="H389" s="524"/>
      <c r="I389" s="509"/>
      <c r="J389" s="509"/>
      <c r="K389" s="509"/>
      <c r="L389" s="509"/>
    </row>
    <row r="390" spans="3:12" hidden="1" x14ac:dyDescent="0.25">
      <c r="C390" s="509"/>
      <c r="D390" s="509"/>
      <c r="E390" s="509"/>
      <c r="F390" s="509"/>
      <c r="G390" s="509"/>
      <c r="H390" s="524"/>
      <c r="I390" s="509"/>
      <c r="J390" s="509"/>
      <c r="K390" s="509"/>
      <c r="L390" s="509"/>
    </row>
    <row r="391" spans="3:12" hidden="1" x14ac:dyDescent="0.25">
      <c r="C391" s="509"/>
      <c r="D391" s="509"/>
      <c r="E391" s="509"/>
      <c r="F391" s="509"/>
      <c r="G391" s="509"/>
      <c r="H391" s="524"/>
      <c r="I391" s="509"/>
      <c r="J391" s="509"/>
      <c r="K391" s="509"/>
      <c r="L391" s="509"/>
    </row>
    <row r="392" spans="3:12" hidden="1" x14ac:dyDescent="0.25">
      <c r="C392" s="509"/>
      <c r="D392" s="509"/>
      <c r="E392" s="509"/>
      <c r="F392" s="509"/>
      <c r="G392" s="509"/>
      <c r="H392" s="524"/>
      <c r="I392" s="509"/>
      <c r="J392" s="509"/>
      <c r="K392" s="509"/>
      <c r="L392" s="509"/>
    </row>
    <row r="393" spans="3:12" hidden="1" x14ac:dyDescent="0.25">
      <c r="C393" s="509"/>
      <c r="D393" s="509"/>
      <c r="E393" s="509"/>
      <c r="F393" s="509"/>
      <c r="G393" s="509"/>
      <c r="H393" s="524"/>
      <c r="I393" s="509"/>
      <c r="J393" s="509"/>
      <c r="K393" s="509"/>
      <c r="L393" s="509"/>
    </row>
    <row r="394" spans="3:12" hidden="1" x14ac:dyDescent="0.25">
      <c r="C394" s="509"/>
      <c r="D394" s="509"/>
      <c r="E394" s="509"/>
      <c r="F394" s="509"/>
      <c r="G394" s="509"/>
      <c r="H394" s="524"/>
      <c r="I394" s="509"/>
      <c r="J394" s="509"/>
      <c r="K394" s="509"/>
      <c r="L394" s="509"/>
    </row>
    <row r="395" spans="3:12" hidden="1" x14ac:dyDescent="0.25">
      <c r="C395" s="509"/>
      <c r="D395" s="509"/>
      <c r="E395" s="509"/>
      <c r="F395" s="509"/>
      <c r="G395" s="509"/>
      <c r="H395" s="524"/>
      <c r="I395" s="509"/>
      <c r="J395" s="509"/>
      <c r="K395" s="509"/>
      <c r="L395" s="509"/>
    </row>
    <row r="396" spans="3:12" hidden="1" x14ac:dyDescent="0.25">
      <c r="C396" s="509"/>
      <c r="D396" s="509"/>
      <c r="E396" s="509"/>
      <c r="F396" s="509"/>
      <c r="G396" s="509"/>
      <c r="H396" s="524"/>
      <c r="I396" s="509"/>
      <c r="J396" s="509"/>
      <c r="K396" s="509"/>
      <c r="L396" s="509"/>
    </row>
    <row r="397" spans="3:12" hidden="1" x14ac:dyDescent="0.25">
      <c r="C397" s="509"/>
      <c r="D397" s="509"/>
      <c r="E397" s="509"/>
      <c r="F397" s="509"/>
      <c r="G397" s="509"/>
      <c r="H397" s="524"/>
      <c r="I397" s="509"/>
      <c r="J397" s="509"/>
      <c r="K397" s="509"/>
      <c r="L397" s="509"/>
    </row>
    <row r="398" spans="3:12" hidden="1" x14ac:dyDescent="0.25">
      <c r="C398" s="509"/>
      <c r="D398" s="509"/>
      <c r="E398" s="509"/>
      <c r="F398" s="509"/>
      <c r="G398" s="509"/>
      <c r="H398" s="524"/>
      <c r="I398" s="509"/>
      <c r="J398" s="509"/>
      <c r="K398" s="509"/>
      <c r="L398" s="509"/>
    </row>
    <row r="399" spans="3:12" hidden="1" x14ac:dyDescent="0.25">
      <c r="C399" s="509"/>
      <c r="D399" s="509"/>
      <c r="E399" s="509"/>
      <c r="F399" s="509"/>
      <c r="G399" s="509"/>
      <c r="H399" s="524"/>
      <c r="I399" s="509"/>
      <c r="J399" s="509"/>
      <c r="K399" s="509"/>
      <c r="L399" s="509"/>
    </row>
    <row r="400" spans="3:12" hidden="1" x14ac:dyDescent="0.25">
      <c r="C400" s="509"/>
      <c r="D400" s="509"/>
      <c r="E400" s="509"/>
      <c r="F400" s="509"/>
      <c r="G400" s="509"/>
      <c r="H400" s="524"/>
      <c r="I400" s="509"/>
      <c r="J400" s="509"/>
      <c r="K400" s="509"/>
      <c r="L400" s="509"/>
    </row>
    <row r="401" spans="3:12" hidden="1" x14ac:dyDescent="0.25">
      <c r="C401" s="509"/>
      <c r="D401" s="509"/>
      <c r="E401" s="509"/>
      <c r="F401" s="509"/>
      <c r="G401" s="509"/>
      <c r="H401" s="524"/>
      <c r="I401" s="509"/>
      <c r="J401" s="509"/>
      <c r="K401" s="509"/>
      <c r="L401" s="509"/>
    </row>
    <row r="402" spans="3:12" hidden="1" x14ac:dyDescent="0.25">
      <c r="C402" s="509"/>
      <c r="D402" s="509"/>
      <c r="E402" s="509"/>
      <c r="F402" s="509"/>
      <c r="G402" s="509"/>
      <c r="H402" s="524"/>
      <c r="I402" s="509"/>
      <c r="J402" s="509"/>
      <c r="K402" s="509"/>
      <c r="L402" s="509"/>
    </row>
    <row r="403" spans="3:12" hidden="1" x14ac:dyDescent="0.25">
      <c r="C403" s="509"/>
      <c r="D403" s="509"/>
      <c r="E403" s="509"/>
      <c r="F403" s="509"/>
      <c r="G403" s="509"/>
      <c r="H403" s="524"/>
      <c r="I403" s="509"/>
      <c r="J403" s="509"/>
      <c r="K403" s="509"/>
      <c r="L403" s="509"/>
    </row>
    <row r="404" spans="3:12" hidden="1" x14ac:dyDescent="0.25">
      <c r="C404" s="509"/>
      <c r="D404" s="509"/>
      <c r="E404" s="509"/>
      <c r="F404" s="509"/>
      <c r="G404" s="509"/>
      <c r="H404" s="524"/>
      <c r="I404" s="509"/>
      <c r="J404" s="509"/>
      <c r="K404" s="509"/>
      <c r="L404" s="509"/>
    </row>
    <row r="405" spans="3:12" hidden="1" x14ac:dyDescent="0.25">
      <c r="C405" s="509"/>
      <c r="D405" s="509"/>
      <c r="E405" s="509"/>
      <c r="F405" s="509"/>
      <c r="G405" s="509"/>
      <c r="H405" s="524"/>
      <c r="I405" s="509"/>
      <c r="J405" s="509"/>
      <c r="K405" s="509"/>
      <c r="L405" s="509"/>
    </row>
    <row r="406" spans="3:12" hidden="1" x14ac:dyDescent="0.25">
      <c r="C406" s="509"/>
      <c r="D406" s="509"/>
      <c r="E406" s="509"/>
      <c r="F406" s="509"/>
      <c r="G406" s="509"/>
      <c r="H406" s="524"/>
      <c r="I406" s="509"/>
      <c r="J406" s="509"/>
      <c r="K406" s="509"/>
      <c r="L406" s="509"/>
    </row>
    <row r="407" spans="3:12" hidden="1" x14ac:dyDescent="0.25">
      <c r="C407" s="509"/>
      <c r="D407" s="509"/>
      <c r="E407" s="509"/>
      <c r="F407" s="509"/>
      <c r="G407" s="509"/>
      <c r="H407" s="524"/>
      <c r="I407" s="509"/>
      <c r="J407" s="509"/>
      <c r="K407" s="509"/>
      <c r="L407" s="509"/>
    </row>
    <row r="408" spans="3:12" hidden="1" x14ac:dyDescent="0.25">
      <c r="C408" s="509"/>
      <c r="D408" s="509"/>
      <c r="E408" s="509"/>
      <c r="F408" s="509"/>
      <c r="G408" s="509"/>
      <c r="H408" s="524"/>
      <c r="I408" s="509"/>
      <c r="J408" s="509"/>
      <c r="K408" s="509"/>
      <c r="L408" s="509"/>
    </row>
    <row r="409" spans="3:12" hidden="1" x14ac:dyDescent="0.25">
      <c r="C409" s="509"/>
      <c r="D409" s="509"/>
      <c r="E409" s="509"/>
      <c r="F409" s="509"/>
      <c r="G409" s="509"/>
      <c r="H409" s="524"/>
      <c r="I409" s="509"/>
      <c r="J409" s="509"/>
      <c r="K409" s="509"/>
      <c r="L409" s="509"/>
    </row>
    <row r="410" spans="3:12" hidden="1" x14ac:dyDescent="0.25">
      <c r="C410" s="509"/>
      <c r="D410" s="509"/>
      <c r="E410" s="509"/>
      <c r="F410" s="509"/>
      <c r="G410" s="509"/>
      <c r="H410" s="524"/>
      <c r="I410" s="509"/>
      <c r="J410" s="509"/>
      <c r="K410" s="509"/>
      <c r="L410" s="509"/>
    </row>
    <row r="411" spans="3:12" hidden="1" x14ac:dyDescent="0.25">
      <c r="C411" s="509"/>
      <c r="D411" s="509"/>
      <c r="E411" s="509"/>
      <c r="F411" s="509"/>
      <c r="G411" s="509"/>
      <c r="H411" s="524"/>
      <c r="I411" s="509"/>
      <c r="J411" s="509"/>
      <c r="K411" s="509"/>
      <c r="L411" s="509"/>
    </row>
    <row r="412" spans="3:12" hidden="1" x14ac:dyDescent="0.25">
      <c r="C412" s="509"/>
      <c r="D412" s="509"/>
      <c r="E412" s="509"/>
      <c r="F412" s="509"/>
      <c r="G412" s="509"/>
      <c r="H412" s="524"/>
      <c r="I412" s="509"/>
      <c r="J412" s="509"/>
      <c r="K412" s="509"/>
      <c r="L412" s="509"/>
    </row>
    <row r="413" spans="3:12" hidden="1" x14ac:dyDescent="0.25">
      <c r="C413" s="509"/>
      <c r="D413" s="509"/>
      <c r="E413" s="509"/>
      <c r="F413" s="509"/>
      <c r="G413" s="509"/>
      <c r="H413" s="524"/>
      <c r="I413" s="509"/>
      <c r="J413" s="509"/>
      <c r="K413" s="509"/>
      <c r="L413" s="509"/>
    </row>
    <row r="414" spans="3:12" hidden="1" x14ac:dyDescent="0.25">
      <c r="C414" s="509"/>
      <c r="D414" s="509"/>
      <c r="E414" s="509"/>
      <c r="F414" s="509"/>
      <c r="G414" s="509"/>
      <c r="H414" s="524"/>
      <c r="I414" s="509"/>
      <c r="J414" s="509"/>
      <c r="K414" s="509"/>
      <c r="L414" s="509"/>
    </row>
    <row r="415" spans="3:12" hidden="1" x14ac:dyDescent="0.25">
      <c r="C415" s="509"/>
      <c r="D415" s="509"/>
      <c r="E415" s="509"/>
      <c r="F415" s="509"/>
      <c r="G415" s="509"/>
      <c r="H415" s="524"/>
      <c r="I415" s="509"/>
      <c r="J415" s="509"/>
      <c r="K415" s="509"/>
      <c r="L415" s="509"/>
    </row>
    <row r="416" spans="3:12" hidden="1" x14ac:dyDescent="0.25">
      <c r="C416" s="509"/>
      <c r="D416" s="509"/>
      <c r="E416" s="509"/>
      <c r="F416" s="509"/>
      <c r="G416" s="509"/>
      <c r="H416" s="524"/>
      <c r="I416" s="509"/>
      <c r="J416" s="509"/>
      <c r="K416" s="509"/>
      <c r="L416" s="509"/>
    </row>
    <row r="417" spans="3:12" hidden="1" x14ac:dyDescent="0.25">
      <c r="C417" s="509"/>
      <c r="D417" s="509"/>
      <c r="E417" s="509"/>
      <c r="F417" s="509"/>
      <c r="G417" s="509"/>
      <c r="H417" s="524"/>
      <c r="I417" s="509"/>
      <c r="J417" s="509"/>
      <c r="K417" s="509"/>
      <c r="L417" s="509"/>
    </row>
    <row r="418" spans="3:12" x14ac:dyDescent="0.25">
      <c r="C418" s="509"/>
      <c r="D418" s="509"/>
      <c r="E418" s="509"/>
      <c r="F418" s="509"/>
      <c r="G418" s="509"/>
      <c r="H418" s="524"/>
      <c r="I418" s="509"/>
      <c r="J418" s="509"/>
      <c r="K418" s="509"/>
      <c r="L418" s="509"/>
    </row>
    <row r="419" spans="3:12" x14ac:dyDescent="0.25">
      <c r="C419" s="509"/>
      <c r="D419" s="509"/>
      <c r="E419" s="509"/>
      <c r="F419" s="509"/>
      <c r="G419" s="509"/>
      <c r="H419" s="524"/>
      <c r="I419" s="509"/>
      <c r="J419" s="509"/>
      <c r="K419" s="509"/>
      <c r="L419" s="509"/>
    </row>
    <row r="420" spans="3:12" x14ac:dyDescent="0.25">
      <c r="C420" s="509"/>
      <c r="D420" s="509"/>
      <c r="E420" s="509"/>
      <c r="F420" s="509"/>
      <c r="G420" s="509"/>
      <c r="H420" s="524"/>
      <c r="I420" s="509"/>
      <c r="J420" s="509"/>
      <c r="K420" s="509"/>
      <c r="L420" s="509"/>
    </row>
    <row r="421" spans="3:12" x14ac:dyDescent="0.25">
      <c r="C421" s="509"/>
      <c r="D421" s="509"/>
      <c r="E421" s="509"/>
      <c r="F421" s="509"/>
      <c r="G421" s="509"/>
      <c r="H421" s="524"/>
      <c r="I421" s="509"/>
      <c r="J421" s="509"/>
      <c r="K421" s="509"/>
      <c r="L421" s="509"/>
    </row>
    <row r="422" spans="3:12" x14ac:dyDescent="0.25">
      <c r="C422" s="509"/>
      <c r="D422" s="509"/>
      <c r="E422" s="509"/>
      <c r="F422" s="509"/>
      <c r="G422" s="509"/>
      <c r="H422" s="524"/>
      <c r="I422" s="509"/>
      <c r="J422" s="509"/>
      <c r="K422" s="509"/>
      <c r="L422" s="509"/>
    </row>
    <row r="423" spans="3:12" x14ac:dyDescent="0.25">
      <c r="C423" s="509"/>
      <c r="D423" s="509"/>
      <c r="E423" s="509"/>
      <c r="F423" s="509"/>
      <c r="G423" s="509"/>
      <c r="H423" s="524"/>
      <c r="I423" s="509"/>
      <c r="J423" s="509"/>
      <c r="K423" s="509"/>
      <c r="L423" s="509"/>
    </row>
    <row r="424" spans="3:12" x14ac:dyDescent="0.25">
      <c r="C424" s="509"/>
      <c r="D424" s="509"/>
      <c r="E424" s="509"/>
      <c r="F424" s="509"/>
      <c r="G424" s="509"/>
      <c r="H424" s="524"/>
      <c r="I424" s="509"/>
      <c r="J424" s="509"/>
      <c r="K424" s="509"/>
      <c r="L424" s="509"/>
    </row>
    <row r="425" spans="3:12" x14ac:dyDescent="0.25">
      <c r="C425" s="509"/>
      <c r="D425" s="509"/>
      <c r="E425" s="509"/>
      <c r="F425" s="509"/>
      <c r="G425" s="509"/>
      <c r="H425" s="524"/>
      <c r="I425" s="509"/>
      <c r="J425" s="509"/>
      <c r="K425" s="509"/>
      <c r="L425" s="509"/>
    </row>
    <row r="426" spans="3:12" x14ac:dyDescent="0.25">
      <c r="C426" s="509"/>
      <c r="D426" s="509"/>
      <c r="E426" s="509"/>
      <c r="F426" s="509"/>
      <c r="G426" s="509"/>
      <c r="H426" s="524"/>
      <c r="I426" s="509"/>
      <c r="J426" s="509"/>
      <c r="K426" s="509"/>
      <c r="L426" s="509"/>
    </row>
    <row r="427" spans="3:12" x14ac:dyDescent="0.25">
      <c r="C427" s="509"/>
      <c r="D427" s="509"/>
      <c r="E427" s="509"/>
      <c r="F427" s="509"/>
      <c r="G427" s="509"/>
      <c r="H427" s="524"/>
      <c r="I427" s="509"/>
      <c r="J427" s="509"/>
      <c r="K427" s="509"/>
      <c r="L427" s="509"/>
    </row>
    <row r="428" spans="3:12" x14ac:dyDescent="0.25">
      <c r="C428" s="509"/>
      <c r="D428" s="509"/>
      <c r="E428" s="509"/>
      <c r="F428" s="509"/>
      <c r="G428" s="509"/>
      <c r="H428" s="524"/>
      <c r="I428" s="509"/>
      <c r="J428" s="509"/>
      <c r="K428" s="509"/>
      <c r="L428" s="509"/>
    </row>
    <row r="429" spans="3:12" x14ac:dyDescent="0.25">
      <c r="C429" s="509"/>
      <c r="D429" s="509"/>
      <c r="E429" s="509"/>
      <c r="F429" s="509"/>
      <c r="G429" s="509"/>
      <c r="H429" s="524"/>
      <c r="I429" s="509"/>
      <c r="J429" s="509"/>
      <c r="K429" s="509"/>
      <c r="L429" s="509"/>
    </row>
    <row r="430" spans="3:12" x14ac:dyDescent="0.25">
      <c r="C430" s="509"/>
      <c r="D430" s="509"/>
      <c r="E430" s="509"/>
      <c r="F430" s="509"/>
      <c r="G430" s="509"/>
      <c r="H430" s="524"/>
      <c r="I430" s="509"/>
      <c r="J430" s="509"/>
      <c r="K430" s="509"/>
      <c r="L430" s="509"/>
    </row>
    <row r="431" spans="3:12" x14ac:dyDescent="0.25">
      <c r="C431" s="509"/>
      <c r="D431" s="509"/>
      <c r="E431" s="509"/>
      <c r="F431" s="509"/>
      <c r="G431" s="509"/>
      <c r="H431" s="524"/>
      <c r="I431" s="509"/>
      <c r="J431" s="509"/>
      <c r="K431" s="509"/>
      <c r="L431" s="509"/>
    </row>
    <row r="432" spans="3:12" x14ac:dyDescent="0.25">
      <c r="C432" s="509"/>
      <c r="D432" s="509"/>
      <c r="E432" s="509"/>
      <c r="F432" s="509"/>
      <c r="G432" s="509"/>
      <c r="H432" s="524"/>
      <c r="I432" s="509"/>
      <c r="J432" s="509"/>
      <c r="K432" s="509"/>
      <c r="L432" s="509"/>
    </row>
    <row r="433" spans="3:12" x14ac:dyDescent="0.25">
      <c r="C433" s="509"/>
      <c r="D433" s="509"/>
      <c r="E433" s="509"/>
      <c r="F433" s="509"/>
      <c r="G433" s="509"/>
      <c r="H433" s="524"/>
      <c r="I433" s="509"/>
      <c r="J433" s="509"/>
      <c r="K433" s="509"/>
      <c r="L433" s="509"/>
    </row>
    <row r="434" spans="3:12" x14ac:dyDescent="0.25">
      <c r="C434" s="509"/>
      <c r="D434" s="509"/>
      <c r="E434" s="509"/>
      <c r="F434" s="509"/>
      <c r="G434" s="509"/>
      <c r="H434" s="524"/>
      <c r="I434" s="509"/>
      <c r="J434" s="509"/>
      <c r="K434" s="509"/>
      <c r="L434" s="509"/>
    </row>
    <row r="435" spans="3:12" x14ac:dyDescent="0.25">
      <c r="C435" s="509"/>
      <c r="D435" s="509"/>
      <c r="E435" s="509"/>
      <c r="F435" s="509"/>
      <c r="G435" s="509"/>
      <c r="H435" s="524"/>
      <c r="I435" s="509"/>
      <c r="J435" s="509"/>
      <c r="K435" s="509"/>
      <c r="L435" s="509"/>
    </row>
    <row r="436" spans="3:12" x14ac:dyDescent="0.25">
      <c r="C436" s="509"/>
      <c r="D436" s="509"/>
      <c r="E436" s="509"/>
      <c r="F436" s="509"/>
      <c r="G436" s="509"/>
      <c r="H436" s="524"/>
      <c r="I436" s="509"/>
      <c r="J436" s="509"/>
      <c r="K436" s="509"/>
      <c r="L436" s="509"/>
    </row>
    <row r="437" spans="3:12" x14ac:dyDescent="0.25">
      <c r="C437" s="509"/>
      <c r="D437" s="509"/>
      <c r="E437" s="509"/>
      <c r="F437" s="509"/>
      <c r="G437" s="509"/>
      <c r="H437" s="524"/>
      <c r="I437" s="509"/>
      <c r="J437" s="509"/>
      <c r="K437" s="509"/>
      <c r="L437" s="509"/>
    </row>
    <row r="438" spans="3:12" x14ac:dyDescent="0.25">
      <c r="C438" s="509"/>
      <c r="D438" s="509"/>
      <c r="E438" s="509"/>
      <c r="F438" s="509"/>
      <c r="G438" s="509"/>
      <c r="H438" s="524"/>
      <c r="I438" s="509"/>
      <c r="J438" s="509"/>
      <c r="K438" s="509"/>
      <c r="L438" s="509"/>
    </row>
    <row r="439" spans="3:12" x14ac:dyDescent="0.25">
      <c r="C439" s="509"/>
      <c r="D439" s="509"/>
      <c r="E439" s="509"/>
      <c r="F439" s="509"/>
      <c r="G439" s="509"/>
      <c r="H439" s="524"/>
      <c r="I439" s="509"/>
      <c r="J439" s="509"/>
      <c r="K439" s="509"/>
      <c r="L439" s="509"/>
    </row>
    <row r="440" spans="3:12" x14ac:dyDescent="0.25">
      <c r="C440" s="509"/>
      <c r="D440" s="509"/>
      <c r="E440" s="509"/>
      <c r="F440" s="509"/>
      <c r="G440" s="509"/>
      <c r="H440" s="524"/>
      <c r="I440" s="509"/>
      <c r="J440" s="509"/>
      <c r="K440" s="509"/>
      <c r="L440" s="509"/>
    </row>
    <row r="441" spans="3:12" x14ac:dyDescent="0.25">
      <c r="C441" s="509"/>
      <c r="D441" s="509"/>
      <c r="E441" s="509"/>
      <c r="F441" s="509"/>
      <c r="G441" s="509"/>
      <c r="H441" s="524"/>
      <c r="I441" s="509"/>
      <c r="J441" s="509"/>
      <c r="K441" s="509"/>
      <c r="L441" s="509"/>
    </row>
    <row r="442" spans="3:12" x14ac:dyDescent="0.25">
      <c r="C442" s="509"/>
      <c r="D442" s="509"/>
      <c r="E442" s="509"/>
      <c r="F442" s="509"/>
      <c r="G442" s="509"/>
      <c r="H442" s="524"/>
      <c r="I442" s="509"/>
      <c r="J442" s="509"/>
      <c r="K442" s="509"/>
      <c r="L442" s="509"/>
    </row>
    <row r="443" spans="3:12" x14ac:dyDescent="0.25">
      <c r="C443" s="509"/>
      <c r="D443" s="509"/>
      <c r="E443" s="509"/>
      <c r="F443" s="509"/>
      <c r="G443" s="509"/>
      <c r="H443" s="524"/>
      <c r="I443" s="509"/>
      <c r="J443" s="509"/>
      <c r="K443" s="509"/>
      <c r="L443" s="509"/>
    </row>
    <row r="444" spans="3:12" x14ac:dyDescent="0.25">
      <c r="C444" s="509"/>
      <c r="D444" s="509"/>
      <c r="E444" s="509"/>
      <c r="F444" s="509"/>
      <c r="G444" s="509"/>
      <c r="H444" s="524"/>
      <c r="I444" s="509"/>
      <c r="J444" s="509"/>
      <c r="K444" s="509"/>
      <c r="L444" s="509"/>
    </row>
    <row r="445" spans="3:12" x14ac:dyDescent="0.25">
      <c r="C445" s="509"/>
      <c r="D445" s="509"/>
      <c r="E445" s="509"/>
      <c r="F445" s="509"/>
      <c r="G445" s="509"/>
      <c r="H445" s="524"/>
      <c r="I445" s="509"/>
      <c r="J445" s="509"/>
      <c r="K445" s="509"/>
      <c r="L445" s="509"/>
    </row>
    <row r="446" spans="3:12" x14ac:dyDescent="0.25">
      <c r="C446" s="509"/>
      <c r="D446" s="509"/>
      <c r="E446" s="509"/>
      <c r="F446" s="509"/>
      <c r="G446" s="509"/>
      <c r="H446" s="524"/>
      <c r="I446" s="509"/>
      <c r="J446" s="509"/>
      <c r="K446" s="509"/>
      <c r="L446" s="509"/>
    </row>
    <row r="447" spans="3:12" x14ac:dyDescent="0.25">
      <c r="C447" s="509"/>
      <c r="D447" s="509"/>
      <c r="E447" s="509"/>
      <c r="F447" s="509"/>
      <c r="G447" s="509"/>
      <c r="H447" s="524"/>
      <c r="I447" s="509"/>
      <c r="J447" s="509"/>
      <c r="K447" s="509"/>
      <c r="L447" s="509"/>
    </row>
    <row r="448" spans="3:12" x14ac:dyDescent="0.25">
      <c r="C448" s="509"/>
      <c r="D448" s="509"/>
      <c r="E448" s="509"/>
      <c r="F448" s="509"/>
      <c r="G448" s="509"/>
      <c r="H448" s="524"/>
      <c r="I448" s="509"/>
      <c r="J448" s="509"/>
      <c r="K448" s="509"/>
      <c r="L448" s="509"/>
    </row>
    <row r="449" spans="3:12" x14ac:dyDescent="0.25">
      <c r="C449" s="509"/>
      <c r="D449" s="509"/>
      <c r="E449" s="509"/>
      <c r="F449" s="509"/>
      <c r="G449" s="509"/>
      <c r="H449" s="524"/>
      <c r="I449" s="509"/>
      <c r="J449" s="509"/>
      <c r="K449" s="509"/>
      <c r="L449" s="509"/>
    </row>
    <row r="450" spans="3:12" x14ac:dyDescent="0.25">
      <c r="C450" s="509"/>
      <c r="D450" s="509"/>
      <c r="E450" s="509"/>
      <c r="F450" s="509"/>
      <c r="G450" s="509"/>
      <c r="H450" s="524"/>
      <c r="I450" s="509"/>
      <c r="J450" s="509"/>
      <c r="K450" s="509"/>
      <c r="L450" s="509"/>
    </row>
    <row r="451" spans="3:12" x14ac:dyDescent="0.25">
      <c r="C451" s="509"/>
      <c r="D451" s="509"/>
      <c r="E451" s="509"/>
      <c r="F451" s="509"/>
      <c r="G451" s="509"/>
      <c r="H451" s="524"/>
      <c r="I451" s="509"/>
      <c r="J451" s="509"/>
      <c r="K451" s="509"/>
      <c r="L451" s="509"/>
    </row>
    <row r="452" spans="3:12" x14ac:dyDescent="0.25">
      <c r="C452" s="509"/>
      <c r="D452" s="509"/>
      <c r="E452" s="509"/>
      <c r="F452" s="509"/>
      <c r="G452" s="509"/>
      <c r="H452" s="524"/>
      <c r="I452" s="509"/>
      <c r="J452" s="509"/>
      <c r="K452" s="509"/>
      <c r="L452" s="509"/>
    </row>
    <row r="453" spans="3:12" x14ac:dyDescent="0.25">
      <c r="C453" s="509"/>
      <c r="D453" s="509"/>
      <c r="E453" s="509"/>
      <c r="F453" s="509"/>
      <c r="G453" s="509"/>
      <c r="H453" s="524"/>
      <c r="I453" s="509"/>
      <c r="J453" s="509"/>
      <c r="K453" s="509"/>
      <c r="L453" s="509"/>
    </row>
    <row r="454" spans="3:12" x14ac:dyDescent="0.25">
      <c r="C454" s="509"/>
      <c r="D454" s="509"/>
      <c r="E454" s="509"/>
      <c r="F454" s="509"/>
      <c r="G454" s="509"/>
      <c r="H454" s="524"/>
      <c r="I454" s="509"/>
      <c r="J454" s="509"/>
      <c r="K454" s="509"/>
      <c r="L454" s="509"/>
    </row>
    <row r="455" spans="3:12" x14ac:dyDescent="0.25">
      <c r="C455" s="509"/>
      <c r="D455" s="509"/>
      <c r="E455" s="509"/>
      <c r="F455" s="509"/>
      <c r="G455" s="509"/>
      <c r="H455" s="524"/>
      <c r="I455" s="509"/>
      <c r="J455" s="509"/>
      <c r="K455" s="509"/>
      <c r="L455" s="509"/>
    </row>
    <row r="456" spans="3:12" x14ac:dyDescent="0.25">
      <c r="C456" s="509"/>
      <c r="D456" s="509"/>
      <c r="E456" s="509"/>
      <c r="F456" s="509"/>
      <c r="G456" s="509"/>
      <c r="H456" s="524"/>
      <c r="I456" s="509"/>
      <c r="J456" s="509"/>
      <c r="K456" s="509"/>
      <c r="L456" s="509"/>
    </row>
    <row r="457" spans="3:12" x14ac:dyDescent="0.25">
      <c r="C457" s="509"/>
      <c r="D457" s="509"/>
      <c r="E457" s="509"/>
      <c r="F457" s="509"/>
      <c r="G457" s="509"/>
      <c r="H457" s="524"/>
      <c r="I457" s="509"/>
      <c r="J457" s="509"/>
      <c r="K457" s="509"/>
      <c r="L457" s="509"/>
    </row>
    <row r="458" spans="3:12" x14ac:dyDescent="0.25">
      <c r="C458" s="509"/>
      <c r="D458" s="509"/>
      <c r="E458" s="509"/>
      <c r="F458" s="509"/>
      <c r="G458" s="509"/>
      <c r="H458" s="524"/>
      <c r="I458" s="509"/>
      <c r="J458" s="509"/>
      <c r="K458" s="509"/>
      <c r="L458" s="509"/>
    </row>
    <row r="459" spans="3:12" x14ac:dyDescent="0.25">
      <c r="C459" s="509"/>
      <c r="D459" s="509"/>
      <c r="E459" s="509"/>
      <c r="F459" s="509"/>
      <c r="G459" s="509"/>
      <c r="H459" s="524"/>
      <c r="I459" s="509"/>
      <c r="J459" s="509"/>
      <c r="K459" s="509"/>
      <c r="L459" s="509"/>
    </row>
    <row r="460" spans="3:12" x14ac:dyDescent="0.25">
      <c r="C460" s="509"/>
      <c r="D460" s="509"/>
      <c r="E460" s="509"/>
      <c r="F460" s="509"/>
      <c r="G460" s="509"/>
      <c r="H460" s="524"/>
      <c r="I460" s="509"/>
      <c r="J460" s="509"/>
      <c r="K460" s="509"/>
      <c r="L460" s="509"/>
    </row>
    <row r="461" spans="3:12" x14ac:dyDescent="0.25">
      <c r="C461" s="509"/>
      <c r="D461" s="509"/>
      <c r="E461" s="509"/>
      <c r="F461" s="509"/>
      <c r="G461" s="509"/>
      <c r="H461" s="524"/>
      <c r="I461" s="509"/>
      <c r="J461" s="509"/>
      <c r="K461" s="509"/>
      <c r="L461" s="509"/>
    </row>
    <row r="462" spans="3:12" x14ac:dyDescent="0.25">
      <c r="C462" s="509"/>
      <c r="D462" s="509"/>
      <c r="E462" s="509"/>
      <c r="F462" s="509"/>
      <c r="G462" s="509"/>
      <c r="H462" s="524"/>
      <c r="I462" s="509"/>
      <c r="J462" s="509"/>
      <c r="K462" s="509"/>
      <c r="L462" s="509"/>
    </row>
    <row r="463" spans="3:12" x14ac:dyDescent="0.25">
      <c r="C463" s="509"/>
      <c r="D463" s="509"/>
      <c r="E463" s="509"/>
      <c r="F463" s="509"/>
      <c r="G463" s="509"/>
      <c r="H463" s="524"/>
      <c r="I463" s="509"/>
      <c r="J463" s="509"/>
      <c r="K463" s="509"/>
      <c r="L463" s="509"/>
    </row>
    <row r="464" spans="3:12" x14ac:dyDescent="0.25">
      <c r="C464" s="509"/>
      <c r="D464" s="509"/>
      <c r="E464" s="509"/>
      <c r="F464" s="509"/>
      <c r="G464" s="509"/>
      <c r="H464" s="524"/>
      <c r="I464" s="509"/>
      <c r="J464" s="509"/>
      <c r="K464" s="509"/>
      <c r="L464" s="509"/>
    </row>
    <row r="465" spans="3:12" x14ac:dyDescent="0.25">
      <c r="C465" s="509"/>
      <c r="D465" s="509"/>
      <c r="E465" s="509"/>
      <c r="F465" s="509"/>
      <c r="G465" s="509"/>
      <c r="H465" s="524"/>
      <c r="I465" s="509"/>
      <c r="J465" s="509"/>
      <c r="K465" s="509"/>
      <c r="L465" s="509"/>
    </row>
    <row r="466" spans="3:12" x14ac:dyDescent="0.25">
      <c r="C466" s="509"/>
      <c r="D466" s="509"/>
      <c r="E466" s="509"/>
      <c r="F466" s="509"/>
      <c r="G466" s="509"/>
      <c r="H466" s="524"/>
      <c r="I466" s="509"/>
      <c r="J466" s="509"/>
      <c r="K466" s="509"/>
      <c r="L466" s="509"/>
    </row>
    <row r="467" spans="3:12" x14ac:dyDescent="0.25">
      <c r="C467" s="509"/>
      <c r="D467" s="509"/>
      <c r="E467" s="509"/>
      <c r="F467" s="509"/>
      <c r="G467" s="509"/>
      <c r="H467" s="524"/>
      <c r="I467" s="509"/>
      <c r="J467" s="509"/>
      <c r="K467" s="509"/>
      <c r="L467" s="509"/>
    </row>
    <row r="468" spans="3:12" x14ac:dyDescent="0.25">
      <c r="C468" s="509"/>
      <c r="D468" s="509"/>
      <c r="E468" s="509"/>
      <c r="F468" s="509"/>
      <c r="G468" s="509"/>
      <c r="H468" s="524"/>
      <c r="I468" s="509"/>
      <c r="J468" s="509"/>
      <c r="K468" s="509"/>
      <c r="L468" s="509"/>
    </row>
    <row r="469" spans="3:12" x14ac:dyDescent="0.25">
      <c r="C469" s="509"/>
      <c r="D469" s="509"/>
      <c r="E469" s="509"/>
      <c r="F469" s="509"/>
      <c r="G469" s="509"/>
      <c r="H469" s="524"/>
      <c r="I469" s="509"/>
      <c r="J469" s="509"/>
      <c r="K469" s="509"/>
      <c r="L469" s="509"/>
    </row>
    <row r="470" spans="3:12" x14ac:dyDescent="0.25">
      <c r="C470" s="509"/>
      <c r="D470" s="509"/>
      <c r="E470" s="509"/>
      <c r="F470" s="509"/>
      <c r="G470" s="509"/>
      <c r="H470" s="524"/>
      <c r="I470" s="509"/>
      <c r="J470" s="509"/>
      <c r="K470" s="509"/>
      <c r="L470" s="509"/>
    </row>
    <row r="471" spans="3:12" x14ac:dyDescent="0.25">
      <c r="C471" s="509"/>
      <c r="D471" s="509"/>
      <c r="E471" s="509"/>
      <c r="F471" s="509"/>
      <c r="G471" s="509"/>
      <c r="H471" s="524"/>
      <c r="I471" s="509"/>
      <c r="J471" s="509"/>
      <c r="K471" s="509"/>
      <c r="L471" s="509"/>
    </row>
    <row r="472" spans="3:12" x14ac:dyDescent="0.25">
      <c r="C472" s="509"/>
      <c r="D472" s="509"/>
      <c r="E472" s="509"/>
      <c r="F472" s="509"/>
      <c r="G472" s="509"/>
      <c r="H472" s="524"/>
      <c r="I472" s="509"/>
      <c r="J472" s="509"/>
      <c r="K472" s="509"/>
      <c r="L472" s="509"/>
    </row>
    <row r="473" spans="3:12" x14ac:dyDescent="0.25">
      <c r="C473" s="509"/>
      <c r="D473" s="509"/>
      <c r="E473" s="509"/>
      <c r="F473" s="509"/>
      <c r="G473" s="509"/>
      <c r="H473" s="524"/>
      <c r="I473" s="509"/>
      <c r="J473" s="509"/>
      <c r="K473" s="509"/>
      <c r="L473" s="509"/>
    </row>
    <row r="474" spans="3:12" x14ac:dyDescent="0.25">
      <c r="C474" s="509"/>
      <c r="D474" s="509"/>
      <c r="E474" s="509"/>
      <c r="F474" s="509"/>
      <c r="G474" s="509"/>
      <c r="H474" s="524"/>
      <c r="I474" s="509"/>
      <c r="J474" s="509"/>
      <c r="K474" s="509"/>
      <c r="L474" s="509"/>
    </row>
    <row r="475" spans="3:12" x14ac:dyDescent="0.25">
      <c r="C475" s="509"/>
      <c r="D475" s="509"/>
      <c r="E475" s="509"/>
      <c r="F475" s="509"/>
      <c r="G475" s="509"/>
      <c r="H475" s="524"/>
      <c r="I475" s="509"/>
      <c r="J475" s="509"/>
      <c r="K475" s="509"/>
      <c r="L475" s="509"/>
    </row>
    <row r="476" spans="3:12" x14ac:dyDescent="0.25">
      <c r="C476" s="509"/>
      <c r="D476" s="509"/>
      <c r="E476" s="509"/>
      <c r="F476" s="509"/>
      <c r="G476" s="509"/>
      <c r="H476" s="524"/>
      <c r="I476" s="509"/>
      <c r="J476" s="509"/>
      <c r="K476" s="509"/>
      <c r="L476" s="509"/>
    </row>
    <row r="477" spans="3:12" x14ac:dyDescent="0.25">
      <c r="C477" s="509"/>
      <c r="D477" s="509"/>
      <c r="E477" s="509"/>
      <c r="F477" s="509"/>
      <c r="G477" s="509"/>
      <c r="H477" s="524"/>
      <c r="I477" s="509"/>
      <c r="J477" s="509"/>
      <c r="K477" s="509"/>
      <c r="L477" s="509"/>
    </row>
    <row r="478" spans="3:12" x14ac:dyDescent="0.25">
      <c r="C478" s="509"/>
      <c r="D478" s="509"/>
      <c r="E478" s="509"/>
      <c r="F478" s="509"/>
      <c r="G478" s="509"/>
      <c r="H478" s="524"/>
      <c r="I478" s="509"/>
      <c r="J478" s="509"/>
      <c r="K478" s="509"/>
      <c r="L478" s="509"/>
    </row>
    <row r="479" spans="3:12" x14ac:dyDescent="0.25">
      <c r="C479" s="509"/>
      <c r="D479" s="509"/>
      <c r="E479" s="509"/>
      <c r="F479" s="509"/>
      <c r="G479" s="509"/>
      <c r="H479" s="524"/>
      <c r="I479" s="509"/>
      <c r="J479" s="509"/>
      <c r="K479" s="509"/>
      <c r="L479" s="509"/>
    </row>
    <row r="480" spans="3:12" x14ac:dyDescent="0.25">
      <c r="C480" s="509"/>
      <c r="D480" s="509"/>
      <c r="E480" s="509"/>
      <c r="F480" s="509"/>
      <c r="G480" s="509"/>
      <c r="H480" s="524"/>
      <c r="I480" s="509"/>
      <c r="J480" s="509"/>
      <c r="K480" s="509"/>
      <c r="L480" s="509"/>
    </row>
    <row r="481" spans="3:12" x14ac:dyDescent="0.25">
      <c r="C481" s="509"/>
      <c r="D481" s="509"/>
      <c r="E481" s="509"/>
      <c r="F481" s="509"/>
      <c r="G481" s="509"/>
      <c r="H481" s="524"/>
      <c r="I481" s="509"/>
      <c r="J481" s="509"/>
      <c r="K481" s="509"/>
      <c r="L481" s="509"/>
    </row>
    <row r="482" spans="3:12" x14ac:dyDescent="0.25">
      <c r="C482" s="509"/>
      <c r="D482" s="509"/>
      <c r="E482" s="509"/>
      <c r="F482" s="509"/>
      <c r="G482" s="509"/>
      <c r="H482" s="524"/>
      <c r="I482" s="509"/>
      <c r="J482" s="509"/>
      <c r="K482" s="509"/>
      <c r="L482" s="509"/>
    </row>
    <row r="483" spans="3:12" x14ac:dyDescent="0.25">
      <c r="C483" s="509"/>
      <c r="D483" s="509"/>
      <c r="E483" s="509"/>
      <c r="F483" s="509"/>
      <c r="G483" s="509"/>
      <c r="H483" s="524"/>
      <c r="I483" s="509"/>
      <c r="J483" s="509"/>
      <c r="K483" s="509"/>
      <c r="L483" s="509"/>
    </row>
    <row r="484" spans="3:12" x14ac:dyDescent="0.25">
      <c r="C484" s="509"/>
      <c r="D484" s="509"/>
      <c r="E484" s="509"/>
      <c r="F484" s="509"/>
      <c r="G484" s="509"/>
      <c r="H484" s="524"/>
      <c r="I484" s="509"/>
      <c r="J484" s="509"/>
      <c r="K484" s="509"/>
      <c r="L484" s="509"/>
    </row>
    <row r="485" spans="3:12" x14ac:dyDescent="0.25">
      <c r="C485" s="509"/>
      <c r="D485" s="509"/>
      <c r="E485" s="509"/>
      <c r="F485" s="509"/>
      <c r="G485" s="509"/>
      <c r="H485" s="524"/>
      <c r="I485" s="509"/>
      <c r="J485" s="509"/>
      <c r="K485" s="509"/>
      <c r="L485" s="509"/>
    </row>
    <row r="486" spans="3:12" x14ac:dyDescent="0.25">
      <c r="C486" s="509"/>
      <c r="D486" s="509"/>
      <c r="E486" s="509"/>
      <c r="F486" s="509"/>
      <c r="G486" s="509"/>
      <c r="H486" s="524"/>
      <c r="I486" s="509"/>
      <c r="J486" s="509"/>
      <c r="K486" s="509"/>
      <c r="L486" s="509"/>
    </row>
    <row r="487" spans="3:12" x14ac:dyDescent="0.25">
      <c r="C487" s="509"/>
      <c r="D487" s="509"/>
      <c r="E487" s="509"/>
      <c r="F487" s="509"/>
      <c r="G487" s="509"/>
      <c r="H487" s="524"/>
      <c r="I487" s="509"/>
      <c r="J487" s="509"/>
      <c r="K487" s="509"/>
      <c r="L487" s="509"/>
    </row>
    <row r="488" spans="3:12" x14ac:dyDescent="0.25">
      <c r="C488" s="509"/>
      <c r="D488" s="509"/>
      <c r="E488" s="509"/>
      <c r="F488" s="509"/>
      <c r="G488" s="509"/>
      <c r="H488" s="524"/>
      <c r="I488" s="509"/>
      <c r="J488" s="509"/>
      <c r="K488" s="509"/>
      <c r="L488" s="509"/>
    </row>
    <row r="489" spans="3:12" x14ac:dyDescent="0.25">
      <c r="C489" s="509"/>
      <c r="D489" s="509"/>
      <c r="E489" s="509"/>
      <c r="F489" s="509"/>
      <c r="G489" s="509"/>
      <c r="H489" s="524"/>
      <c r="I489" s="509"/>
      <c r="J489" s="509"/>
      <c r="K489" s="509"/>
      <c r="L489" s="509"/>
    </row>
    <row r="490" spans="3:12" x14ac:dyDescent="0.25">
      <c r="C490" s="509"/>
      <c r="D490" s="509"/>
      <c r="E490" s="509"/>
      <c r="F490" s="509"/>
      <c r="G490" s="509"/>
      <c r="H490" s="524"/>
      <c r="I490" s="509"/>
      <c r="J490" s="509"/>
      <c r="K490" s="509"/>
      <c r="L490" s="509"/>
    </row>
    <row r="491" spans="3:12" x14ac:dyDescent="0.25">
      <c r="C491" s="509"/>
      <c r="D491" s="509"/>
      <c r="E491" s="509"/>
      <c r="F491" s="509"/>
      <c r="G491" s="509"/>
      <c r="H491" s="524"/>
      <c r="I491" s="509"/>
      <c r="J491" s="509"/>
      <c r="K491" s="509"/>
      <c r="L491" s="509"/>
    </row>
    <row r="492" spans="3:12" x14ac:dyDescent="0.25">
      <c r="C492" s="509"/>
      <c r="D492" s="509"/>
      <c r="E492" s="509"/>
      <c r="F492" s="509"/>
      <c r="G492" s="509"/>
      <c r="H492" s="524"/>
      <c r="I492" s="509"/>
      <c r="J492" s="509"/>
      <c r="K492" s="509"/>
      <c r="L492" s="509"/>
    </row>
    <row r="493" spans="3:12" x14ac:dyDescent="0.25">
      <c r="C493" s="509"/>
      <c r="D493" s="509"/>
      <c r="E493" s="509"/>
      <c r="F493" s="509"/>
      <c r="G493" s="509"/>
      <c r="H493" s="524"/>
      <c r="I493" s="509"/>
      <c r="J493" s="509"/>
      <c r="K493" s="509"/>
      <c r="L493" s="509"/>
    </row>
    <row r="494" spans="3:12" x14ac:dyDescent="0.25">
      <c r="C494" s="509"/>
      <c r="D494" s="509"/>
      <c r="E494" s="509"/>
      <c r="F494" s="509"/>
      <c r="G494" s="509"/>
      <c r="H494" s="524"/>
      <c r="I494" s="509"/>
      <c r="J494" s="509"/>
      <c r="K494" s="509"/>
      <c r="L494" s="509"/>
    </row>
    <row r="495" spans="3:12" x14ac:dyDescent="0.25">
      <c r="C495" s="509"/>
      <c r="D495" s="509"/>
      <c r="E495" s="509"/>
      <c r="F495" s="509"/>
      <c r="G495" s="509"/>
      <c r="H495" s="524"/>
      <c r="I495" s="509"/>
      <c r="J495" s="509"/>
      <c r="K495" s="509"/>
      <c r="L495" s="509"/>
    </row>
    <row r="496" spans="3:12" x14ac:dyDescent="0.25">
      <c r="C496" s="509"/>
      <c r="D496" s="509"/>
      <c r="E496" s="509"/>
      <c r="F496" s="509"/>
      <c r="G496" s="509"/>
      <c r="H496" s="524"/>
      <c r="I496" s="509"/>
      <c r="J496" s="509"/>
      <c r="K496" s="509"/>
      <c r="L496" s="509"/>
    </row>
    <row r="497" spans="3:12" x14ac:dyDescent="0.25">
      <c r="C497" s="509"/>
      <c r="D497" s="509"/>
      <c r="E497" s="509"/>
      <c r="F497" s="509"/>
      <c r="G497" s="509"/>
      <c r="H497" s="524"/>
      <c r="I497" s="509"/>
      <c r="J497" s="509"/>
      <c r="K497" s="509"/>
      <c r="L497" s="509"/>
    </row>
    <row r="498" spans="3:12" x14ac:dyDescent="0.25">
      <c r="C498" s="509"/>
      <c r="D498" s="509"/>
      <c r="E498" s="509"/>
      <c r="F498" s="509"/>
      <c r="G498" s="509"/>
      <c r="H498" s="524"/>
      <c r="I498" s="509"/>
      <c r="J498" s="509"/>
      <c r="K498" s="509"/>
      <c r="L498" s="509"/>
    </row>
    <row r="499" spans="3:12" x14ac:dyDescent="0.25">
      <c r="C499" s="509"/>
      <c r="D499" s="509"/>
      <c r="E499" s="509"/>
      <c r="F499" s="509"/>
      <c r="G499" s="509"/>
      <c r="H499" s="524"/>
      <c r="I499" s="509"/>
      <c r="J499" s="509"/>
      <c r="K499" s="509"/>
      <c r="L499" s="509"/>
    </row>
    <row r="500" spans="3:12" x14ac:dyDescent="0.25">
      <c r="C500" s="509"/>
      <c r="D500" s="509"/>
      <c r="E500" s="509"/>
      <c r="F500" s="509"/>
      <c r="G500" s="509"/>
      <c r="H500" s="524"/>
      <c r="I500" s="509"/>
      <c r="J500" s="509"/>
      <c r="K500" s="509"/>
      <c r="L500" s="509"/>
    </row>
    <row r="501" spans="3:12" x14ac:dyDescent="0.25">
      <c r="C501" s="509"/>
      <c r="D501" s="509"/>
      <c r="E501" s="509"/>
      <c r="F501" s="509"/>
      <c r="G501" s="509"/>
      <c r="H501" s="524"/>
      <c r="I501" s="509"/>
      <c r="J501" s="509"/>
      <c r="K501" s="509"/>
      <c r="L501" s="509"/>
    </row>
    <row r="502" spans="3:12" x14ac:dyDescent="0.25">
      <c r="C502" s="509"/>
      <c r="D502" s="509"/>
      <c r="E502" s="509"/>
      <c r="F502" s="509"/>
      <c r="G502" s="509"/>
      <c r="H502" s="524"/>
      <c r="I502" s="509"/>
      <c r="J502" s="509"/>
      <c r="K502" s="509"/>
      <c r="L502" s="509"/>
    </row>
    <row r="503" spans="3:12" x14ac:dyDescent="0.25">
      <c r="C503" s="509"/>
      <c r="D503" s="509"/>
      <c r="E503" s="509"/>
      <c r="F503" s="509"/>
      <c r="G503" s="509"/>
      <c r="H503" s="524"/>
      <c r="I503" s="509"/>
      <c r="J503" s="509"/>
      <c r="K503" s="509"/>
      <c r="L503" s="509"/>
    </row>
    <row r="504" spans="3:12" x14ac:dyDescent="0.25">
      <c r="C504" s="509"/>
      <c r="D504" s="509"/>
      <c r="E504" s="509"/>
      <c r="F504" s="509"/>
      <c r="G504" s="509"/>
      <c r="H504" s="524"/>
      <c r="I504" s="509"/>
      <c r="J504" s="509"/>
      <c r="K504" s="509"/>
      <c r="L504" s="509"/>
    </row>
    <row r="505" spans="3:12" x14ac:dyDescent="0.25">
      <c r="C505" s="509"/>
      <c r="D505" s="509"/>
      <c r="E505" s="509"/>
      <c r="F505" s="509"/>
      <c r="G505" s="509"/>
      <c r="H505" s="524"/>
      <c r="I505" s="509"/>
      <c r="J505" s="509"/>
      <c r="K505" s="509"/>
      <c r="L505" s="509"/>
    </row>
    <row r="506" spans="3:12" x14ac:dyDescent="0.25">
      <c r="C506" s="509"/>
      <c r="D506" s="509"/>
      <c r="E506" s="509"/>
      <c r="F506" s="509"/>
      <c r="G506" s="509"/>
      <c r="H506" s="524"/>
      <c r="I506" s="509"/>
      <c r="J506" s="509"/>
      <c r="K506" s="509"/>
      <c r="L506" s="509"/>
    </row>
    <row r="507" spans="3:12" x14ac:dyDescent="0.25">
      <c r="C507" s="509"/>
      <c r="D507" s="509"/>
      <c r="E507" s="509"/>
      <c r="F507" s="509"/>
      <c r="G507" s="509"/>
      <c r="H507" s="524"/>
      <c r="I507" s="509"/>
      <c r="J507" s="509"/>
      <c r="K507" s="509"/>
      <c r="L507" s="509"/>
    </row>
    <row r="508" spans="3:12" x14ac:dyDescent="0.25">
      <c r="C508" s="509"/>
      <c r="D508" s="509"/>
      <c r="E508" s="509"/>
      <c r="F508" s="509"/>
      <c r="G508" s="509"/>
      <c r="H508" s="524"/>
      <c r="I508" s="509"/>
      <c r="J508" s="509"/>
      <c r="K508" s="509"/>
      <c r="L508" s="509"/>
    </row>
    <row r="509" spans="3:12" x14ac:dyDescent="0.25">
      <c r="C509" s="509"/>
      <c r="D509" s="509"/>
      <c r="E509" s="509"/>
      <c r="F509" s="509"/>
      <c r="G509" s="509"/>
      <c r="H509" s="524"/>
      <c r="I509" s="509"/>
      <c r="J509" s="509"/>
      <c r="K509" s="509"/>
      <c r="L509" s="509"/>
    </row>
    <row r="510" spans="3:12" x14ac:dyDescent="0.25">
      <c r="C510" s="509"/>
      <c r="D510" s="509"/>
      <c r="E510" s="509"/>
      <c r="F510" s="509"/>
      <c r="G510" s="509"/>
      <c r="H510" s="524"/>
      <c r="I510" s="509"/>
      <c r="J510" s="509"/>
      <c r="K510" s="509"/>
      <c r="L510" s="509"/>
    </row>
    <row r="511" spans="3:12" x14ac:dyDescent="0.25">
      <c r="C511" s="509"/>
      <c r="D511" s="509"/>
      <c r="E511" s="509"/>
      <c r="F511" s="509"/>
      <c r="G511" s="509"/>
      <c r="H511" s="524"/>
      <c r="I511" s="509"/>
      <c r="J511" s="509"/>
      <c r="K511" s="509"/>
      <c r="L511" s="509"/>
    </row>
    <row r="512" spans="3:12" x14ac:dyDescent="0.25">
      <c r="C512" s="509"/>
      <c r="D512" s="509"/>
      <c r="E512" s="509"/>
      <c r="F512" s="509"/>
      <c r="G512" s="509"/>
      <c r="H512" s="524"/>
      <c r="I512" s="509"/>
      <c r="J512" s="509"/>
      <c r="K512" s="509"/>
      <c r="L512" s="509"/>
    </row>
    <row r="513" spans="3:12" x14ac:dyDescent="0.25">
      <c r="C513" s="509"/>
      <c r="D513" s="509"/>
      <c r="E513" s="509"/>
      <c r="F513" s="509"/>
      <c r="G513" s="509"/>
      <c r="H513" s="524"/>
      <c r="I513" s="509"/>
      <c r="J513" s="509"/>
      <c r="K513" s="509"/>
      <c r="L513" s="509"/>
    </row>
    <row r="514" spans="3:12" x14ac:dyDescent="0.25">
      <c r="C514" s="509"/>
      <c r="D514" s="509"/>
      <c r="E514" s="509"/>
      <c r="F514" s="509"/>
      <c r="G514" s="509"/>
      <c r="H514" s="524"/>
      <c r="I514" s="509"/>
      <c r="J514" s="509"/>
      <c r="K514" s="509"/>
      <c r="L514" s="509"/>
    </row>
    <row r="515" spans="3:12" x14ac:dyDescent="0.25">
      <c r="C515" s="509"/>
      <c r="D515" s="509"/>
      <c r="E515" s="509"/>
      <c r="F515" s="509"/>
      <c r="G515" s="509"/>
      <c r="H515" s="524"/>
      <c r="I515" s="509"/>
      <c r="J515" s="509"/>
      <c r="K515" s="509"/>
      <c r="L515" s="509"/>
    </row>
    <row r="516" spans="3:12" x14ac:dyDescent="0.25">
      <c r="C516" s="509"/>
      <c r="D516" s="509"/>
      <c r="E516" s="509"/>
      <c r="F516" s="509"/>
      <c r="G516" s="509"/>
      <c r="H516" s="524"/>
      <c r="I516" s="509"/>
      <c r="J516" s="509"/>
      <c r="K516" s="509"/>
      <c r="L516" s="509"/>
    </row>
    <row r="517" spans="3:12" x14ac:dyDescent="0.25">
      <c r="C517" s="509"/>
      <c r="D517" s="509"/>
      <c r="E517" s="509"/>
      <c r="F517" s="509"/>
      <c r="G517" s="509"/>
      <c r="H517" s="524"/>
      <c r="I517" s="509"/>
      <c r="J517" s="509"/>
      <c r="K517" s="509"/>
      <c r="L517" s="509"/>
    </row>
    <row r="518" spans="3:12" x14ac:dyDescent="0.25">
      <c r="C518" s="509"/>
      <c r="D518" s="509"/>
      <c r="E518" s="509"/>
      <c r="F518" s="509"/>
      <c r="G518" s="509"/>
      <c r="H518" s="524"/>
      <c r="I518" s="509"/>
      <c r="J518" s="509"/>
      <c r="K518" s="509"/>
      <c r="L518" s="509"/>
    </row>
    <row r="519" spans="3:12" x14ac:dyDescent="0.25">
      <c r="C519" s="509"/>
      <c r="D519" s="509"/>
      <c r="E519" s="509"/>
      <c r="F519" s="509"/>
      <c r="G519" s="509"/>
      <c r="H519" s="524"/>
      <c r="I519" s="509"/>
      <c r="J519" s="509"/>
      <c r="K519" s="509"/>
      <c r="L519" s="509"/>
    </row>
    <row r="520" spans="3:12" x14ac:dyDescent="0.25">
      <c r="C520" s="509"/>
      <c r="D520" s="509"/>
      <c r="E520" s="509"/>
      <c r="F520" s="509"/>
      <c r="G520" s="509"/>
      <c r="H520" s="524"/>
      <c r="I520" s="509"/>
      <c r="J520" s="509"/>
      <c r="K520" s="509"/>
      <c r="L520" s="509"/>
    </row>
    <row r="521" spans="3:12" x14ac:dyDescent="0.25">
      <c r="C521" s="509"/>
      <c r="D521" s="509"/>
      <c r="E521" s="509"/>
      <c r="F521" s="509"/>
      <c r="G521" s="509"/>
      <c r="H521" s="524"/>
      <c r="I521" s="509"/>
      <c r="J521" s="509"/>
      <c r="K521" s="509"/>
      <c r="L521" s="509"/>
    </row>
    <row r="522" spans="3:12" x14ac:dyDescent="0.25">
      <c r="C522" s="509"/>
      <c r="D522" s="509"/>
      <c r="E522" s="509"/>
      <c r="F522" s="509"/>
      <c r="G522" s="509"/>
      <c r="H522" s="524"/>
      <c r="I522" s="509"/>
      <c r="J522" s="509"/>
      <c r="K522" s="509"/>
      <c r="L522" s="509"/>
    </row>
    <row r="523" spans="3:12" x14ac:dyDescent="0.25">
      <c r="C523" s="509"/>
      <c r="D523" s="509"/>
      <c r="E523" s="509"/>
      <c r="F523" s="509"/>
      <c r="G523" s="509"/>
      <c r="H523" s="524"/>
      <c r="I523" s="509"/>
      <c r="J523" s="509"/>
      <c r="K523" s="509"/>
      <c r="L523" s="509"/>
    </row>
    <row r="524" spans="3:12" x14ac:dyDescent="0.25">
      <c r="C524" s="509"/>
      <c r="D524" s="509"/>
      <c r="E524" s="509"/>
      <c r="F524" s="509"/>
      <c r="G524" s="509"/>
      <c r="H524" s="524"/>
      <c r="I524" s="509"/>
      <c r="J524" s="509"/>
      <c r="K524" s="509"/>
      <c r="L524" s="509"/>
    </row>
    <row r="525" spans="3:12" x14ac:dyDescent="0.25">
      <c r="C525" s="509"/>
      <c r="D525" s="509"/>
      <c r="E525" s="509"/>
      <c r="F525" s="509"/>
      <c r="G525" s="509"/>
      <c r="H525" s="524"/>
      <c r="I525" s="509"/>
      <c r="J525" s="509"/>
      <c r="K525" s="509"/>
      <c r="L525" s="509"/>
    </row>
    <row r="526" spans="3:12" x14ac:dyDescent="0.25">
      <c r="C526" s="509"/>
      <c r="D526" s="509"/>
      <c r="E526" s="509"/>
      <c r="F526" s="509"/>
      <c r="G526" s="509"/>
      <c r="H526" s="524"/>
      <c r="I526" s="509"/>
      <c r="J526" s="509"/>
      <c r="K526" s="509"/>
      <c r="L526" s="509"/>
    </row>
    <row r="527" spans="3:12" x14ac:dyDescent="0.25">
      <c r="C527" s="509"/>
      <c r="D527" s="509"/>
      <c r="E527" s="509"/>
      <c r="F527" s="509"/>
      <c r="G527" s="509"/>
      <c r="H527" s="524"/>
      <c r="I527" s="509"/>
      <c r="J527" s="509"/>
      <c r="K527" s="509"/>
      <c r="L527" s="509"/>
    </row>
    <row r="528" spans="3:12" x14ac:dyDescent="0.25">
      <c r="C528" s="509"/>
      <c r="D528" s="509"/>
      <c r="E528" s="509"/>
      <c r="F528" s="509"/>
      <c r="G528" s="509"/>
      <c r="H528" s="524"/>
      <c r="I528" s="509"/>
      <c r="J528" s="509"/>
      <c r="K528" s="509"/>
      <c r="L528" s="509"/>
    </row>
    <row r="529" spans="3:12" x14ac:dyDescent="0.25">
      <c r="C529" s="509"/>
      <c r="D529" s="509"/>
      <c r="E529" s="509"/>
      <c r="F529" s="509"/>
      <c r="G529" s="509"/>
      <c r="H529" s="524"/>
      <c r="I529" s="509"/>
      <c r="J529" s="509"/>
      <c r="K529" s="509"/>
      <c r="L529" s="509"/>
    </row>
    <row r="530" spans="3:12" x14ac:dyDescent="0.25">
      <c r="C530" s="509"/>
      <c r="D530" s="509"/>
      <c r="E530" s="509"/>
      <c r="F530" s="509"/>
      <c r="G530" s="509"/>
      <c r="H530" s="524"/>
      <c r="I530" s="509"/>
      <c r="J530" s="509"/>
      <c r="K530" s="509"/>
      <c r="L530" s="509"/>
    </row>
    <row r="531" spans="3:12" x14ac:dyDescent="0.25">
      <c r="C531" s="509"/>
      <c r="D531" s="509"/>
      <c r="E531" s="509"/>
      <c r="F531" s="509"/>
      <c r="G531" s="509"/>
      <c r="H531" s="524"/>
      <c r="I531" s="509"/>
      <c r="J531" s="509"/>
      <c r="K531" s="509"/>
      <c r="L531" s="509"/>
    </row>
    <row r="532" spans="3:12" x14ac:dyDescent="0.25">
      <c r="C532" s="509"/>
      <c r="D532" s="509"/>
      <c r="E532" s="509"/>
      <c r="F532" s="509"/>
      <c r="G532" s="509"/>
      <c r="H532" s="524"/>
      <c r="I532" s="509"/>
      <c r="J532" s="509"/>
      <c r="K532" s="509"/>
      <c r="L532" s="509"/>
    </row>
    <row r="533" spans="3:12" x14ac:dyDescent="0.25">
      <c r="C533" s="509"/>
      <c r="D533" s="509"/>
      <c r="E533" s="509"/>
      <c r="F533" s="509"/>
      <c r="G533" s="509"/>
      <c r="H533" s="524"/>
      <c r="I533" s="509"/>
      <c r="J533" s="509"/>
      <c r="K533" s="509"/>
      <c r="L533" s="509"/>
    </row>
    <row r="534" spans="3:12" x14ac:dyDescent="0.25">
      <c r="C534" s="509"/>
      <c r="D534" s="509"/>
      <c r="E534" s="509"/>
      <c r="F534" s="509"/>
      <c r="G534" s="509"/>
      <c r="H534" s="524"/>
      <c r="I534" s="509"/>
      <c r="J534" s="509"/>
      <c r="K534" s="509"/>
      <c r="L534" s="509"/>
    </row>
    <row r="535" spans="3:12" x14ac:dyDescent="0.25">
      <c r="C535" s="509"/>
      <c r="D535" s="509"/>
      <c r="E535" s="509"/>
      <c r="F535" s="509"/>
      <c r="G535" s="509"/>
      <c r="H535" s="524"/>
      <c r="I535" s="509"/>
      <c r="J535" s="509"/>
      <c r="K535" s="509"/>
      <c r="L535" s="509"/>
    </row>
    <row r="536" spans="3:12" x14ac:dyDescent="0.25">
      <c r="C536" s="509"/>
      <c r="D536" s="509"/>
      <c r="E536" s="509"/>
      <c r="F536" s="509"/>
      <c r="G536" s="509"/>
      <c r="H536" s="524"/>
      <c r="I536" s="509"/>
      <c r="J536" s="509"/>
      <c r="K536" s="509"/>
      <c r="L536" s="509"/>
    </row>
    <row r="537" spans="3:12" x14ac:dyDescent="0.25">
      <c r="C537" s="509"/>
      <c r="D537" s="509"/>
      <c r="E537" s="509"/>
      <c r="F537" s="509"/>
      <c r="G537" s="509"/>
      <c r="H537" s="524"/>
      <c r="I537" s="509"/>
      <c r="J537" s="509"/>
      <c r="K537" s="509"/>
      <c r="L537" s="509"/>
    </row>
    <row r="538" spans="3:12" x14ac:dyDescent="0.25">
      <c r="C538" s="509"/>
      <c r="D538" s="509"/>
      <c r="E538" s="509"/>
      <c r="F538" s="509"/>
      <c r="G538" s="509"/>
      <c r="H538" s="524"/>
      <c r="I538" s="509"/>
      <c r="J538" s="509"/>
      <c r="K538" s="509"/>
      <c r="L538" s="509"/>
    </row>
    <row r="539" spans="3:12" x14ac:dyDescent="0.25">
      <c r="C539" s="509"/>
      <c r="D539" s="509"/>
      <c r="E539" s="509"/>
      <c r="F539" s="509"/>
      <c r="G539" s="509"/>
      <c r="H539" s="524"/>
      <c r="I539" s="509"/>
      <c r="J539" s="509"/>
      <c r="K539" s="509"/>
      <c r="L539" s="509"/>
    </row>
    <row r="540" spans="3:12" x14ac:dyDescent="0.25">
      <c r="C540" s="509"/>
      <c r="D540" s="509"/>
      <c r="E540" s="509"/>
      <c r="F540" s="509"/>
      <c r="G540" s="509"/>
      <c r="H540" s="524"/>
      <c r="I540" s="509"/>
      <c r="J540" s="509"/>
      <c r="K540" s="509"/>
      <c r="L540" s="509"/>
    </row>
    <row r="541" spans="3:12" x14ac:dyDescent="0.25">
      <c r="C541" s="509"/>
      <c r="D541" s="509"/>
      <c r="E541" s="509"/>
      <c r="F541" s="509"/>
      <c r="G541" s="509"/>
      <c r="H541" s="524"/>
      <c r="I541" s="509"/>
      <c r="J541" s="509"/>
      <c r="K541" s="509"/>
      <c r="L541" s="509"/>
    </row>
    <row r="542" spans="3:12" x14ac:dyDescent="0.25">
      <c r="C542" s="509"/>
      <c r="D542" s="509"/>
      <c r="E542" s="509"/>
      <c r="F542" s="509"/>
      <c r="G542" s="509"/>
      <c r="H542" s="524"/>
      <c r="I542" s="509"/>
      <c r="J542" s="509"/>
      <c r="K542" s="509"/>
      <c r="L542" s="509"/>
    </row>
    <row r="543" spans="3:12" x14ac:dyDescent="0.25">
      <c r="C543" s="509"/>
      <c r="D543" s="509"/>
      <c r="E543" s="509"/>
      <c r="F543" s="509"/>
      <c r="G543" s="509"/>
      <c r="H543" s="524"/>
      <c r="I543" s="509"/>
      <c r="J543" s="509"/>
      <c r="K543" s="509"/>
      <c r="L543" s="509"/>
    </row>
    <row r="544" spans="3:12" x14ac:dyDescent="0.25">
      <c r="C544" s="509"/>
      <c r="D544" s="509"/>
      <c r="E544" s="509"/>
      <c r="F544" s="509"/>
      <c r="G544" s="509"/>
      <c r="H544" s="524"/>
      <c r="I544" s="509"/>
      <c r="J544" s="509"/>
      <c r="K544" s="509"/>
      <c r="L544" s="509"/>
    </row>
    <row r="545" spans="3:12" x14ac:dyDescent="0.25">
      <c r="C545" s="509"/>
      <c r="D545" s="509"/>
      <c r="E545" s="509"/>
      <c r="F545" s="509"/>
      <c r="G545" s="509"/>
      <c r="H545" s="524"/>
      <c r="I545" s="509"/>
      <c r="J545" s="509"/>
      <c r="K545" s="509"/>
      <c r="L545" s="509"/>
    </row>
    <row r="546" spans="3:12" x14ac:dyDescent="0.25">
      <c r="C546" s="509"/>
      <c r="D546" s="509"/>
      <c r="E546" s="509"/>
      <c r="F546" s="509"/>
      <c r="G546" s="509"/>
      <c r="H546" s="524"/>
      <c r="I546" s="509"/>
      <c r="J546" s="509"/>
      <c r="K546" s="509"/>
      <c r="L546" s="509"/>
    </row>
    <row r="547" spans="3:12" x14ac:dyDescent="0.25">
      <c r="C547" s="509"/>
      <c r="D547" s="509"/>
      <c r="E547" s="509"/>
      <c r="F547" s="509"/>
      <c r="G547" s="509"/>
      <c r="H547" s="524"/>
      <c r="I547" s="509"/>
      <c r="J547" s="509"/>
      <c r="K547" s="509"/>
      <c r="L547" s="509"/>
    </row>
    <row r="548" spans="3:12" x14ac:dyDescent="0.25">
      <c r="C548" s="509"/>
      <c r="D548" s="509"/>
      <c r="E548" s="509"/>
      <c r="F548" s="509"/>
      <c r="G548" s="509"/>
      <c r="H548" s="524"/>
      <c r="I548" s="509"/>
      <c r="J548" s="509"/>
      <c r="K548" s="509"/>
      <c r="L548" s="509"/>
    </row>
    <row r="549" spans="3:12" x14ac:dyDescent="0.25">
      <c r="C549" s="509"/>
      <c r="D549" s="509"/>
      <c r="E549" s="509"/>
      <c r="F549" s="509"/>
      <c r="G549" s="509"/>
      <c r="H549" s="524"/>
      <c r="I549" s="509"/>
      <c r="J549" s="509"/>
      <c r="K549" s="509"/>
      <c r="L549" s="509"/>
    </row>
    <row r="550" spans="3:12" x14ac:dyDescent="0.25">
      <c r="C550" s="509"/>
      <c r="D550" s="509"/>
      <c r="E550" s="509"/>
      <c r="F550" s="509"/>
      <c r="G550" s="509"/>
      <c r="H550" s="524"/>
      <c r="I550" s="509"/>
      <c r="J550" s="509"/>
      <c r="K550" s="509"/>
      <c r="L550" s="509"/>
    </row>
    <row r="551" spans="3:12" x14ac:dyDescent="0.25">
      <c r="C551" s="509"/>
      <c r="D551" s="509"/>
      <c r="E551" s="509"/>
      <c r="F551" s="509"/>
      <c r="G551" s="509"/>
      <c r="H551" s="524"/>
      <c r="I551" s="509"/>
      <c r="J551" s="509"/>
      <c r="K551" s="509"/>
      <c r="L551" s="509"/>
    </row>
    <row r="552" spans="3:12" x14ac:dyDescent="0.25">
      <c r="C552" s="509"/>
      <c r="D552" s="509"/>
      <c r="E552" s="509"/>
      <c r="F552" s="509"/>
      <c r="G552" s="509"/>
      <c r="H552" s="524"/>
      <c r="I552" s="509"/>
      <c r="J552" s="509"/>
      <c r="K552" s="509"/>
      <c r="L552" s="509"/>
    </row>
    <row r="553" spans="3:12" x14ac:dyDescent="0.25">
      <c r="C553" s="509"/>
      <c r="D553" s="509"/>
      <c r="E553" s="509"/>
      <c r="F553" s="509"/>
      <c r="G553" s="509"/>
      <c r="H553" s="524"/>
      <c r="I553" s="509"/>
      <c r="J553" s="509"/>
      <c r="K553" s="509"/>
      <c r="L553" s="509"/>
    </row>
    <row r="554" spans="3:12" x14ac:dyDescent="0.25">
      <c r="C554" s="509"/>
      <c r="D554" s="509"/>
      <c r="E554" s="509"/>
      <c r="F554" s="509"/>
      <c r="G554" s="509"/>
      <c r="H554" s="524"/>
      <c r="I554" s="509"/>
      <c r="J554" s="509"/>
      <c r="K554" s="509"/>
      <c r="L554" s="509"/>
    </row>
    <row r="555" spans="3:12" x14ac:dyDescent="0.25">
      <c r="C555" s="509"/>
      <c r="D555" s="509"/>
      <c r="E555" s="509"/>
      <c r="F555" s="509"/>
      <c r="G555" s="509"/>
      <c r="H555" s="524"/>
      <c r="I555" s="509"/>
      <c r="J555" s="509"/>
      <c r="K555" s="509"/>
      <c r="L555" s="509"/>
    </row>
    <row r="556" spans="3:12" x14ac:dyDescent="0.25">
      <c r="C556" s="509"/>
      <c r="D556" s="509"/>
      <c r="E556" s="509"/>
      <c r="F556" s="509"/>
      <c r="G556" s="509"/>
      <c r="H556" s="524"/>
      <c r="I556" s="509"/>
      <c r="J556" s="509"/>
      <c r="K556" s="509"/>
      <c r="L556" s="509"/>
    </row>
    <row r="557" spans="3:12" x14ac:dyDescent="0.25">
      <c r="C557" s="509"/>
      <c r="D557" s="509"/>
      <c r="E557" s="509"/>
      <c r="F557" s="509"/>
      <c r="G557" s="509"/>
      <c r="H557" s="524"/>
      <c r="I557" s="509"/>
      <c r="J557" s="509"/>
      <c r="K557" s="509"/>
      <c r="L557" s="509"/>
    </row>
  </sheetData>
  <autoFilter ref="C9:C417">
    <filterColumn colId="0">
      <colorFilter dxfId="1"/>
    </filterColumn>
  </autoFilter>
  <mergeCells count="20">
    <mergeCell ref="D302:D310"/>
    <mergeCell ref="D321:D329"/>
    <mergeCell ref="D340:D348"/>
    <mergeCell ref="D359:D367"/>
    <mergeCell ref="D378:D386"/>
    <mergeCell ref="D207:D215"/>
    <mergeCell ref="D226:D234"/>
    <mergeCell ref="D245:D253"/>
    <mergeCell ref="D264:D272"/>
    <mergeCell ref="D283:D291"/>
    <mergeCell ref="D112:D120"/>
    <mergeCell ref="D131:D139"/>
    <mergeCell ref="D150:D158"/>
    <mergeCell ref="D169:D177"/>
    <mergeCell ref="D188:D196"/>
    <mergeCell ref="D17:D25"/>
    <mergeCell ref="D36:D44"/>
    <mergeCell ref="D55:D63"/>
    <mergeCell ref="D74:D82"/>
    <mergeCell ref="D93:D101"/>
  </mergeCells>
  <dataValidations count="5">
    <dataValidation type="list" allowBlank="1" showInputMessage="1" showErrorMessage="1" sqref="C26 C45 C64 C83 C102 C121 C368 C140 C159 C178 C197 C216 C235 C254 C273 C292 C311 C330 C349 C387">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H359:H368 H378:H387">
      <formula1>$R$2:$S$2</formula1>
    </dataValidation>
    <dataValidation type="list" allowBlank="1" showInputMessage="1" showErrorMessage="1" errorTitle="¡Ingreso Inválido!" error="Seleccione una opción de la lista" promptTitle="Mes Requerido" prompt="Seleccione el mes en el que requiere el recurso." sqref="L378:L387 L36:L45 L55:L64 L74:L83 L93:L102 L112:L121 L131:L140 L150:L159 L169:L178 L188:L197 L207:L216 L226:L235 L245:L254 L264:L273 L283:L292 L302:L311 L321:L330 L340:L349 L359:L368 L17:L26">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378:K387 K188:K197 K112:K121 K131:K140 K150:K159 K169:K178 K207:K216 K226:K235 K245:K254 K264:K273 K283:K292 K302:K311 K321:K330 K340:K349 K359:K368 K93:K102">
      <formula1>$A$2:$K$2</formula1>
    </dataValidation>
    <dataValidation type="list" allowBlank="1" showInputMessage="1" showErrorMessage="1" errorTitle="¡Ingreso Inválido!" error="Verifique el valor ingresado._x000a_" sqref="I17:I26 I36:I45 I378:I387 I74:I83 I93:I102 I112:I121 I131:I140 I150:I159 I169:I178 I188:I197 I207:I216 I226:I235 I245:I254 I264:I273 I283:I292 I302:I311 I321:I330 I340:I349 I359:I368 I55:I64">
      <formula1>$A$1:$VD$1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605"/>
  <sheetViews>
    <sheetView showGridLines="0" topLeftCell="B4" zoomScale="84" zoomScaleNormal="84" workbookViewId="0">
      <selection activeCell="C75" sqref="C75"/>
    </sheetView>
  </sheetViews>
  <sheetFormatPr baseColWidth="10" defaultColWidth="11.5703125" defaultRowHeight="15" x14ac:dyDescent="0.25"/>
  <cols>
    <col min="1" max="1" width="1.85546875" style="111" customWidth="1"/>
    <col min="2" max="2" width="17" style="111" customWidth="1"/>
    <col min="3" max="3" width="41.7109375" style="111" customWidth="1"/>
    <col min="4" max="4" width="29.28515625" style="95" customWidth="1"/>
    <col min="5" max="5" width="10.140625" style="111" customWidth="1"/>
    <col min="6" max="7" width="13.85546875" style="111" customWidth="1"/>
    <col min="8" max="8" width="13.85546875" style="95" customWidth="1"/>
    <col min="9" max="9" width="12.7109375" style="111" bestFit="1" customWidth="1"/>
    <col min="10" max="10" width="37.140625" style="111" bestFit="1" customWidth="1"/>
    <col min="11" max="11" width="19.5703125" style="111" bestFit="1" customWidth="1"/>
    <col min="12" max="12" width="11.5703125" style="111"/>
    <col min="13" max="13" width="14.7109375" style="111" bestFit="1" customWidth="1"/>
    <col min="14" max="77" width="11.5703125" style="111"/>
    <col min="78" max="78" width="16.7109375" style="111" bestFit="1" customWidth="1"/>
    <col min="79"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86" t="s">
        <v>181</v>
      </c>
      <c r="E2" s="148" t="s">
        <v>163</v>
      </c>
      <c r="F2" s="148" t="s">
        <v>536</v>
      </c>
      <c r="G2" s="148" t="s">
        <v>182</v>
      </c>
      <c r="H2" s="186"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c r="BZ2" s="111" t="s">
        <v>717</v>
      </c>
      <c r="CA2" s="111" t="s">
        <v>718</v>
      </c>
      <c r="CB2" s="111" t="s">
        <v>719</v>
      </c>
      <c r="CC2" s="111" t="s">
        <v>720</v>
      </c>
      <c r="CD2" s="111" t="s">
        <v>721</v>
      </c>
      <c r="CE2" s="111" t="s">
        <v>722</v>
      </c>
      <c r="CF2" s="111" t="s">
        <v>723</v>
      </c>
      <c r="CG2" s="111" t="s">
        <v>724</v>
      </c>
      <c r="CH2" s="111" t="s">
        <v>725</v>
      </c>
      <c r="CI2" s="111" t="s">
        <v>726</v>
      </c>
      <c r="CJ2" s="111" t="s">
        <v>727</v>
      </c>
      <c r="CK2" s="111" t="s">
        <v>728</v>
      </c>
      <c r="CL2" s="111" t="s">
        <v>729</v>
      </c>
      <c r="CM2" s="111" t="s">
        <v>730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c r="BZ3" s="464">
        <v>41436.800000000003</v>
      </c>
      <c r="CA3" s="464">
        <v>37669.82</v>
      </c>
      <c r="CB3" s="464">
        <v>33902.839999999997</v>
      </c>
      <c r="CC3" s="464">
        <v>30135.85</v>
      </c>
      <c r="CD3" s="464">
        <v>28252.36</v>
      </c>
      <c r="CE3" s="464">
        <v>26368.87</v>
      </c>
      <c r="CF3" s="464">
        <v>17893.16</v>
      </c>
      <c r="CG3" s="464">
        <v>16951.419999999998</v>
      </c>
      <c r="CH3" s="464">
        <v>13184.44</v>
      </c>
      <c r="CI3" s="464">
        <v>15032.56</v>
      </c>
      <c r="CJ3" s="464">
        <v>13264.02</v>
      </c>
      <c r="CK3" s="464">
        <v>12379.75</v>
      </c>
      <c r="CL3" s="464">
        <v>439.49</v>
      </c>
      <c r="CM3" s="464">
        <v>1904.46</v>
      </c>
    </row>
    <row r="5" spans="1:576" ht="52.5" x14ac:dyDescent="0.25">
      <c r="C5" s="222" t="s">
        <v>184</v>
      </c>
      <c r="D5" s="195">
        <f>SUMIF(C:C,$C$10,D:D)</f>
        <v>324000</v>
      </c>
      <c r="CA5" s="464"/>
    </row>
    <row r="6" spans="1:576" x14ac:dyDescent="0.25">
      <c r="CA6" s="464"/>
    </row>
    <row r="7" spans="1:576" x14ac:dyDescent="0.25">
      <c r="CA7" s="464"/>
    </row>
    <row r="8" spans="1:576" x14ac:dyDescent="0.25">
      <c r="C8" s="72" t="s">
        <v>54</v>
      </c>
      <c r="D8" s="97"/>
      <c r="E8" s="72"/>
      <c r="F8" s="72"/>
      <c r="G8" s="72"/>
      <c r="H8" s="97"/>
      <c r="I8" s="72"/>
      <c r="J8" s="72"/>
      <c r="CA8" s="464"/>
    </row>
    <row r="9" spans="1:576" ht="15.75" thickBot="1" x14ac:dyDescent="0.3">
      <c r="C9" s="120"/>
      <c r="D9" s="97"/>
      <c r="E9" s="120"/>
      <c r="F9" s="120"/>
      <c r="G9" s="120"/>
      <c r="H9" s="97"/>
      <c r="I9" s="120"/>
      <c r="J9" s="147"/>
      <c r="CA9" s="464"/>
    </row>
    <row r="10" spans="1:576" ht="15.75" thickBot="1" x14ac:dyDescent="0.3">
      <c r="C10" s="71" t="s">
        <v>43</v>
      </c>
      <c r="D10" s="30">
        <f>+SUM(G17:G67)</f>
        <v>324000</v>
      </c>
      <c r="E10" s="119"/>
      <c r="F10" s="119"/>
      <c r="G10" s="119"/>
      <c r="H10" s="94"/>
      <c r="I10" s="94"/>
      <c r="J10" s="94"/>
      <c r="CA10" s="464"/>
    </row>
    <row r="11" spans="1:576" x14ac:dyDescent="0.25">
      <c r="B11" s="204"/>
      <c r="D11" s="31"/>
      <c r="E11" s="119"/>
      <c r="F11" s="119"/>
      <c r="G11" s="119"/>
      <c r="H11" s="94"/>
      <c r="I11" s="94"/>
      <c r="J11" s="94"/>
      <c r="CA11" s="464"/>
    </row>
    <row r="12" spans="1:576" x14ac:dyDescent="0.25">
      <c r="B12" s="204"/>
      <c r="D12" s="31"/>
      <c r="E12" s="119"/>
      <c r="F12" s="119"/>
      <c r="G12" s="119"/>
      <c r="H12" s="94"/>
      <c r="I12" s="94"/>
      <c r="J12" s="94"/>
      <c r="CA12" s="464"/>
    </row>
    <row r="13" spans="1:576" ht="15.75" x14ac:dyDescent="0.25">
      <c r="C13" s="236" t="s">
        <v>450</v>
      </c>
      <c r="D13" s="237" t="s">
        <v>2014</v>
      </c>
      <c r="E13" s="119"/>
      <c r="F13" s="119"/>
      <c r="G13" s="119"/>
      <c r="H13" s="94"/>
      <c r="I13" s="94"/>
      <c r="J13" s="94"/>
      <c r="CA13" s="464"/>
    </row>
    <row r="14" spans="1:576" ht="18.75" x14ac:dyDescent="0.25">
      <c r="C14" s="256"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2. Contratación de personal informático encargado de la plataforma</v>
      </c>
      <c r="D14" s="31"/>
      <c r="E14" s="119"/>
      <c r="F14" s="119"/>
      <c r="G14" s="119"/>
      <c r="H14" s="94"/>
      <c r="I14" s="94"/>
      <c r="J14" s="94"/>
      <c r="CA14" s="464"/>
    </row>
    <row r="15" spans="1:576" ht="15.75" thickBot="1" x14ac:dyDescent="0.3">
      <c r="C15" s="120"/>
      <c r="D15" s="31"/>
      <c r="E15" s="119"/>
      <c r="F15" s="119"/>
      <c r="G15" s="119"/>
      <c r="H15" s="94"/>
      <c r="I15" s="94"/>
      <c r="J15" s="94"/>
      <c r="CA15" s="464"/>
    </row>
    <row r="16" spans="1:576" ht="30.75" thickBot="1" x14ac:dyDescent="0.3">
      <c r="C16" s="160" t="s">
        <v>44</v>
      </c>
      <c r="D16" s="164" t="s">
        <v>55</v>
      </c>
      <c r="E16" s="197" t="s">
        <v>56</v>
      </c>
      <c r="F16" s="164" t="s">
        <v>57</v>
      </c>
      <c r="G16" s="161" t="s">
        <v>27</v>
      </c>
      <c r="H16" s="159" t="s">
        <v>187</v>
      </c>
      <c r="I16" s="162" t="s">
        <v>46</v>
      </c>
      <c r="J16" s="162" t="s">
        <v>188</v>
      </c>
      <c r="K16" s="162" t="s">
        <v>469</v>
      </c>
      <c r="L16" s="162" t="s">
        <v>470</v>
      </c>
      <c r="CA16" s="464"/>
    </row>
    <row r="17" spans="3:79" ht="15.75" hidden="1" thickBot="1" x14ac:dyDescent="0.3">
      <c r="C17" s="163" t="s">
        <v>717</v>
      </c>
      <c r="D17" s="229"/>
      <c r="E17" s="178"/>
      <c r="F17" s="465">
        <f>HLOOKUP($C17,$BZ$2:$CM$3,2,0)</f>
        <v>41436.800000000003</v>
      </c>
      <c r="G17" s="139">
        <f>D17*E17*F17</f>
        <v>0</v>
      </c>
      <c r="H17" s="192" t="s">
        <v>185</v>
      </c>
      <c r="I17" s="140" t="s">
        <v>311</v>
      </c>
      <c r="J17" s="140" t="str">
        <f>VLOOKUP(I17,Presupuesto!$B$8:$C$583,2,0)</f>
        <v>SUELDOS Y SALARIOS BASICOS (11100-00)</v>
      </c>
      <c r="K17" s="267"/>
      <c r="L17" s="124"/>
      <c r="CA17" s="464"/>
    </row>
    <row r="18" spans="3:79" hidden="1" x14ac:dyDescent="0.25">
      <c r="C18" s="198" t="s">
        <v>58</v>
      </c>
      <c r="D18" s="189">
        <v>0</v>
      </c>
      <c r="E18" s="180">
        <v>0</v>
      </c>
      <c r="F18" s="126" t="str">
        <f>IF(E17=0,"",(G17/E17)/12*E17)</f>
        <v/>
      </c>
      <c r="G18" s="123" t="str">
        <f>F18</f>
        <v/>
      </c>
      <c r="H18" s="190" t="s">
        <v>186</v>
      </c>
      <c r="I18" s="142" t="s">
        <v>312</v>
      </c>
      <c r="J18" s="142" t="str">
        <f>VLOOKUP(I18,Presupuesto!$B$8:$C$583,2,0)</f>
        <v>RESTRIBUCIONES A PERSONAL DIRECTIVO Y DE CONTROL (11300-00)</v>
      </c>
      <c r="K18" s="124">
        <f>$K$17</f>
        <v>0</v>
      </c>
      <c r="L18" s="124"/>
      <c r="CA18" s="464"/>
    </row>
    <row r="19" spans="3:79" ht="15.75" hidden="1" thickBot="1" x14ac:dyDescent="0.3">
      <c r="C19" s="199" t="s">
        <v>59</v>
      </c>
      <c r="D19" s="189">
        <v>0</v>
      </c>
      <c r="E19" s="180">
        <v>0</v>
      </c>
      <c r="F19" s="143" t="str">
        <f>IF(E17&lt;6,"",((E17-6)/12)*(G17/E17))</f>
        <v/>
      </c>
      <c r="G19" s="123" t="str">
        <f>F19</f>
        <v/>
      </c>
      <c r="H19" s="190" t="s">
        <v>186</v>
      </c>
      <c r="I19" s="127">
        <v>11500.02</v>
      </c>
      <c r="J19" s="127" t="e">
        <f>VLOOKUP(I19,Presupuesto!$B$8:$C$583,2,0)</f>
        <v>#N/A</v>
      </c>
      <c r="K19" s="124">
        <f t="shared" ref="K19:K64" si="0">$K$17</f>
        <v>0</v>
      </c>
      <c r="L19" s="124"/>
      <c r="CA19" s="464"/>
    </row>
    <row r="20" spans="3:79" ht="15.75" hidden="1" thickBot="1" x14ac:dyDescent="0.3">
      <c r="C20" s="163" t="s">
        <v>718</v>
      </c>
      <c r="D20" s="229"/>
      <c r="E20" s="178"/>
      <c r="F20" s="465">
        <f>HLOOKUP($C20,$BZ$2:$CM$3,2,0)</f>
        <v>37669.82</v>
      </c>
      <c r="G20" s="139">
        <f>D20*E20*F20</f>
        <v>0</v>
      </c>
      <c r="H20" s="192" t="s">
        <v>185</v>
      </c>
      <c r="I20" s="140">
        <v>11100.01</v>
      </c>
      <c r="J20" s="140" t="e">
        <f>VLOOKUP(I20,Presupuesto!$B$8:$C$583,2,0)</f>
        <v>#N/A</v>
      </c>
      <c r="K20" s="124">
        <f t="shared" si="0"/>
        <v>0</v>
      </c>
      <c r="L20" s="124"/>
    </row>
    <row r="21" spans="3:79" hidden="1" x14ac:dyDescent="0.25">
      <c r="C21" s="198" t="s">
        <v>58</v>
      </c>
      <c r="D21" s="189">
        <v>0</v>
      </c>
      <c r="E21" s="180">
        <v>0</v>
      </c>
      <c r="F21" s="126" t="str">
        <f>IF(E20=0,"",(G20/E20)/12*E20)</f>
        <v/>
      </c>
      <c r="G21" s="123" t="str">
        <f>F21</f>
        <v/>
      </c>
      <c r="H21" s="190"/>
      <c r="I21" s="142">
        <v>11500</v>
      </c>
      <c r="J21" s="142" t="e">
        <f>VLOOKUP(I21,Presupuesto!$B$8:$C$583,2,0)</f>
        <v>#N/A</v>
      </c>
      <c r="K21" s="124">
        <f t="shared" si="0"/>
        <v>0</v>
      </c>
      <c r="L21" s="124"/>
    </row>
    <row r="22" spans="3:79" ht="15.75" hidden="1" thickBot="1" x14ac:dyDescent="0.3">
      <c r="C22" s="199" t="s">
        <v>59</v>
      </c>
      <c r="D22" s="189">
        <v>0</v>
      </c>
      <c r="E22" s="180">
        <v>0</v>
      </c>
      <c r="F22" s="143" t="str">
        <f>IF(E20&lt;6,"",((E20-6)/12)*(G20/E20))</f>
        <v/>
      </c>
      <c r="G22" s="123" t="str">
        <f>F22</f>
        <v/>
      </c>
      <c r="H22" s="190"/>
      <c r="I22" s="127">
        <v>11500.02</v>
      </c>
      <c r="J22" s="127" t="e">
        <f>VLOOKUP(I22,Presupuesto!$B$8:$C$583,2,0)</f>
        <v>#N/A</v>
      </c>
      <c r="K22" s="124">
        <f t="shared" si="0"/>
        <v>0</v>
      </c>
      <c r="L22" s="124"/>
    </row>
    <row r="23" spans="3:79" ht="15.75" hidden="1" thickBot="1" x14ac:dyDescent="0.3">
      <c r="C23" s="163" t="s">
        <v>719</v>
      </c>
      <c r="D23" s="229"/>
      <c r="E23" s="178"/>
      <c r="F23" s="465">
        <f>HLOOKUP($C23,$BZ$2:$CM$3,2,0)</f>
        <v>33902.839999999997</v>
      </c>
      <c r="G23" s="139">
        <f>D23*E23*F23</f>
        <v>0</v>
      </c>
      <c r="H23" s="192"/>
      <c r="I23" s="140">
        <v>11100.01</v>
      </c>
      <c r="J23" s="140" t="e">
        <f>VLOOKUP(I23,Presupuesto!$B$8:$C$583,2,0)</f>
        <v>#N/A</v>
      </c>
      <c r="K23" s="124">
        <f t="shared" si="0"/>
        <v>0</v>
      </c>
      <c r="L23" s="124"/>
    </row>
    <row r="24" spans="3:79" hidden="1" x14ac:dyDescent="0.25">
      <c r="C24" s="198" t="s">
        <v>58</v>
      </c>
      <c r="D24" s="189">
        <v>0</v>
      </c>
      <c r="E24" s="180">
        <v>0</v>
      </c>
      <c r="F24" s="126" t="str">
        <f>IF(E23=0,"",(G23/E23)/12*E23)</f>
        <v/>
      </c>
      <c r="G24" s="123" t="str">
        <f>F24</f>
        <v/>
      </c>
      <c r="H24" s="190"/>
      <c r="I24" s="142">
        <v>11500</v>
      </c>
      <c r="J24" s="142" t="e">
        <f>VLOOKUP(I24,Presupuesto!$B$8:$C$583,2,0)</f>
        <v>#N/A</v>
      </c>
      <c r="K24" s="124">
        <f t="shared" si="0"/>
        <v>0</v>
      </c>
      <c r="L24" s="124"/>
    </row>
    <row r="25" spans="3:79" ht="15.75" hidden="1" thickBot="1" x14ac:dyDescent="0.3">
      <c r="C25" s="199" t="s">
        <v>59</v>
      </c>
      <c r="D25" s="189">
        <v>0</v>
      </c>
      <c r="E25" s="180">
        <v>0</v>
      </c>
      <c r="F25" s="143" t="str">
        <f>IF(E23&lt;6,"",((E23-6)/12)*(G23/E23))</f>
        <v/>
      </c>
      <c r="G25" s="123" t="str">
        <f>F25</f>
        <v/>
      </c>
      <c r="H25" s="190"/>
      <c r="I25" s="127">
        <v>11500.02</v>
      </c>
      <c r="J25" s="127" t="e">
        <f>VLOOKUP(I25,Presupuesto!$B$8:$C$583,2,0)</f>
        <v>#N/A</v>
      </c>
      <c r="K25" s="124">
        <f t="shared" si="0"/>
        <v>0</v>
      </c>
      <c r="L25" s="124"/>
    </row>
    <row r="26" spans="3:79" ht="15.75" hidden="1" thickBot="1" x14ac:dyDescent="0.3">
      <c r="C26" s="163" t="s">
        <v>720</v>
      </c>
      <c r="D26" s="229"/>
      <c r="E26" s="178"/>
      <c r="F26" s="465">
        <f>HLOOKUP($C26,$BZ$2:$CM$3,2,0)</f>
        <v>30135.85</v>
      </c>
      <c r="G26" s="139">
        <f>D26*E26*F26</f>
        <v>0</v>
      </c>
      <c r="H26" s="192"/>
      <c r="I26" s="140">
        <v>11100.01</v>
      </c>
      <c r="J26" s="140" t="e">
        <f>VLOOKUP(I26,Presupuesto!$B$8:$C$583,2,0)</f>
        <v>#N/A</v>
      </c>
      <c r="K26" s="124">
        <f t="shared" si="0"/>
        <v>0</v>
      </c>
      <c r="L26" s="124"/>
    </row>
    <row r="27" spans="3:79" hidden="1" x14ac:dyDescent="0.25">
      <c r="C27" s="198" t="s">
        <v>58</v>
      </c>
      <c r="D27" s="189">
        <v>0</v>
      </c>
      <c r="E27" s="180">
        <v>0</v>
      </c>
      <c r="F27" s="126" t="str">
        <f>IF(E26=0,"",(G26/E26)/12*E26)</f>
        <v/>
      </c>
      <c r="G27" s="123" t="str">
        <f>F27</f>
        <v/>
      </c>
      <c r="H27" s="190"/>
      <c r="I27" s="142">
        <v>11500</v>
      </c>
      <c r="J27" s="142" t="e">
        <f>VLOOKUP(I27,Presupuesto!$B$8:$C$583,2,0)</f>
        <v>#N/A</v>
      </c>
      <c r="K27" s="124">
        <f t="shared" si="0"/>
        <v>0</v>
      </c>
      <c r="L27" s="124"/>
    </row>
    <row r="28" spans="3:79" ht="15.75" hidden="1" thickBot="1" x14ac:dyDescent="0.3">
      <c r="C28" s="199" t="s">
        <v>59</v>
      </c>
      <c r="D28" s="189">
        <v>0</v>
      </c>
      <c r="E28" s="180">
        <v>0</v>
      </c>
      <c r="F28" s="143" t="str">
        <f>IF(E26&lt;6,"",((E26-6)/12)*(G26/E26))</f>
        <v/>
      </c>
      <c r="G28" s="123" t="str">
        <f>F28</f>
        <v/>
      </c>
      <c r="H28" s="190"/>
      <c r="I28" s="127">
        <v>11500.02</v>
      </c>
      <c r="J28" s="127" t="e">
        <f>VLOOKUP(I28,Presupuesto!$B$8:$C$583,2,0)</f>
        <v>#N/A</v>
      </c>
      <c r="K28" s="124">
        <f t="shared" si="0"/>
        <v>0</v>
      </c>
      <c r="L28" s="124"/>
    </row>
    <row r="29" spans="3:79" ht="15.75" hidden="1" thickBot="1" x14ac:dyDescent="0.3">
      <c r="C29" s="163" t="s">
        <v>721</v>
      </c>
      <c r="D29" s="229"/>
      <c r="E29" s="178"/>
      <c r="F29" s="465">
        <f>HLOOKUP($C29,$BZ$2:$CM$3,2,0)</f>
        <v>28252.36</v>
      </c>
      <c r="G29" s="139">
        <f>D29*E29*F29</f>
        <v>0</v>
      </c>
      <c r="H29" s="192"/>
      <c r="I29" s="140">
        <v>11100.01</v>
      </c>
      <c r="J29" s="140" t="e">
        <f>VLOOKUP(I29,Presupuesto!$B$8:$C$583,2,0)</f>
        <v>#N/A</v>
      </c>
      <c r="K29" s="124">
        <f t="shared" si="0"/>
        <v>0</v>
      </c>
      <c r="L29" s="124"/>
    </row>
    <row r="30" spans="3:79" hidden="1" x14ac:dyDescent="0.25">
      <c r="C30" s="198" t="s">
        <v>58</v>
      </c>
      <c r="D30" s="189">
        <v>0</v>
      </c>
      <c r="E30" s="180">
        <v>0</v>
      </c>
      <c r="F30" s="126" t="str">
        <f>IF(E29=0,"",(G29/E29)/12*E29)</f>
        <v/>
      </c>
      <c r="G30" s="123" t="str">
        <f>F30</f>
        <v/>
      </c>
      <c r="H30" s="190"/>
      <c r="I30" s="142">
        <v>11500</v>
      </c>
      <c r="J30" s="142" t="e">
        <f>VLOOKUP(I30,Presupuesto!$B$8:$C$583,2,0)</f>
        <v>#N/A</v>
      </c>
      <c r="K30" s="124">
        <f t="shared" si="0"/>
        <v>0</v>
      </c>
      <c r="L30" s="124"/>
    </row>
    <row r="31" spans="3:79" ht="15.75" hidden="1" thickBot="1" x14ac:dyDescent="0.3">
      <c r="C31" s="199" t="s">
        <v>59</v>
      </c>
      <c r="D31" s="189">
        <v>0</v>
      </c>
      <c r="E31" s="180">
        <v>0</v>
      </c>
      <c r="F31" s="143" t="str">
        <f>IF(E29&lt;6,"",((E29-6)/12)*(G29/E29))</f>
        <v/>
      </c>
      <c r="G31" s="123" t="str">
        <f>F31</f>
        <v/>
      </c>
      <c r="H31" s="190"/>
      <c r="I31" s="127">
        <v>11500.02</v>
      </c>
      <c r="J31" s="127" t="e">
        <f>VLOOKUP(I31,Presupuesto!$B$8:$C$583,2,0)</f>
        <v>#N/A</v>
      </c>
      <c r="K31" s="124">
        <f t="shared" si="0"/>
        <v>0</v>
      </c>
      <c r="L31" s="124"/>
    </row>
    <row r="32" spans="3:79" ht="15.75" hidden="1" thickBot="1" x14ac:dyDescent="0.3">
      <c r="C32" s="163" t="s">
        <v>722</v>
      </c>
      <c r="D32" s="229"/>
      <c r="E32" s="178"/>
      <c r="F32" s="465">
        <f>HLOOKUP($C32,$BZ$2:$CM$3,2,0)</f>
        <v>26368.87</v>
      </c>
      <c r="G32" s="139">
        <f>D32*E32*F32</f>
        <v>0</v>
      </c>
      <c r="H32" s="192"/>
      <c r="I32" s="140">
        <v>11100.01</v>
      </c>
      <c r="J32" s="140" t="e">
        <f>VLOOKUP(I32,Presupuesto!$B$8:$C$583,2,0)</f>
        <v>#N/A</v>
      </c>
      <c r="K32" s="124">
        <f t="shared" si="0"/>
        <v>0</v>
      </c>
      <c r="L32" s="124"/>
    </row>
    <row r="33" spans="3:12" hidden="1" x14ac:dyDescent="0.25">
      <c r="C33" s="198" t="s">
        <v>58</v>
      </c>
      <c r="D33" s="189">
        <v>0</v>
      </c>
      <c r="E33" s="180">
        <v>0</v>
      </c>
      <c r="F33" s="126" t="str">
        <f>IF(E32=0,"",(G32/E32)/12*E32)</f>
        <v/>
      </c>
      <c r="G33" s="123" t="str">
        <f>F33</f>
        <v/>
      </c>
      <c r="H33" s="190"/>
      <c r="I33" s="142">
        <v>11500</v>
      </c>
      <c r="J33" s="142" t="e">
        <f>VLOOKUP(I33,Presupuesto!$B$8:$C$583,2,0)</f>
        <v>#N/A</v>
      </c>
      <c r="K33" s="124">
        <f t="shared" si="0"/>
        <v>0</v>
      </c>
      <c r="L33" s="124"/>
    </row>
    <row r="34" spans="3:12" ht="15.75" hidden="1" thickBot="1" x14ac:dyDescent="0.3">
      <c r="C34" s="199" t="s">
        <v>59</v>
      </c>
      <c r="D34" s="189">
        <v>0</v>
      </c>
      <c r="E34" s="180">
        <v>0</v>
      </c>
      <c r="F34" s="143" t="str">
        <f>IF(E32&lt;6,"",((E32-6)/12)*(G32/E32))</f>
        <v/>
      </c>
      <c r="G34" s="123" t="str">
        <f>F34</f>
        <v/>
      </c>
      <c r="H34" s="190"/>
      <c r="I34" s="127">
        <v>11500.02</v>
      </c>
      <c r="J34" s="127" t="e">
        <f>VLOOKUP(I34,Presupuesto!$B$8:$C$583,2,0)</f>
        <v>#N/A</v>
      </c>
      <c r="K34" s="124">
        <f t="shared" si="0"/>
        <v>0</v>
      </c>
      <c r="L34" s="124"/>
    </row>
    <row r="35" spans="3:12" ht="15.75" hidden="1" thickBot="1" x14ac:dyDescent="0.3">
      <c r="C35" s="163" t="s">
        <v>723</v>
      </c>
      <c r="D35" s="229"/>
      <c r="E35" s="178"/>
      <c r="F35" s="465">
        <f>HLOOKUP($C35,$BZ$2:$CM$3,2,0)</f>
        <v>17893.16</v>
      </c>
      <c r="G35" s="139">
        <f>D35*E35*F35</f>
        <v>0</v>
      </c>
      <c r="H35" s="192"/>
      <c r="I35" s="140">
        <v>11100.01</v>
      </c>
      <c r="J35" s="140" t="e">
        <f>VLOOKUP(I35,Presupuesto!$B$8:$C$583,2,0)</f>
        <v>#N/A</v>
      </c>
      <c r="K35" s="124">
        <f t="shared" si="0"/>
        <v>0</v>
      </c>
      <c r="L35" s="124"/>
    </row>
    <row r="36" spans="3:12" hidden="1" x14ac:dyDescent="0.25">
      <c r="C36" s="198" t="s">
        <v>58</v>
      </c>
      <c r="D36" s="189">
        <v>0</v>
      </c>
      <c r="E36" s="180">
        <v>0</v>
      </c>
      <c r="F36" s="126" t="str">
        <f>IF(E35=0,"",(G35/E35)/12*E35)</f>
        <v/>
      </c>
      <c r="G36" s="123" t="str">
        <f>F36</f>
        <v/>
      </c>
      <c r="H36" s="190"/>
      <c r="I36" s="142">
        <v>11500</v>
      </c>
      <c r="J36" s="142" t="e">
        <f>VLOOKUP(I36,Presupuesto!$B$8:$C$583,2,0)</f>
        <v>#N/A</v>
      </c>
      <c r="K36" s="124">
        <f t="shared" si="0"/>
        <v>0</v>
      </c>
      <c r="L36" s="124"/>
    </row>
    <row r="37" spans="3:12" ht="15.75" hidden="1" thickBot="1" x14ac:dyDescent="0.3">
      <c r="C37" s="199" t="s">
        <v>59</v>
      </c>
      <c r="D37" s="189">
        <v>0</v>
      </c>
      <c r="E37" s="180">
        <v>0</v>
      </c>
      <c r="F37" s="143" t="str">
        <f>IF(E35&lt;6,"",((E35-6)/12)*(G35/E35))</f>
        <v/>
      </c>
      <c r="G37" s="123" t="str">
        <f>F37</f>
        <v/>
      </c>
      <c r="H37" s="190"/>
      <c r="I37" s="127">
        <v>11500.02</v>
      </c>
      <c r="J37" s="127" t="e">
        <f>VLOOKUP(I37,Presupuesto!$B$8:$C$583,2,0)</f>
        <v>#N/A</v>
      </c>
      <c r="K37" s="124">
        <f t="shared" si="0"/>
        <v>0</v>
      </c>
      <c r="L37" s="124"/>
    </row>
    <row r="38" spans="3:12" ht="15.75" hidden="1" thickBot="1" x14ac:dyDescent="0.3">
      <c r="C38" s="163" t="s">
        <v>724</v>
      </c>
      <c r="D38" s="229"/>
      <c r="E38" s="178"/>
      <c r="F38" s="465">
        <f>HLOOKUP($C38,$BZ$2:$CM$3,2,0)</f>
        <v>16951.419999999998</v>
      </c>
      <c r="G38" s="139">
        <f>D38*E38*F38</f>
        <v>0</v>
      </c>
      <c r="H38" s="192"/>
      <c r="I38" s="140">
        <v>11100.01</v>
      </c>
      <c r="J38" s="140" t="e">
        <f>VLOOKUP(I38,Presupuesto!$B$8:$C$583,2,0)</f>
        <v>#N/A</v>
      </c>
      <c r="K38" s="124">
        <f t="shared" si="0"/>
        <v>0</v>
      </c>
      <c r="L38" s="124"/>
    </row>
    <row r="39" spans="3:12" hidden="1" x14ac:dyDescent="0.25">
      <c r="C39" s="198" t="s">
        <v>58</v>
      </c>
      <c r="D39" s="189">
        <v>0</v>
      </c>
      <c r="E39" s="180">
        <v>0</v>
      </c>
      <c r="F39" s="126" t="str">
        <f>IF(E38=0,"",(G38/E38)/12*E38)</f>
        <v/>
      </c>
      <c r="G39" s="123" t="str">
        <f>F39</f>
        <v/>
      </c>
      <c r="H39" s="190"/>
      <c r="I39" s="142">
        <v>11500</v>
      </c>
      <c r="J39" s="142" t="e">
        <f>VLOOKUP(I39,Presupuesto!$B$8:$C$583,2,0)</f>
        <v>#N/A</v>
      </c>
      <c r="K39" s="124">
        <f t="shared" si="0"/>
        <v>0</v>
      </c>
      <c r="L39" s="124"/>
    </row>
    <row r="40" spans="3:12" ht="15.75" hidden="1" thickBot="1" x14ac:dyDescent="0.3">
      <c r="C40" s="199" t="s">
        <v>59</v>
      </c>
      <c r="D40" s="189">
        <v>0</v>
      </c>
      <c r="E40" s="180">
        <v>0</v>
      </c>
      <c r="F40" s="143" t="str">
        <f>IF(E38&lt;6,"",((E38-6)/12)*(G38/E38))</f>
        <v/>
      </c>
      <c r="G40" s="123" t="str">
        <f>F40</f>
        <v/>
      </c>
      <c r="H40" s="190"/>
      <c r="I40" s="127">
        <v>11500.02</v>
      </c>
      <c r="J40" s="127" t="e">
        <f>VLOOKUP(I40,Presupuesto!$B$8:$C$583,2,0)</f>
        <v>#N/A</v>
      </c>
      <c r="K40" s="124">
        <f t="shared" si="0"/>
        <v>0</v>
      </c>
      <c r="L40" s="124"/>
    </row>
    <row r="41" spans="3:12" ht="15.75" hidden="1" thickBot="1" x14ac:dyDescent="0.3">
      <c r="C41" s="163" t="s">
        <v>725</v>
      </c>
      <c r="D41" s="229"/>
      <c r="E41" s="178"/>
      <c r="F41" s="465">
        <f>HLOOKUP($C41,$BZ$2:$CM$3,2,0)</f>
        <v>13184.44</v>
      </c>
      <c r="G41" s="139">
        <f>D41*E41*F41</f>
        <v>0</v>
      </c>
      <c r="H41" s="192"/>
      <c r="I41" s="140">
        <v>11100.01</v>
      </c>
      <c r="J41" s="140" t="e">
        <f>VLOOKUP(I41,Presupuesto!$B$8:$C$583,2,0)</f>
        <v>#N/A</v>
      </c>
      <c r="K41" s="124">
        <f t="shared" si="0"/>
        <v>0</v>
      </c>
      <c r="L41" s="124"/>
    </row>
    <row r="42" spans="3:12" hidden="1" x14ac:dyDescent="0.25">
      <c r="C42" s="198" t="s">
        <v>58</v>
      </c>
      <c r="D42" s="189">
        <v>0</v>
      </c>
      <c r="E42" s="180">
        <v>0</v>
      </c>
      <c r="F42" s="126" t="str">
        <f>IF(E41=0,"",(G41/E41)/12*E41)</f>
        <v/>
      </c>
      <c r="G42" s="123" t="str">
        <f>F42</f>
        <v/>
      </c>
      <c r="H42" s="190"/>
      <c r="I42" s="142">
        <v>11500</v>
      </c>
      <c r="J42" s="142" t="e">
        <f>VLOOKUP(I42,Presupuesto!$B$8:$C$583,2,0)</f>
        <v>#N/A</v>
      </c>
      <c r="K42" s="124">
        <f t="shared" si="0"/>
        <v>0</v>
      </c>
      <c r="L42" s="124"/>
    </row>
    <row r="43" spans="3:12" ht="15.75" hidden="1" thickBot="1" x14ac:dyDescent="0.3">
      <c r="C43" s="199" t="s">
        <v>59</v>
      </c>
      <c r="D43" s="189">
        <v>0</v>
      </c>
      <c r="E43" s="180">
        <v>0</v>
      </c>
      <c r="F43" s="143" t="str">
        <f>IF(E41&lt;6,"",((E41-6)/12)*(G41/E41))</f>
        <v/>
      </c>
      <c r="G43" s="123" t="str">
        <f>F43</f>
        <v/>
      </c>
      <c r="H43" s="190"/>
      <c r="I43" s="127">
        <v>11500.02</v>
      </c>
      <c r="J43" s="127" t="e">
        <f>VLOOKUP(I43,Presupuesto!$B$8:$C$583,2,0)</f>
        <v>#N/A</v>
      </c>
      <c r="K43" s="124">
        <f t="shared" si="0"/>
        <v>0</v>
      </c>
      <c r="L43" s="124"/>
    </row>
    <row r="44" spans="3:12" ht="15.75" hidden="1" thickBot="1" x14ac:dyDescent="0.3">
      <c r="C44" s="163" t="s">
        <v>726</v>
      </c>
      <c r="D44" s="229"/>
      <c r="E44" s="178"/>
      <c r="F44" s="465">
        <f>HLOOKUP($C44,$BZ$2:$CM$3,2,0)</f>
        <v>15032.56</v>
      </c>
      <c r="G44" s="139">
        <f>D44*E44*F44</f>
        <v>0</v>
      </c>
      <c r="H44" s="192"/>
      <c r="I44" s="140">
        <v>11100.01</v>
      </c>
      <c r="J44" s="140" t="e">
        <f>VLOOKUP(I44,Presupuesto!$B$8:$C$583,2,0)</f>
        <v>#N/A</v>
      </c>
      <c r="K44" s="124">
        <f t="shared" si="0"/>
        <v>0</v>
      </c>
      <c r="L44" s="124"/>
    </row>
    <row r="45" spans="3:12" hidden="1" x14ac:dyDescent="0.25">
      <c r="C45" s="198" t="s">
        <v>58</v>
      </c>
      <c r="D45" s="189">
        <v>0</v>
      </c>
      <c r="E45" s="180">
        <v>0</v>
      </c>
      <c r="F45" s="126" t="str">
        <f>IF(E44=0,"",(G44/E44)/12*E44)</f>
        <v/>
      </c>
      <c r="G45" s="123" t="str">
        <f>F45</f>
        <v/>
      </c>
      <c r="H45" s="190"/>
      <c r="I45" s="142">
        <v>11500</v>
      </c>
      <c r="J45" s="142" t="e">
        <f>VLOOKUP(I45,Presupuesto!$B$8:$C$583,2,0)</f>
        <v>#N/A</v>
      </c>
      <c r="K45" s="124">
        <f t="shared" si="0"/>
        <v>0</v>
      </c>
      <c r="L45" s="124"/>
    </row>
    <row r="46" spans="3:12" ht="15.75" hidden="1" thickBot="1" x14ac:dyDescent="0.3">
      <c r="C46" s="199" t="s">
        <v>59</v>
      </c>
      <c r="D46" s="189">
        <v>0</v>
      </c>
      <c r="E46" s="180">
        <v>0</v>
      </c>
      <c r="F46" s="143" t="str">
        <f>IF(E44&lt;6,"",((E44-6)/12)*(G44/E44))</f>
        <v/>
      </c>
      <c r="G46" s="123" t="str">
        <f>F46</f>
        <v/>
      </c>
      <c r="H46" s="190"/>
      <c r="I46" s="127">
        <v>11500.02</v>
      </c>
      <c r="J46" s="127" t="e">
        <f>VLOOKUP(I46,Presupuesto!$B$8:$C$583,2,0)</f>
        <v>#N/A</v>
      </c>
      <c r="K46" s="124">
        <f t="shared" si="0"/>
        <v>0</v>
      </c>
      <c r="L46" s="124"/>
    </row>
    <row r="47" spans="3:12" ht="15.75" hidden="1" thickBot="1" x14ac:dyDescent="0.3">
      <c r="C47" s="163" t="s">
        <v>727</v>
      </c>
      <c r="D47" s="229"/>
      <c r="E47" s="178"/>
      <c r="F47" s="465">
        <f>HLOOKUP($C47,$BZ$2:$CM$3,2,0)</f>
        <v>13264.02</v>
      </c>
      <c r="G47" s="139">
        <f>D47*E47*F47</f>
        <v>0</v>
      </c>
      <c r="H47" s="192"/>
      <c r="I47" s="140">
        <v>11100.01</v>
      </c>
      <c r="J47" s="140" t="e">
        <f>VLOOKUP(I47,Presupuesto!$B$8:$C$583,2,0)</f>
        <v>#N/A</v>
      </c>
      <c r="K47" s="124">
        <f t="shared" si="0"/>
        <v>0</v>
      </c>
      <c r="L47" s="124"/>
    </row>
    <row r="48" spans="3:12" hidden="1" x14ac:dyDescent="0.25">
      <c r="C48" s="198" t="s">
        <v>58</v>
      </c>
      <c r="D48" s="189">
        <v>0</v>
      </c>
      <c r="E48" s="180">
        <v>0</v>
      </c>
      <c r="F48" s="126" t="str">
        <f>IF(E47=0,"",(G47/E47)/12*E47)</f>
        <v/>
      </c>
      <c r="G48" s="123" t="str">
        <f>F48</f>
        <v/>
      </c>
      <c r="H48" s="190"/>
      <c r="I48" s="142">
        <v>11500</v>
      </c>
      <c r="J48" s="142" t="e">
        <f>VLOOKUP(I48,Presupuesto!$B$8:$C$583,2,0)</f>
        <v>#N/A</v>
      </c>
      <c r="K48" s="124">
        <f t="shared" si="0"/>
        <v>0</v>
      </c>
      <c r="L48" s="124"/>
    </row>
    <row r="49" spans="3:12" ht="15.75" hidden="1" thickBot="1" x14ac:dyDescent="0.3">
      <c r="C49" s="199" t="s">
        <v>59</v>
      </c>
      <c r="D49" s="189">
        <v>0</v>
      </c>
      <c r="E49" s="180">
        <v>0</v>
      </c>
      <c r="F49" s="143" t="str">
        <f>IF(E47&lt;6,"",((E47-6)/12)*(G47/E47))</f>
        <v/>
      </c>
      <c r="G49" s="123" t="str">
        <f>F49</f>
        <v/>
      </c>
      <c r="H49" s="190"/>
      <c r="I49" s="127">
        <v>11500.02</v>
      </c>
      <c r="J49" s="127" t="e">
        <f>VLOOKUP(I49,Presupuesto!$B$8:$C$583,2,0)</f>
        <v>#N/A</v>
      </c>
      <c r="K49" s="124">
        <f t="shared" si="0"/>
        <v>0</v>
      </c>
      <c r="L49" s="124"/>
    </row>
    <row r="50" spans="3:12" ht="15.75" hidden="1" thickBot="1" x14ac:dyDescent="0.3">
      <c r="C50" s="163" t="s">
        <v>728</v>
      </c>
      <c r="D50" s="229"/>
      <c r="E50" s="178"/>
      <c r="F50" s="465">
        <f>HLOOKUP($C50,$BZ$2:$CM$3,2,0)</f>
        <v>12379.75</v>
      </c>
      <c r="G50" s="139">
        <f>D50*E50*F50</f>
        <v>0</v>
      </c>
      <c r="H50" s="192"/>
      <c r="I50" s="140">
        <v>11100.01</v>
      </c>
      <c r="J50" s="140" t="e">
        <f>VLOOKUP(I50,Presupuesto!$B$8:$C$583,2,0)</f>
        <v>#N/A</v>
      </c>
      <c r="K50" s="124">
        <f t="shared" si="0"/>
        <v>0</v>
      </c>
      <c r="L50" s="124"/>
    </row>
    <row r="51" spans="3:12" hidden="1" x14ac:dyDescent="0.25">
      <c r="C51" s="198" t="s">
        <v>58</v>
      </c>
      <c r="D51" s="189">
        <v>0</v>
      </c>
      <c r="E51" s="180">
        <v>0</v>
      </c>
      <c r="F51" s="126" t="str">
        <f>IF(E50=0,"",(G50/E50)/12*E50)</f>
        <v/>
      </c>
      <c r="G51" s="123" t="str">
        <f>F51</f>
        <v/>
      </c>
      <c r="H51" s="190"/>
      <c r="I51" s="142">
        <v>11500</v>
      </c>
      <c r="J51" s="142" t="e">
        <f>VLOOKUP(I51,Presupuesto!$B$8:$C$583,2,0)</f>
        <v>#N/A</v>
      </c>
      <c r="K51" s="124">
        <f t="shared" si="0"/>
        <v>0</v>
      </c>
      <c r="L51" s="124"/>
    </row>
    <row r="52" spans="3:12" ht="15.75" hidden="1" thickBot="1" x14ac:dyDescent="0.3">
      <c r="C52" s="199" t="s">
        <v>59</v>
      </c>
      <c r="D52" s="189">
        <v>0</v>
      </c>
      <c r="E52" s="180">
        <v>0</v>
      </c>
      <c r="F52" s="143" t="str">
        <f>IF(E50&lt;6,"",((E50-6)/12)*(G50/E50))</f>
        <v/>
      </c>
      <c r="G52" s="123" t="str">
        <f>F52</f>
        <v/>
      </c>
      <c r="H52" s="190"/>
      <c r="I52" s="127">
        <v>11500.02</v>
      </c>
      <c r="J52" s="127" t="e">
        <f>VLOOKUP(I52,Presupuesto!$B$8:$C$583,2,0)</f>
        <v>#N/A</v>
      </c>
      <c r="K52" s="124">
        <f t="shared" si="0"/>
        <v>0</v>
      </c>
      <c r="L52" s="124"/>
    </row>
    <row r="53" spans="3:12" ht="15.75" hidden="1" thickBot="1" x14ac:dyDescent="0.3">
      <c r="C53" s="163" t="s">
        <v>729</v>
      </c>
      <c r="D53" s="229"/>
      <c r="E53" s="178"/>
      <c r="F53" s="465">
        <f>HLOOKUP($C53,$BZ$2:$CM$3,2,0)</f>
        <v>439.49</v>
      </c>
      <c r="G53" s="139">
        <f>D53*E53*F53</f>
        <v>0</v>
      </c>
      <c r="H53" s="192"/>
      <c r="I53" s="140">
        <v>11100.01</v>
      </c>
      <c r="J53" s="140" t="e">
        <f>VLOOKUP(I53,Presupuesto!$B$8:$C$583,2,0)</f>
        <v>#N/A</v>
      </c>
      <c r="K53" s="124">
        <f t="shared" si="0"/>
        <v>0</v>
      </c>
      <c r="L53" s="124"/>
    </row>
    <row r="54" spans="3:12" hidden="1" x14ac:dyDescent="0.25">
      <c r="C54" s="198" t="s">
        <v>58</v>
      </c>
      <c r="D54" s="189">
        <v>0</v>
      </c>
      <c r="E54" s="180">
        <v>0</v>
      </c>
      <c r="F54" s="126" t="str">
        <f>IF(E53=0,"",(G53/E53)/12*E53)</f>
        <v/>
      </c>
      <c r="G54" s="123" t="str">
        <f>F54</f>
        <v/>
      </c>
      <c r="H54" s="190"/>
      <c r="I54" s="142">
        <v>11500</v>
      </c>
      <c r="J54" s="142" t="e">
        <f>VLOOKUP(I54,Presupuesto!$B$8:$C$583,2,0)</f>
        <v>#N/A</v>
      </c>
      <c r="K54" s="124">
        <f t="shared" si="0"/>
        <v>0</v>
      </c>
      <c r="L54" s="124"/>
    </row>
    <row r="55" spans="3:12" ht="15.75" hidden="1" thickBot="1" x14ac:dyDescent="0.3">
      <c r="C55" s="199" t="s">
        <v>59</v>
      </c>
      <c r="D55" s="189">
        <v>0</v>
      </c>
      <c r="E55" s="180">
        <v>0</v>
      </c>
      <c r="F55" s="143" t="str">
        <f>IF(E53&lt;6,"",((E53-6)/12)*(G53/E53))</f>
        <v/>
      </c>
      <c r="G55" s="123" t="str">
        <f>F55</f>
        <v/>
      </c>
      <c r="H55" s="190"/>
      <c r="I55" s="127">
        <v>11500.02</v>
      </c>
      <c r="J55" s="127" t="e">
        <f>VLOOKUP(I55,Presupuesto!$B$8:$C$583,2,0)</f>
        <v>#N/A</v>
      </c>
      <c r="K55" s="124">
        <f t="shared" si="0"/>
        <v>0</v>
      </c>
      <c r="L55" s="124"/>
    </row>
    <row r="56" spans="3:12" ht="15.75" hidden="1" thickBot="1" x14ac:dyDescent="0.3">
      <c r="C56" s="163" t="s">
        <v>730</v>
      </c>
      <c r="D56" s="229"/>
      <c r="E56" s="178"/>
      <c r="F56" s="465">
        <f>HLOOKUP($C56,$BZ$2:$CM$3,2,0)</f>
        <v>1904.46</v>
      </c>
      <c r="G56" s="139">
        <f>D56*E56*F56</f>
        <v>0</v>
      </c>
      <c r="H56" s="192"/>
      <c r="I56" s="140">
        <v>11100.01</v>
      </c>
      <c r="J56" s="140" t="e">
        <f>VLOOKUP(I56,Presupuesto!$B$8:$C$583,2,0)</f>
        <v>#N/A</v>
      </c>
      <c r="K56" s="124">
        <f t="shared" si="0"/>
        <v>0</v>
      </c>
      <c r="L56" s="124"/>
    </row>
    <row r="57" spans="3:12" hidden="1" x14ac:dyDescent="0.25">
      <c r="C57" s="198" t="s">
        <v>58</v>
      </c>
      <c r="D57" s="189">
        <v>0</v>
      </c>
      <c r="E57" s="180">
        <v>0</v>
      </c>
      <c r="F57" s="126" t="str">
        <f>IF(E56=0,"",(G56/E56)/12*E56)</f>
        <v/>
      </c>
      <c r="G57" s="123" t="str">
        <f>F57</f>
        <v/>
      </c>
      <c r="H57" s="190"/>
      <c r="I57" s="142">
        <v>11500</v>
      </c>
      <c r="J57" s="142" t="e">
        <f>VLOOKUP(I57,Presupuesto!$B$8:$C$583,2,0)</f>
        <v>#N/A</v>
      </c>
      <c r="K57" s="124">
        <f t="shared" si="0"/>
        <v>0</v>
      </c>
      <c r="L57" s="124"/>
    </row>
    <row r="58" spans="3:12" ht="15.75" hidden="1" thickBot="1" x14ac:dyDescent="0.3">
      <c r="C58" s="199" t="s">
        <v>59</v>
      </c>
      <c r="D58" s="189">
        <v>0</v>
      </c>
      <c r="E58" s="180">
        <v>0</v>
      </c>
      <c r="F58" s="143" t="str">
        <f>IF(E56&lt;6,"",((E56-6)/12)*(G56/E56))</f>
        <v/>
      </c>
      <c r="G58" s="123" t="str">
        <f>F58</f>
        <v/>
      </c>
      <c r="H58" s="190"/>
      <c r="I58" s="127">
        <v>11500.02</v>
      </c>
      <c r="J58" s="127" t="e">
        <f>VLOOKUP(I58,Presupuesto!$B$8:$C$583,2,0)</f>
        <v>#N/A</v>
      </c>
      <c r="K58" s="124">
        <f t="shared" si="0"/>
        <v>0</v>
      </c>
      <c r="L58" s="124"/>
    </row>
    <row r="59" spans="3:12" ht="15.75" hidden="1" thickBot="1" x14ac:dyDescent="0.3">
      <c r="C59" s="166"/>
      <c r="D59" s="229"/>
      <c r="E59" s="178"/>
      <c r="F59" s="165"/>
      <c r="G59" s="139">
        <f>D59*E59*F59</f>
        <v>0</v>
      </c>
      <c r="H59" s="192"/>
      <c r="I59" s="140">
        <v>12910.14</v>
      </c>
      <c r="J59" s="140" t="e">
        <f>VLOOKUP(I59,Presupuesto!$B$8:$C$583,2,0)</f>
        <v>#N/A</v>
      </c>
      <c r="K59" s="124">
        <f t="shared" si="0"/>
        <v>0</v>
      </c>
      <c r="L59" s="124"/>
    </row>
    <row r="60" spans="3:12" hidden="1" x14ac:dyDescent="0.25">
      <c r="C60" s="198" t="s">
        <v>58</v>
      </c>
      <c r="D60" s="189">
        <v>0</v>
      </c>
      <c r="E60" s="180">
        <v>0</v>
      </c>
      <c r="F60" s="143" t="str">
        <f>IF(E59=0,"",(G59/E59)/12*E59)</f>
        <v/>
      </c>
      <c r="G60" s="123" t="str">
        <f>F60</f>
        <v/>
      </c>
      <c r="H60" s="190"/>
      <c r="I60" s="127">
        <v>12910.14</v>
      </c>
      <c r="J60" s="127" t="e">
        <f>VLOOKUP(I60,Presupuesto!$B$8:$C$583,2,0)</f>
        <v>#N/A</v>
      </c>
      <c r="K60" s="124">
        <f t="shared" si="0"/>
        <v>0</v>
      </c>
      <c r="L60" s="124"/>
    </row>
    <row r="61" spans="3:12" ht="15.75" hidden="1" thickBot="1" x14ac:dyDescent="0.3">
      <c r="C61" s="199" t="s">
        <v>59</v>
      </c>
      <c r="D61" s="189">
        <v>0</v>
      </c>
      <c r="E61" s="180">
        <v>0</v>
      </c>
      <c r="F61" s="126" t="str">
        <f>IF(E59&lt;6,"",((E59-6)/12)*(G59/E59))</f>
        <v/>
      </c>
      <c r="G61" s="123" t="str">
        <f>F61</f>
        <v/>
      </c>
      <c r="H61" s="190"/>
      <c r="I61" s="127">
        <v>12910.14</v>
      </c>
      <c r="J61" s="127" t="e">
        <f>VLOOKUP(I61,Presupuesto!$B$8:$C$583,2,0)</f>
        <v>#N/A</v>
      </c>
      <c r="K61" s="124">
        <f t="shared" si="0"/>
        <v>0</v>
      </c>
      <c r="L61" s="124"/>
    </row>
    <row r="62" spans="3:12" ht="15.75" hidden="1" thickBot="1" x14ac:dyDescent="0.3">
      <c r="C62" s="166" t="s">
        <v>60</v>
      </c>
      <c r="D62" s="229"/>
      <c r="E62" s="178"/>
      <c r="F62" s="144"/>
      <c r="G62" s="139">
        <f>D62*E62*F62</f>
        <v>0</v>
      </c>
      <c r="H62" s="192"/>
      <c r="I62" s="140">
        <v>24900</v>
      </c>
      <c r="J62" s="140" t="e">
        <f>VLOOKUP(I62,Presupuesto!$B$8:$C$583,2,0)</f>
        <v>#N/A</v>
      </c>
      <c r="K62" s="124">
        <f t="shared" si="0"/>
        <v>0</v>
      </c>
      <c r="L62" s="124"/>
    </row>
    <row r="63" spans="3:12" hidden="1" x14ac:dyDescent="0.25">
      <c r="C63" s="198" t="s">
        <v>58</v>
      </c>
      <c r="D63" s="189">
        <v>0</v>
      </c>
      <c r="E63" s="180">
        <v>0</v>
      </c>
      <c r="F63" s="126">
        <v>0</v>
      </c>
      <c r="G63" s="123">
        <f>F63</f>
        <v>0</v>
      </c>
      <c r="H63" s="190"/>
      <c r="I63" s="127">
        <v>24900</v>
      </c>
      <c r="J63" s="127" t="e">
        <f>VLOOKUP(I63,Presupuesto!$B$8:$C$583,2,0)</f>
        <v>#N/A</v>
      </c>
      <c r="K63" s="124">
        <f t="shared" si="0"/>
        <v>0</v>
      </c>
      <c r="L63" s="124"/>
    </row>
    <row r="64" spans="3:12" ht="15.75" hidden="1" thickBot="1" x14ac:dyDescent="0.3">
      <c r="C64" s="199" t="s">
        <v>59</v>
      </c>
      <c r="D64" s="189">
        <v>0</v>
      </c>
      <c r="E64" s="180">
        <v>0</v>
      </c>
      <c r="F64" s="126">
        <v>0</v>
      </c>
      <c r="G64" s="123">
        <f>F64</f>
        <v>0</v>
      </c>
      <c r="H64" s="190"/>
      <c r="I64" s="127"/>
      <c r="J64" s="127" t="e">
        <f>VLOOKUP(I64,Presupuesto!$B$8:$C$583,2,0)</f>
        <v>#N/A</v>
      </c>
      <c r="K64" s="124">
        <f t="shared" si="0"/>
        <v>0</v>
      </c>
      <c r="L64" s="124"/>
    </row>
    <row r="65" spans="3:20" ht="15.75" thickBot="1" x14ac:dyDescent="0.3">
      <c r="C65" s="166" t="s">
        <v>61</v>
      </c>
      <c r="D65" s="229">
        <v>2</v>
      </c>
      <c r="E65" s="178">
        <v>12</v>
      </c>
      <c r="F65" s="144">
        <v>12000</v>
      </c>
      <c r="G65" s="139">
        <f>D65*E65*F65</f>
        <v>288000</v>
      </c>
      <c r="H65" s="192" t="s">
        <v>186</v>
      </c>
      <c r="I65" s="140" t="s">
        <v>311</v>
      </c>
      <c r="J65" s="140" t="str">
        <f>VLOOKUP(I65,Presupuesto!$B$8:$C$583,2,0)</f>
        <v>SUELDOS Y SALARIOS BASICOS (11100-00)</v>
      </c>
      <c r="K65" s="124" t="s">
        <v>536</v>
      </c>
      <c r="L65" s="124" t="s">
        <v>453</v>
      </c>
    </row>
    <row r="66" spans="3:20" ht="15.75" thickBot="1" x14ac:dyDescent="0.3">
      <c r="C66" s="198" t="s">
        <v>58</v>
      </c>
      <c r="D66" s="196"/>
      <c r="E66" s="157" t="s">
        <v>2015</v>
      </c>
      <c r="F66" s="131">
        <v>24000</v>
      </c>
      <c r="G66" s="146">
        <f>F66</f>
        <v>24000</v>
      </c>
      <c r="H66" s="190" t="s">
        <v>186</v>
      </c>
      <c r="I66" s="127" t="s">
        <v>314</v>
      </c>
      <c r="J66" s="127" t="str">
        <f>VLOOKUP(I66,Presupuesto!$B$8:$C$583,2,0)</f>
        <v>AGUINALDO Y DECIMOCUARTO MES (11500-00)</v>
      </c>
      <c r="K66" s="124" t="s">
        <v>536</v>
      </c>
      <c r="L66" s="124" t="s">
        <v>457</v>
      </c>
    </row>
    <row r="67" spans="3:20" ht="15.75" thickBot="1" x14ac:dyDescent="0.3">
      <c r="C67" s="200" t="s">
        <v>59</v>
      </c>
      <c r="D67" s="188">
        <v>0</v>
      </c>
      <c r="E67" s="158">
        <v>0</v>
      </c>
      <c r="F67" s="131">
        <f>IF(E65&lt;6,"",((E65-6)/12)*(G65/E65))</f>
        <v>12000</v>
      </c>
      <c r="G67" s="131">
        <f>F67</f>
        <v>12000</v>
      </c>
      <c r="H67" s="188" t="s">
        <v>186</v>
      </c>
      <c r="I67" s="132" t="s">
        <v>754</v>
      </c>
      <c r="J67" s="150" t="str">
        <f>VLOOKUP(I67,Presupuesto!$B$8:$C$583,2,0)</f>
        <v>DECIMOCUARTO MES</v>
      </c>
      <c r="K67" s="124" t="s">
        <v>536</v>
      </c>
      <c r="L67" s="150" t="s">
        <v>463</v>
      </c>
    </row>
    <row r="70" spans="3:20" x14ac:dyDescent="0.25">
      <c r="C70" s="525"/>
      <c r="D70" s="506"/>
      <c r="E70" s="507"/>
      <c r="F70" s="507"/>
      <c r="G70" s="507"/>
      <c r="H70" s="508"/>
      <c r="I70" s="508"/>
      <c r="J70" s="508"/>
      <c r="K70" s="509"/>
      <c r="L70" s="509"/>
      <c r="M70" s="509"/>
      <c r="N70" s="509"/>
      <c r="O70" s="509"/>
      <c r="P70" s="509"/>
      <c r="Q70" s="509"/>
      <c r="R70" s="509"/>
      <c r="S70" s="509"/>
      <c r="T70" s="509"/>
    </row>
    <row r="71" spans="3:20" x14ac:dyDescent="0.25">
      <c r="C71" s="509"/>
      <c r="D71" s="510"/>
      <c r="E71" s="507"/>
      <c r="F71" s="507"/>
      <c r="G71" s="507"/>
      <c r="H71" s="508"/>
      <c r="I71" s="508"/>
      <c r="J71" s="508"/>
      <c r="K71" s="509"/>
      <c r="L71" s="509"/>
      <c r="M71" s="509"/>
      <c r="N71" s="509"/>
      <c r="O71" s="509"/>
      <c r="P71" s="509"/>
      <c r="Q71" s="509"/>
      <c r="R71" s="509"/>
      <c r="S71" s="509"/>
      <c r="T71" s="509"/>
    </row>
    <row r="72" spans="3:20" x14ac:dyDescent="0.25">
      <c r="C72" s="509"/>
      <c r="D72" s="510"/>
      <c r="E72" s="507"/>
      <c r="F72" s="507"/>
      <c r="G72" s="507"/>
      <c r="H72" s="508"/>
      <c r="I72" s="508"/>
      <c r="J72" s="508"/>
      <c r="K72" s="509"/>
      <c r="L72" s="509"/>
      <c r="M72" s="509"/>
      <c r="N72" s="509"/>
      <c r="O72" s="509"/>
      <c r="P72" s="509"/>
      <c r="Q72" s="509"/>
      <c r="R72" s="509"/>
      <c r="S72" s="509"/>
      <c r="T72" s="509"/>
    </row>
    <row r="73" spans="3:20" ht="15.75" x14ac:dyDescent="0.25">
      <c r="C73" s="511"/>
      <c r="D73" s="512"/>
      <c r="E73" s="507"/>
      <c r="F73" s="507"/>
      <c r="G73" s="507"/>
      <c r="H73" s="508"/>
      <c r="I73" s="508"/>
      <c r="J73" s="508"/>
      <c r="K73" s="509"/>
      <c r="L73" s="509"/>
      <c r="M73" s="509"/>
      <c r="N73" s="509"/>
      <c r="O73" s="509"/>
      <c r="P73" s="509"/>
      <c r="Q73" s="509"/>
      <c r="R73" s="509"/>
      <c r="S73" s="509"/>
      <c r="T73" s="509"/>
    </row>
    <row r="74" spans="3:20" ht="18.75" x14ac:dyDescent="0.25">
      <c r="C74" s="513"/>
      <c r="D74" s="510"/>
      <c r="E74" s="507"/>
      <c r="F74" s="507"/>
      <c r="G74" s="507"/>
      <c r="H74" s="508"/>
      <c r="I74" s="508"/>
      <c r="J74" s="508"/>
      <c r="K74" s="509"/>
      <c r="L74" s="509"/>
      <c r="M74" s="509"/>
      <c r="N74" s="509"/>
      <c r="O74" s="509"/>
      <c r="P74" s="509"/>
      <c r="Q74" s="509"/>
      <c r="R74" s="509"/>
      <c r="S74" s="509"/>
      <c r="T74" s="509"/>
    </row>
    <row r="75" spans="3:20" x14ac:dyDescent="0.25">
      <c r="C75" s="526"/>
      <c r="D75" s="510"/>
      <c r="E75" s="507"/>
      <c r="F75" s="507"/>
      <c r="G75" s="507"/>
      <c r="H75" s="508"/>
      <c r="I75" s="508"/>
      <c r="J75" s="508"/>
      <c r="K75" s="509"/>
      <c r="L75" s="509"/>
      <c r="M75" s="509"/>
      <c r="N75" s="509"/>
      <c r="O75" s="509"/>
      <c r="P75" s="509"/>
      <c r="Q75" s="509"/>
      <c r="R75" s="509"/>
      <c r="S75" s="509"/>
      <c r="T75" s="509"/>
    </row>
    <row r="76" spans="3:20" x14ac:dyDescent="0.25">
      <c r="C76" s="515"/>
      <c r="D76" s="515"/>
      <c r="E76" s="515"/>
      <c r="F76" s="515"/>
      <c r="G76" s="517"/>
      <c r="H76" s="517"/>
      <c r="I76" s="515"/>
      <c r="J76" s="515"/>
      <c r="K76" s="515"/>
      <c r="L76" s="515"/>
      <c r="M76" s="509"/>
      <c r="N76" s="509"/>
      <c r="O76" s="509"/>
      <c r="P76" s="509"/>
      <c r="Q76" s="509"/>
      <c r="R76" s="509"/>
      <c r="S76" s="509"/>
      <c r="T76" s="509"/>
    </row>
    <row r="77" spans="3:20" x14ac:dyDescent="0.25">
      <c r="C77" s="133"/>
      <c r="D77" s="518"/>
      <c r="E77" s="518"/>
      <c r="F77" s="519"/>
      <c r="G77" s="527"/>
      <c r="H77" s="528"/>
      <c r="I77" s="508"/>
      <c r="J77" s="508"/>
      <c r="K77" s="521"/>
      <c r="L77" s="508"/>
      <c r="M77" s="509"/>
      <c r="N77" s="509"/>
      <c r="O77" s="509"/>
      <c r="P77" s="509"/>
      <c r="Q77" s="509"/>
      <c r="R77" s="509"/>
      <c r="S77" s="509"/>
      <c r="T77" s="509"/>
    </row>
    <row r="78" spans="3:20" x14ac:dyDescent="0.25">
      <c r="C78" s="507"/>
      <c r="D78" s="520"/>
      <c r="E78" s="519"/>
      <c r="F78" s="519"/>
      <c r="G78" s="519"/>
      <c r="H78" s="520"/>
      <c r="I78" s="508"/>
      <c r="J78" s="508"/>
      <c r="K78" s="508"/>
      <c r="L78" s="508"/>
      <c r="M78" s="509"/>
      <c r="N78" s="509"/>
      <c r="O78" s="509"/>
      <c r="P78" s="509"/>
      <c r="Q78" s="509"/>
      <c r="R78" s="509"/>
      <c r="S78" s="509"/>
      <c r="T78" s="509"/>
    </row>
    <row r="79" spans="3:20" x14ac:dyDescent="0.25">
      <c r="C79" s="507"/>
      <c r="D79" s="520"/>
      <c r="E79" s="519"/>
      <c r="F79" s="519"/>
      <c r="G79" s="519"/>
      <c r="H79" s="520"/>
      <c r="I79" s="508"/>
      <c r="J79" s="508"/>
      <c r="K79" s="508"/>
      <c r="L79" s="508"/>
      <c r="M79" s="509"/>
      <c r="N79" s="509"/>
      <c r="O79" s="509"/>
      <c r="P79" s="509"/>
      <c r="Q79" s="509"/>
      <c r="R79" s="509"/>
      <c r="S79" s="509"/>
      <c r="T79" s="509"/>
    </row>
    <row r="80" spans="3:20" x14ac:dyDescent="0.25">
      <c r="C80" s="133"/>
      <c r="D80" s="518"/>
      <c r="E80" s="518"/>
      <c r="F80" s="519"/>
      <c r="G80" s="527"/>
      <c r="H80" s="528"/>
      <c r="I80" s="508"/>
      <c r="J80" s="508"/>
      <c r="K80" s="508"/>
      <c r="L80" s="508"/>
      <c r="M80" s="509"/>
      <c r="N80" s="509"/>
      <c r="O80" s="509"/>
      <c r="P80" s="509"/>
      <c r="Q80" s="509"/>
      <c r="R80" s="509"/>
      <c r="S80" s="509"/>
      <c r="T80" s="509"/>
    </row>
    <row r="81" spans="3:20" x14ac:dyDescent="0.25">
      <c r="C81" s="507"/>
      <c r="D81" s="520"/>
      <c r="E81" s="519"/>
      <c r="F81" s="519"/>
      <c r="G81" s="519"/>
      <c r="H81" s="520"/>
      <c r="I81" s="508"/>
      <c r="J81" s="508"/>
      <c r="K81" s="508"/>
      <c r="L81" s="508"/>
      <c r="M81" s="509"/>
      <c r="N81" s="509"/>
      <c r="O81" s="509"/>
      <c r="P81" s="509"/>
      <c r="Q81" s="509"/>
      <c r="R81" s="509"/>
      <c r="S81" s="509"/>
      <c r="T81" s="509"/>
    </row>
    <row r="82" spans="3:20" x14ac:dyDescent="0.25">
      <c r="C82" s="507"/>
      <c r="D82" s="520"/>
      <c r="E82" s="519"/>
      <c r="F82" s="519"/>
      <c r="G82" s="519"/>
      <c r="H82" s="520"/>
      <c r="I82" s="508"/>
      <c r="J82" s="508"/>
      <c r="K82" s="508"/>
      <c r="L82" s="508"/>
      <c r="M82" s="509"/>
      <c r="N82" s="509"/>
      <c r="O82" s="509"/>
      <c r="P82" s="509"/>
      <c r="Q82" s="509"/>
      <c r="R82" s="509"/>
      <c r="S82" s="509"/>
      <c r="T82" s="509"/>
    </row>
    <row r="83" spans="3:20" x14ac:dyDescent="0.25">
      <c r="C83" s="133"/>
      <c r="D83" s="518"/>
      <c r="E83" s="518"/>
      <c r="F83" s="519"/>
      <c r="G83" s="527"/>
      <c r="H83" s="528"/>
      <c r="I83" s="508"/>
      <c r="J83" s="508"/>
      <c r="K83" s="508"/>
      <c r="L83" s="508"/>
      <c r="M83" s="509"/>
      <c r="N83" s="509"/>
      <c r="O83" s="509"/>
      <c r="P83" s="509"/>
      <c r="Q83" s="509"/>
      <c r="R83" s="509"/>
      <c r="S83" s="509"/>
      <c r="T83" s="509"/>
    </row>
    <row r="84" spans="3:20" x14ac:dyDescent="0.25">
      <c r="C84" s="507"/>
      <c r="D84" s="520"/>
      <c r="E84" s="519"/>
      <c r="F84" s="519"/>
      <c r="G84" s="519"/>
      <c r="H84" s="520"/>
      <c r="I84" s="508"/>
      <c r="J84" s="508"/>
      <c r="K84" s="508"/>
      <c r="L84" s="508"/>
      <c r="M84" s="509"/>
      <c r="N84" s="509"/>
      <c r="O84" s="509"/>
      <c r="P84" s="509"/>
      <c r="Q84" s="509"/>
      <c r="R84" s="509"/>
      <c r="S84" s="509"/>
      <c r="T84" s="509"/>
    </row>
    <row r="85" spans="3:20" x14ac:dyDescent="0.25">
      <c r="C85" s="507"/>
      <c r="D85" s="520"/>
      <c r="E85" s="519"/>
      <c r="F85" s="519"/>
      <c r="G85" s="519"/>
      <c r="H85" s="520"/>
      <c r="I85" s="508"/>
      <c r="J85" s="508"/>
      <c r="K85" s="508"/>
      <c r="L85" s="508"/>
      <c r="M85" s="509"/>
      <c r="N85" s="509"/>
      <c r="O85" s="509"/>
      <c r="P85" s="509"/>
      <c r="Q85" s="509"/>
      <c r="R85" s="509"/>
      <c r="S85" s="509"/>
      <c r="T85" s="509"/>
    </row>
    <row r="86" spans="3:20" x14ac:dyDescent="0.25">
      <c r="C86" s="133"/>
      <c r="D86" s="518"/>
      <c r="E86" s="518"/>
      <c r="F86" s="519"/>
      <c r="G86" s="527"/>
      <c r="H86" s="528"/>
      <c r="I86" s="508"/>
      <c r="J86" s="508"/>
      <c r="K86" s="508"/>
      <c r="L86" s="508"/>
      <c r="M86" s="509"/>
      <c r="N86" s="509"/>
      <c r="O86" s="509"/>
      <c r="P86" s="509"/>
      <c r="Q86" s="509"/>
      <c r="R86" s="509"/>
      <c r="S86" s="509"/>
      <c r="T86" s="509"/>
    </row>
    <row r="87" spans="3:20" x14ac:dyDescent="0.25">
      <c r="C87" s="507"/>
      <c r="D87" s="520"/>
      <c r="E87" s="519"/>
      <c r="F87" s="519"/>
      <c r="G87" s="519"/>
      <c r="H87" s="520"/>
      <c r="I87" s="508"/>
      <c r="J87" s="508"/>
      <c r="K87" s="508"/>
      <c r="L87" s="508"/>
      <c r="M87" s="509"/>
      <c r="N87" s="509"/>
      <c r="O87" s="509"/>
      <c r="P87" s="509"/>
      <c r="Q87" s="509"/>
      <c r="R87" s="509"/>
      <c r="S87" s="509"/>
      <c r="T87" s="509"/>
    </row>
    <row r="88" spans="3:20" x14ac:dyDescent="0.25">
      <c r="C88" s="507"/>
      <c r="D88" s="520"/>
      <c r="E88" s="519"/>
      <c r="F88" s="519"/>
      <c r="G88" s="519"/>
      <c r="H88" s="520"/>
      <c r="I88" s="508"/>
      <c r="J88" s="508"/>
      <c r="K88" s="508"/>
      <c r="L88" s="508"/>
      <c r="M88" s="509"/>
      <c r="N88" s="509"/>
      <c r="O88" s="509"/>
      <c r="P88" s="509"/>
      <c r="Q88" s="509"/>
      <c r="R88" s="509"/>
      <c r="S88" s="509"/>
      <c r="T88" s="509"/>
    </row>
    <row r="89" spans="3:20" x14ac:dyDescent="0.25">
      <c r="C89" s="133"/>
      <c r="D89" s="518"/>
      <c r="E89" s="518"/>
      <c r="F89" s="519"/>
      <c r="G89" s="527"/>
      <c r="H89" s="528"/>
      <c r="I89" s="508"/>
      <c r="J89" s="508"/>
      <c r="K89" s="508"/>
      <c r="L89" s="508"/>
      <c r="M89" s="509"/>
      <c r="N89" s="509"/>
      <c r="O89" s="509"/>
      <c r="P89" s="509"/>
      <c r="Q89" s="509"/>
      <c r="R89" s="509"/>
      <c r="S89" s="509"/>
      <c r="T89" s="509"/>
    </row>
    <row r="90" spans="3:20" x14ac:dyDescent="0.25">
      <c r="C90" s="507"/>
      <c r="D90" s="520"/>
      <c r="E90" s="519"/>
      <c r="F90" s="519"/>
      <c r="G90" s="519"/>
      <c r="H90" s="520"/>
      <c r="I90" s="508"/>
      <c r="J90" s="508"/>
      <c r="K90" s="508"/>
      <c r="L90" s="508"/>
      <c r="M90" s="509"/>
      <c r="N90" s="509"/>
      <c r="O90" s="509"/>
      <c r="P90" s="509"/>
      <c r="Q90" s="509"/>
      <c r="R90" s="509"/>
      <c r="S90" s="509"/>
      <c r="T90" s="509"/>
    </row>
    <row r="91" spans="3:20" x14ac:dyDescent="0.25">
      <c r="C91" s="507"/>
      <c r="D91" s="520"/>
      <c r="E91" s="519"/>
      <c r="F91" s="519"/>
      <c r="G91" s="519"/>
      <c r="H91" s="520"/>
      <c r="I91" s="508"/>
      <c r="J91" s="508"/>
      <c r="K91" s="508"/>
      <c r="L91" s="508"/>
      <c r="M91" s="509"/>
      <c r="N91" s="509"/>
      <c r="O91" s="509"/>
      <c r="P91" s="509"/>
      <c r="Q91" s="509"/>
      <c r="R91" s="509"/>
      <c r="S91" s="509"/>
      <c r="T91" s="509"/>
    </row>
    <row r="92" spans="3:20" x14ac:dyDescent="0.25">
      <c r="C92" s="133"/>
      <c r="D92" s="518"/>
      <c r="E92" s="518"/>
      <c r="F92" s="519"/>
      <c r="G92" s="527"/>
      <c r="H92" s="528"/>
      <c r="I92" s="508"/>
      <c r="J92" s="508"/>
      <c r="K92" s="508"/>
      <c r="L92" s="508"/>
      <c r="M92" s="509"/>
      <c r="N92" s="509"/>
      <c r="O92" s="509"/>
      <c r="P92" s="509"/>
      <c r="Q92" s="509"/>
      <c r="R92" s="509"/>
      <c r="S92" s="509"/>
      <c r="T92" s="509"/>
    </row>
    <row r="93" spans="3:20" x14ac:dyDescent="0.25">
      <c r="C93" s="507"/>
      <c r="D93" s="520"/>
      <c r="E93" s="519"/>
      <c r="F93" s="519"/>
      <c r="G93" s="519"/>
      <c r="H93" s="520"/>
      <c r="I93" s="508"/>
      <c r="J93" s="508"/>
      <c r="K93" s="508"/>
      <c r="L93" s="508"/>
      <c r="M93" s="509"/>
      <c r="N93" s="509"/>
      <c r="O93" s="509"/>
      <c r="P93" s="509"/>
      <c r="Q93" s="509"/>
      <c r="R93" s="509"/>
      <c r="S93" s="509"/>
      <c r="T93" s="509"/>
    </row>
    <row r="94" spans="3:20" x14ac:dyDescent="0.25">
      <c r="C94" s="507"/>
      <c r="D94" s="520"/>
      <c r="E94" s="519"/>
      <c r="F94" s="519"/>
      <c r="G94" s="519"/>
      <c r="H94" s="520"/>
      <c r="I94" s="508"/>
      <c r="J94" s="508"/>
      <c r="K94" s="508"/>
      <c r="L94" s="508"/>
      <c r="M94" s="509"/>
      <c r="N94" s="509"/>
      <c r="O94" s="509"/>
      <c r="P94" s="509"/>
      <c r="Q94" s="509"/>
      <c r="R94" s="509"/>
      <c r="S94" s="509"/>
      <c r="T94" s="509"/>
    </row>
    <row r="95" spans="3:20" x14ac:dyDescent="0.25">
      <c r="C95" s="133"/>
      <c r="D95" s="518"/>
      <c r="E95" s="518"/>
      <c r="F95" s="519"/>
      <c r="G95" s="527"/>
      <c r="H95" s="528"/>
      <c r="I95" s="508"/>
      <c r="J95" s="508"/>
      <c r="K95" s="508"/>
      <c r="L95" s="508"/>
      <c r="M95" s="509"/>
      <c r="N95" s="509"/>
      <c r="O95" s="509"/>
      <c r="P95" s="509"/>
      <c r="Q95" s="509"/>
      <c r="R95" s="509"/>
      <c r="S95" s="509"/>
      <c r="T95" s="509"/>
    </row>
    <row r="96" spans="3:20" x14ac:dyDescent="0.25">
      <c r="C96" s="507"/>
      <c r="D96" s="520"/>
      <c r="E96" s="519"/>
      <c r="F96" s="519"/>
      <c r="G96" s="519"/>
      <c r="H96" s="520"/>
      <c r="I96" s="508"/>
      <c r="J96" s="508"/>
      <c r="K96" s="508"/>
      <c r="L96" s="508"/>
      <c r="M96" s="509"/>
      <c r="N96" s="509"/>
      <c r="O96" s="509"/>
      <c r="P96" s="509"/>
      <c r="Q96" s="509"/>
      <c r="R96" s="509"/>
      <c r="S96" s="509"/>
      <c r="T96" s="509"/>
    </row>
    <row r="97" spans="3:20" x14ac:dyDescent="0.25">
      <c r="C97" s="507"/>
      <c r="D97" s="520"/>
      <c r="E97" s="519"/>
      <c r="F97" s="519"/>
      <c r="G97" s="519"/>
      <c r="H97" s="520"/>
      <c r="I97" s="508"/>
      <c r="J97" s="508"/>
      <c r="K97" s="508"/>
      <c r="L97" s="508"/>
      <c r="M97" s="509"/>
      <c r="N97" s="509"/>
      <c r="O97" s="509"/>
      <c r="P97" s="509"/>
      <c r="Q97" s="509"/>
      <c r="R97" s="509"/>
      <c r="S97" s="509"/>
      <c r="T97" s="509"/>
    </row>
    <row r="98" spans="3:20" x14ac:dyDescent="0.25">
      <c r="C98" s="133"/>
      <c r="D98" s="518"/>
      <c r="E98" s="518"/>
      <c r="F98" s="519"/>
      <c r="G98" s="527"/>
      <c r="H98" s="528"/>
      <c r="I98" s="508"/>
      <c r="J98" s="508"/>
      <c r="K98" s="508"/>
      <c r="L98" s="508"/>
      <c r="M98" s="509"/>
      <c r="N98" s="509"/>
      <c r="O98" s="509"/>
      <c r="P98" s="509"/>
      <c r="Q98" s="509"/>
      <c r="R98" s="509"/>
      <c r="S98" s="509"/>
      <c r="T98" s="509"/>
    </row>
    <row r="99" spans="3:20" x14ac:dyDescent="0.25">
      <c r="C99" s="507"/>
      <c r="D99" s="520"/>
      <c r="E99" s="519"/>
      <c r="F99" s="519"/>
      <c r="G99" s="519"/>
      <c r="H99" s="520"/>
      <c r="I99" s="508"/>
      <c r="J99" s="508"/>
      <c r="K99" s="508"/>
      <c r="L99" s="508"/>
      <c r="M99" s="509"/>
      <c r="N99" s="509"/>
      <c r="O99" s="509"/>
      <c r="P99" s="509"/>
      <c r="Q99" s="509"/>
      <c r="R99" s="509"/>
      <c r="S99" s="509"/>
      <c r="T99" s="509"/>
    </row>
    <row r="100" spans="3:20" x14ac:dyDescent="0.25">
      <c r="C100" s="507"/>
      <c r="D100" s="520"/>
      <c r="E100" s="519"/>
      <c r="F100" s="519"/>
      <c r="G100" s="519"/>
      <c r="H100" s="520"/>
      <c r="I100" s="508"/>
      <c r="J100" s="508"/>
      <c r="K100" s="508"/>
      <c r="L100" s="508"/>
      <c r="M100" s="509"/>
      <c r="N100" s="509"/>
      <c r="O100" s="509"/>
      <c r="P100" s="509"/>
      <c r="Q100" s="509"/>
      <c r="R100" s="509"/>
      <c r="S100" s="509"/>
      <c r="T100" s="509"/>
    </row>
    <row r="101" spans="3:20" x14ac:dyDescent="0.25">
      <c r="C101" s="133"/>
      <c r="D101" s="518"/>
      <c r="E101" s="518"/>
      <c r="F101" s="519"/>
      <c r="G101" s="527"/>
      <c r="H101" s="528"/>
      <c r="I101" s="508"/>
      <c r="J101" s="508"/>
      <c r="K101" s="508"/>
      <c r="L101" s="508"/>
      <c r="M101" s="509"/>
      <c r="N101" s="509"/>
      <c r="O101" s="509"/>
      <c r="P101" s="509"/>
      <c r="Q101" s="509"/>
      <c r="R101" s="509"/>
      <c r="S101" s="509"/>
      <c r="T101" s="509"/>
    </row>
    <row r="102" spans="3:20" x14ac:dyDescent="0.25">
      <c r="C102" s="507"/>
      <c r="D102" s="520"/>
      <c r="E102" s="519"/>
      <c r="F102" s="519"/>
      <c r="G102" s="519"/>
      <c r="H102" s="520"/>
      <c r="I102" s="508"/>
      <c r="J102" s="508"/>
      <c r="K102" s="508"/>
      <c r="L102" s="508"/>
      <c r="M102" s="509"/>
      <c r="N102" s="509"/>
      <c r="O102" s="509"/>
      <c r="P102" s="509"/>
      <c r="Q102" s="509"/>
      <c r="R102" s="509"/>
      <c r="S102" s="509"/>
      <c r="T102" s="509"/>
    </row>
    <row r="103" spans="3:20" x14ac:dyDescent="0.25">
      <c r="C103" s="507"/>
      <c r="D103" s="520"/>
      <c r="E103" s="519"/>
      <c r="F103" s="519"/>
      <c r="G103" s="519"/>
      <c r="H103" s="520"/>
      <c r="I103" s="508"/>
      <c r="J103" s="508"/>
      <c r="K103" s="508"/>
      <c r="L103" s="508"/>
      <c r="M103" s="509"/>
      <c r="N103" s="509"/>
      <c r="O103" s="509"/>
      <c r="P103" s="509"/>
      <c r="Q103" s="509"/>
      <c r="R103" s="509"/>
      <c r="S103" s="509"/>
      <c r="T103" s="509"/>
    </row>
    <row r="104" spans="3:20" x14ac:dyDescent="0.25">
      <c r="C104" s="133"/>
      <c r="D104" s="518"/>
      <c r="E104" s="518"/>
      <c r="F104" s="519"/>
      <c r="G104" s="527"/>
      <c r="H104" s="528"/>
      <c r="I104" s="508"/>
      <c r="J104" s="508"/>
      <c r="K104" s="508"/>
      <c r="L104" s="508"/>
      <c r="M104" s="509"/>
      <c r="N104" s="509"/>
      <c r="O104" s="509"/>
      <c r="P104" s="509"/>
      <c r="Q104" s="509"/>
      <c r="R104" s="509"/>
      <c r="S104" s="509"/>
      <c r="T104" s="509"/>
    </row>
    <row r="105" spans="3:20" x14ac:dyDescent="0.25">
      <c r="C105" s="507"/>
      <c r="D105" s="520"/>
      <c r="E105" s="519"/>
      <c r="F105" s="519"/>
      <c r="G105" s="519"/>
      <c r="H105" s="520"/>
      <c r="I105" s="508"/>
      <c r="J105" s="508"/>
      <c r="K105" s="508"/>
      <c r="L105" s="508"/>
      <c r="M105" s="509"/>
      <c r="N105" s="509"/>
      <c r="O105" s="509"/>
      <c r="P105" s="509"/>
      <c r="Q105" s="509"/>
      <c r="R105" s="509"/>
      <c r="S105" s="509"/>
      <c r="T105" s="509"/>
    </row>
    <row r="106" spans="3:20" x14ac:dyDescent="0.25">
      <c r="C106" s="507"/>
      <c r="D106" s="520"/>
      <c r="E106" s="519"/>
      <c r="F106" s="519"/>
      <c r="G106" s="519"/>
      <c r="H106" s="520"/>
      <c r="I106" s="508"/>
      <c r="J106" s="508"/>
      <c r="K106" s="508"/>
      <c r="L106" s="508"/>
      <c r="M106" s="509"/>
      <c r="N106" s="509"/>
      <c r="O106" s="509"/>
      <c r="P106" s="509"/>
      <c r="Q106" s="509"/>
      <c r="R106" s="509"/>
      <c r="S106" s="509"/>
      <c r="T106" s="509"/>
    </row>
    <row r="107" spans="3:20" x14ac:dyDescent="0.25">
      <c r="C107" s="133"/>
      <c r="D107" s="518"/>
      <c r="E107" s="518"/>
      <c r="F107" s="519"/>
      <c r="G107" s="527"/>
      <c r="H107" s="528"/>
      <c r="I107" s="508"/>
      <c r="J107" s="508"/>
      <c r="K107" s="508"/>
      <c r="L107" s="508"/>
      <c r="M107" s="509"/>
      <c r="N107" s="509"/>
      <c r="O107" s="509"/>
      <c r="P107" s="509"/>
      <c r="Q107" s="509"/>
      <c r="R107" s="509"/>
      <c r="S107" s="509"/>
      <c r="T107" s="509"/>
    </row>
    <row r="108" spans="3:20" x14ac:dyDescent="0.25">
      <c r="C108" s="507"/>
      <c r="D108" s="520"/>
      <c r="E108" s="519"/>
      <c r="F108" s="519"/>
      <c r="G108" s="519"/>
      <c r="H108" s="520"/>
      <c r="I108" s="508"/>
      <c r="J108" s="508"/>
      <c r="K108" s="508"/>
      <c r="L108" s="508"/>
      <c r="M108" s="509"/>
      <c r="N108" s="509"/>
      <c r="O108" s="509"/>
      <c r="P108" s="509"/>
      <c r="Q108" s="509"/>
      <c r="R108" s="509"/>
      <c r="S108" s="509"/>
      <c r="T108" s="509"/>
    </row>
    <row r="109" spans="3:20" x14ac:dyDescent="0.25">
      <c r="C109" s="507"/>
      <c r="D109" s="520"/>
      <c r="E109" s="519"/>
      <c r="F109" s="519"/>
      <c r="G109" s="519"/>
      <c r="H109" s="520"/>
      <c r="I109" s="508"/>
      <c r="J109" s="508"/>
      <c r="K109" s="508"/>
      <c r="L109" s="508"/>
      <c r="M109" s="509"/>
      <c r="N109" s="509"/>
      <c r="O109" s="509"/>
      <c r="P109" s="509"/>
      <c r="Q109" s="509"/>
      <c r="R109" s="509"/>
      <c r="S109" s="509"/>
      <c r="T109" s="509"/>
    </row>
    <row r="110" spans="3:20" x14ac:dyDescent="0.25">
      <c r="C110" s="133"/>
      <c r="D110" s="518"/>
      <c r="E110" s="518"/>
      <c r="F110" s="519"/>
      <c r="G110" s="527"/>
      <c r="H110" s="528"/>
      <c r="I110" s="508"/>
      <c r="J110" s="508"/>
      <c r="K110" s="508"/>
      <c r="L110" s="508"/>
      <c r="M110" s="509"/>
      <c r="N110" s="509"/>
      <c r="O110" s="509"/>
      <c r="P110" s="509"/>
      <c r="Q110" s="509"/>
      <c r="R110" s="509"/>
      <c r="S110" s="509"/>
      <c r="T110" s="509"/>
    </row>
    <row r="111" spans="3:20" x14ac:dyDescent="0.25">
      <c r="C111" s="507"/>
      <c r="D111" s="520"/>
      <c r="E111" s="519"/>
      <c r="F111" s="519"/>
      <c r="G111" s="519"/>
      <c r="H111" s="520"/>
      <c r="I111" s="508"/>
      <c r="J111" s="508"/>
      <c r="K111" s="508"/>
      <c r="L111" s="508"/>
      <c r="M111" s="509"/>
      <c r="N111" s="509"/>
      <c r="O111" s="509"/>
      <c r="P111" s="509"/>
      <c r="Q111" s="509"/>
      <c r="R111" s="509"/>
      <c r="S111" s="509"/>
      <c r="T111" s="509"/>
    </row>
    <row r="112" spans="3:20" x14ac:dyDescent="0.25">
      <c r="C112" s="507"/>
      <c r="D112" s="520"/>
      <c r="E112" s="519"/>
      <c r="F112" s="519"/>
      <c r="G112" s="519"/>
      <c r="H112" s="520"/>
      <c r="I112" s="508"/>
      <c r="J112" s="508"/>
      <c r="K112" s="508"/>
      <c r="L112" s="508"/>
      <c r="M112" s="509"/>
      <c r="N112" s="509"/>
      <c r="O112" s="509"/>
      <c r="P112" s="509"/>
      <c r="Q112" s="509"/>
      <c r="R112" s="509"/>
      <c r="S112" s="509"/>
      <c r="T112" s="509"/>
    </row>
    <row r="113" spans="3:20" x14ac:dyDescent="0.25">
      <c r="C113" s="133"/>
      <c r="D113" s="518"/>
      <c r="E113" s="518"/>
      <c r="F113" s="519"/>
      <c r="G113" s="527"/>
      <c r="H113" s="528"/>
      <c r="I113" s="508"/>
      <c r="J113" s="508"/>
      <c r="K113" s="508"/>
      <c r="L113" s="508"/>
      <c r="M113" s="509"/>
      <c r="N113" s="509"/>
      <c r="O113" s="509"/>
      <c r="P113" s="509"/>
      <c r="Q113" s="509"/>
      <c r="R113" s="509"/>
      <c r="S113" s="509"/>
      <c r="T113" s="509"/>
    </row>
    <row r="114" spans="3:20" x14ac:dyDescent="0.25">
      <c r="C114" s="507"/>
      <c r="D114" s="520"/>
      <c r="E114" s="519"/>
      <c r="F114" s="519"/>
      <c r="G114" s="519"/>
      <c r="H114" s="520"/>
      <c r="I114" s="508"/>
      <c r="J114" s="508"/>
      <c r="K114" s="508"/>
      <c r="L114" s="508"/>
      <c r="M114" s="509"/>
      <c r="N114" s="509"/>
      <c r="O114" s="509"/>
      <c r="P114" s="509"/>
      <c r="Q114" s="509"/>
      <c r="R114" s="509"/>
      <c r="S114" s="509"/>
      <c r="T114" s="509"/>
    </row>
    <row r="115" spans="3:20" x14ac:dyDescent="0.25">
      <c r="C115" s="507"/>
      <c r="D115" s="520"/>
      <c r="E115" s="519"/>
      <c r="F115" s="519"/>
      <c r="G115" s="519"/>
      <c r="H115" s="520"/>
      <c r="I115" s="508"/>
      <c r="J115" s="508"/>
      <c r="K115" s="508"/>
      <c r="L115" s="508"/>
      <c r="M115" s="509"/>
      <c r="N115" s="509"/>
      <c r="O115" s="509"/>
      <c r="P115" s="509"/>
      <c r="Q115" s="509"/>
      <c r="R115" s="509"/>
      <c r="S115" s="509"/>
      <c r="T115" s="509"/>
    </row>
    <row r="116" spans="3:20" x14ac:dyDescent="0.25">
      <c r="C116" s="133"/>
      <c r="D116" s="518"/>
      <c r="E116" s="518"/>
      <c r="F116" s="519"/>
      <c r="G116" s="527"/>
      <c r="H116" s="528"/>
      <c r="I116" s="508"/>
      <c r="J116" s="508"/>
      <c r="K116" s="508"/>
      <c r="L116" s="508"/>
      <c r="M116" s="509"/>
      <c r="N116" s="509"/>
      <c r="O116" s="509"/>
      <c r="P116" s="509"/>
      <c r="Q116" s="509"/>
      <c r="R116" s="509"/>
      <c r="S116" s="509"/>
      <c r="T116" s="509"/>
    </row>
    <row r="117" spans="3:20" x14ac:dyDescent="0.25">
      <c r="C117" s="507"/>
      <c r="D117" s="520"/>
      <c r="E117" s="519"/>
      <c r="F117" s="519"/>
      <c r="G117" s="519"/>
      <c r="H117" s="520"/>
      <c r="I117" s="508"/>
      <c r="J117" s="508"/>
      <c r="K117" s="508"/>
      <c r="L117" s="508"/>
      <c r="M117" s="509"/>
      <c r="N117" s="509"/>
      <c r="O117" s="509"/>
      <c r="P117" s="509"/>
      <c r="Q117" s="509"/>
      <c r="R117" s="509"/>
      <c r="S117" s="509"/>
      <c r="T117" s="509"/>
    </row>
    <row r="118" spans="3:20" x14ac:dyDescent="0.25">
      <c r="C118" s="507"/>
      <c r="D118" s="520"/>
      <c r="E118" s="519"/>
      <c r="F118" s="519"/>
      <c r="G118" s="519"/>
      <c r="H118" s="520"/>
      <c r="I118" s="508"/>
      <c r="J118" s="508"/>
      <c r="K118" s="508"/>
      <c r="L118" s="508"/>
      <c r="M118" s="509"/>
      <c r="N118" s="509"/>
      <c r="O118" s="509"/>
      <c r="P118" s="509"/>
      <c r="Q118" s="509"/>
      <c r="R118" s="509"/>
      <c r="S118" s="509"/>
      <c r="T118" s="509"/>
    </row>
    <row r="119" spans="3:20" x14ac:dyDescent="0.25">
      <c r="C119" s="133"/>
      <c r="D119" s="518"/>
      <c r="E119" s="518"/>
      <c r="F119" s="519"/>
      <c r="G119" s="527"/>
      <c r="H119" s="528"/>
      <c r="I119" s="508"/>
      <c r="J119" s="508"/>
      <c r="K119" s="508"/>
      <c r="L119" s="508"/>
      <c r="M119" s="509"/>
      <c r="N119" s="509"/>
      <c r="O119" s="509"/>
      <c r="P119" s="509"/>
      <c r="Q119" s="509"/>
      <c r="R119" s="509"/>
      <c r="S119" s="509"/>
      <c r="T119" s="509"/>
    </row>
    <row r="120" spans="3:20" x14ac:dyDescent="0.25">
      <c r="C120" s="507"/>
      <c r="D120" s="520"/>
      <c r="E120" s="519"/>
      <c r="F120" s="519"/>
      <c r="G120" s="519"/>
      <c r="H120" s="520"/>
      <c r="I120" s="508"/>
      <c r="J120" s="508"/>
      <c r="K120" s="508"/>
      <c r="L120" s="508"/>
      <c r="M120" s="509"/>
      <c r="N120" s="509"/>
      <c r="O120" s="509"/>
      <c r="P120" s="509"/>
      <c r="Q120" s="509"/>
      <c r="R120" s="509"/>
      <c r="S120" s="509"/>
      <c r="T120" s="509"/>
    </row>
    <row r="121" spans="3:20" x14ac:dyDescent="0.25">
      <c r="C121" s="507"/>
      <c r="D121" s="520"/>
      <c r="E121" s="519"/>
      <c r="F121" s="519"/>
      <c r="G121" s="519"/>
      <c r="H121" s="520"/>
      <c r="I121" s="508"/>
      <c r="J121" s="508"/>
      <c r="K121" s="508"/>
      <c r="L121" s="508"/>
      <c r="M121" s="509"/>
      <c r="N121" s="509"/>
      <c r="O121" s="509"/>
      <c r="P121" s="509"/>
      <c r="Q121" s="509"/>
      <c r="R121" s="509"/>
      <c r="S121" s="509"/>
      <c r="T121" s="509"/>
    </row>
    <row r="122" spans="3:20" x14ac:dyDescent="0.25">
      <c r="C122" s="133"/>
      <c r="D122" s="518"/>
      <c r="E122" s="518"/>
      <c r="F122" s="519"/>
      <c r="G122" s="527"/>
      <c r="H122" s="528"/>
      <c r="I122" s="508"/>
      <c r="J122" s="508"/>
      <c r="K122" s="508"/>
      <c r="L122" s="508"/>
      <c r="M122" s="509"/>
      <c r="N122" s="509"/>
      <c r="O122" s="509"/>
      <c r="P122" s="509"/>
      <c r="Q122" s="509"/>
      <c r="R122" s="509"/>
      <c r="S122" s="509"/>
      <c r="T122" s="509"/>
    </row>
    <row r="123" spans="3:20" x14ac:dyDescent="0.25">
      <c r="C123" s="507"/>
      <c r="D123" s="520"/>
      <c r="E123" s="519"/>
      <c r="F123" s="519"/>
      <c r="G123" s="519"/>
      <c r="H123" s="520"/>
      <c r="I123" s="508"/>
      <c r="J123" s="508"/>
      <c r="K123" s="508"/>
      <c r="L123" s="508"/>
      <c r="M123" s="509"/>
      <c r="N123" s="509"/>
      <c r="O123" s="509"/>
      <c r="P123" s="509"/>
      <c r="Q123" s="509"/>
      <c r="R123" s="509"/>
      <c r="S123" s="509"/>
      <c r="T123" s="509"/>
    </row>
    <row r="124" spans="3:20" x14ac:dyDescent="0.25">
      <c r="C124" s="507"/>
      <c r="D124" s="520"/>
      <c r="E124" s="519"/>
      <c r="F124" s="519"/>
      <c r="G124" s="519"/>
      <c r="H124" s="520"/>
      <c r="I124" s="508"/>
      <c r="J124" s="508"/>
      <c r="K124" s="508"/>
      <c r="L124" s="508"/>
      <c r="M124" s="509"/>
      <c r="N124" s="509"/>
      <c r="O124" s="509"/>
      <c r="P124" s="509"/>
      <c r="Q124" s="509"/>
      <c r="R124" s="509"/>
      <c r="S124" s="509"/>
      <c r="T124" s="509"/>
    </row>
    <row r="125" spans="3:20" x14ac:dyDescent="0.25">
      <c r="C125" s="133"/>
      <c r="D125" s="518"/>
      <c r="E125" s="518"/>
      <c r="F125" s="519"/>
      <c r="G125" s="527"/>
      <c r="H125" s="528"/>
      <c r="I125" s="508"/>
      <c r="J125" s="508"/>
      <c r="K125" s="508"/>
      <c r="L125" s="508"/>
      <c r="M125" s="509"/>
      <c r="N125" s="509"/>
      <c r="O125" s="509"/>
      <c r="P125" s="509"/>
      <c r="Q125" s="509"/>
      <c r="R125" s="509"/>
      <c r="S125" s="509"/>
      <c r="T125" s="509"/>
    </row>
    <row r="126" spans="3:20" x14ac:dyDescent="0.25">
      <c r="C126" s="507"/>
      <c r="D126" s="520"/>
      <c r="E126" s="519"/>
      <c r="F126" s="519"/>
      <c r="G126" s="519"/>
      <c r="H126" s="520"/>
      <c r="I126" s="508"/>
      <c r="J126" s="508"/>
      <c r="K126" s="508"/>
      <c r="L126" s="508"/>
      <c r="M126" s="509"/>
      <c r="N126" s="509"/>
      <c r="O126" s="509"/>
      <c r="P126" s="509"/>
      <c r="Q126" s="509"/>
      <c r="R126" s="509"/>
      <c r="S126" s="509"/>
      <c r="T126" s="509"/>
    </row>
    <row r="127" spans="3:20" x14ac:dyDescent="0.25">
      <c r="C127" s="507"/>
      <c r="D127" s="520"/>
      <c r="E127" s="519"/>
      <c r="F127" s="519"/>
      <c r="G127" s="519"/>
      <c r="H127" s="520"/>
      <c r="I127" s="508"/>
      <c r="J127" s="508"/>
      <c r="K127" s="508"/>
      <c r="L127" s="508"/>
      <c r="M127" s="509"/>
      <c r="N127" s="509"/>
      <c r="O127" s="509"/>
      <c r="P127" s="509"/>
      <c r="Q127" s="509"/>
      <c r="R127" s="509"/>
      <c r="S127" s="509"/>
      <c r="T127" s="509"/>
    </row>
    <row r="128" spans="3:20" x14ac:dyDescent="0.25">
      <c r="C128" s="509"/>
      <c r="D128" s="524"/>
      <c r="E128" s="509"/>
      <c r="F128" s="509"/>
      <c r="G128" s="509"/>
      <c r="H128" s="524"/>
      <c r="I128" s="509"/>
      <c r="J128" s="509"/>
      <c r="K128" s="509"/>
      <c r="L128" s="509"/>
      <c r="M128" s="509"/>
      <c r="N128" s="509"/>
      <c r="O128" s="509"/>
      <c r="P128" s="509"/>
      <c r="Q128" s="509"/>
      <c r="R128" s="509"/>
      <c r="S128" s="509"/>
      <c r="T128" s="509"/>
    </row>
    <row r="129" spans="3:20" x14ac:dyDescent="0.25">
      <c r="C129" s="509"/>
      <c r="D129" s="524"/>
      <c r="E129" s="509"/>
      <c r="F129" s="509"/>
      <c r="G129" s="509"/>
      <c r="H129" s="524"/>
      <c r="I129" s="509"/>
      <c r="J129" s="509"/>
      <c r="K129" s="509"/>
      <c r="L129" s="509"/>
      <c r="M129" s="509"/>
      <c r="N129" s="509"/>
      <c r="O129" s="509"/>
      <c r="P129" s="509"/>
      <c r="Q129" s="509"/>
      <c r="R129" s="509"/>
      <c r="S129" s="509"/>
      <c r="T129" s="509"/>
    </row>
    <row r="130" spans="3:20" x14ac:dyDescent="0.25">
      <c r="C130" s="525"/>
      <c r="D130" s="506"/>
      <c r="E130" s="507"/>
      <c r="F130" s="507"/>
      <c r="G130" s="507"/>
      <c r="H130" s="508"/>
      <c r="I130" s="508"/>
      <c r="J130" s="508"/>
      <c r="K130" s="509"/>
      <c r="L130" s="509"/>
      <c r="M130" s="509"/>
      <c r="N130" s="509"/>
      <c r="O130" s="509"/>
      <c r="P130" s="509"/>
      <c r="Q130" s="509"/>
      <c r="R130" s="509"/>
      <c r="S130" s="509"/>
      <c r="T130" s="509"/>
    </row>
    <row r="131" spans="3:20" x14ac:dyDescent="0.25">
      <c r="C131" s="509"/>
      <c r="D131" s="510"/>
      <c r="E131" s="507"/>
      <c r="F131" s="507"/>
      <c r="G131" s="507"/>
      <c r="H131" s="508"/>
      <c r="I131" s="508"/>
      <c r="J131" s="508"/>
      <c r="K131" s="509"/>
      <c r="L131" s="509"/>
      <c r="M131" s="509"/>
      <c r="N131" s="509"/>
      <c r="O131" s="509"/>
      <c r="P131" s="509"/>
      <c r="Q131" s="509"/>
      <c r="R131" s="509"/>
      <c r="S131" s="509"/>
      <c r="T131" s="509"/>
    </row>
    <row r="132" spans="3:20" x14ac:dyDescent="0.25">
      <c r="C132" s="509"/>
      <c r="D132" s="510"/>
      <c r="E132" s="507"/>
      <c r="F132" s="507"/>
      <c r="G132" s="507"/>
      <c r="H132" s="508"/>
      <c r="I132" s="508"/>
      <c r="J132" s="508"/>
      <c r="K132" s="509"/>
      <c r="L132" s="509"/>
      <c r="M132" s="509"/>
      <c r="N132" s="509"/>
      <c r="O132" s="509"/>
      <c r="P132" s="509"/>
      <c r="Q132" s="509"/>
      <c r="R132" s="509"/>
      <c r="S132" s="509"/>
      <c r="T132" s="509"/>
    </row>
    <row r="133" spans="3:20" ht="15.75" x14ac:dyDescent="0.25">
      <c r="C133" s="511"/>
      <c r="D133" s="512"/>
      <c r="E133" s="507"/>
      <c r="F133" s="507"/>
      <c r="G133" s="507"/>
      <c r="H133" s="508"/>
      <c r="I133" s="508"/>
      <c r="J133" s="508"/>
      <c r="K133" s="509"/>
      <c r="L133" s="509"/>
      <c r="M133" s="509"/>
      <c r="N133" s="509"/>
      <c r="O133" s="509"/>
      <c r="P133" s="509"/>
      <c r="Q133" s="509"/>
      <c r="R133" s="509"/>
      <c r="S133" s="509"/>
      <c r="T133" s="509"/>
    </row>
    <row r="134" spans="3:20" ht="18.75" x14ac:dyDescent="0.25">
      <c r="C134" s="513"/>
      <c r="D134" s="510"/>
      <c r="E134" s="507"/>
      <c r="F134" s="507"/>
      <c r="G134" s="507"/>
      <c r="H134" s="508"/>
      <c r="I134" s="508"/>
      <c r="J134" s="508"/>
      <c r="K134" s="509"/>
      <c r="L134" s="509"/>
      <c r="M134" s="509"/>
      <c r="N134" s="509"/>
      <c r="O134" s="509"/>
      <c r="P134" s="509"/>
      <c r="Q134" s="509"/>
      <c r="R134" s="509"/>
      <c r="S134" s="509"/>
      <c r="T134" s="509"/>
    </row>
    <row r="135" spans="3:20" x14ac:dyDescent="0.25">
      <c r="C135" s="526"/>
      <c r="D135" s="510"/>
      <c r="E135" s="507"/>
      <c r="F135" s="507"/>
      <c r="G135" s="507"/>
      <c r="H135" s="508"/>
      <c r="I135" s="508"/>
      <c r="J135" s="508"/>
      <c r="K135" s="509"/>
      <c r="L135" s="509"/>
      <c r="M135" s="509"/>
      <c r="N135" s="509"/>
      <c r="O135" s="509"/>
      <c r="P135" s="509"/>
      <c r="Q135" s="509"/>
      <c r="R135" s="509"/>
      <c r="S135" s="509"/>
      <c r="T135" s="509"/>
    </row>
    <row r="136" spans="3:20" x14ac:dyDescent="0.25">
      <c r="C136" s="515"/>
      <c r="D136" s="515"/>
      <c r="E136" s="515"/>
      <c r="F136" s="515"/>
      <c r="G136" s="517"/>
      <c r="H136" s="517"/>
      <c r="I136" s="515"/>
      <c r="J136" s="515"/>
      <c r="K136" s="515"/>
      <c r="L136" s="515"/>
      <c r="M136" s="509"/>
      <c r="N136" s="509"/>
      <c r="O136" s="509"/>
      <c r="P136" s="509"/>
      <c r="Q136" s="509"/>
      <c r="R136" s="509"/>
      <c r="S136" s="509"/>
      <c r="T136" s="509"/>
    </row>
    <row r="137" spans="3:20" x14ac:dyDescent="0.25">
      <c r="C137" s="133"/>
      <c r="D137" s="518"/>
      <c r="E137" s="518"/>
      <c r="F137" s="519"/>
      <c r="G137" s="527"/>
      <c r="H137" s="528"/>
      <c r="I137" s="508"/>
      <c r="J137" s="508"/>
      <c r="K137" s="521"/>
      <c r="L137" s="508"/>
      <c r="M137" s="509"/>
      <c r="N137" s="509"/>
      <c r="O137" s="509"/>
      <c r="P137" s="509"/>
      <c r="Q137" s="509"/>
      <c r="R137" s="509"/>
      <c r="S137" s="509"/>
      <c r="T137" s="509"/>
    </row>
    <row r="138" spans="3:20" x14ac:dyDescent="0.25">
      <c r="C138" s="507"/>
      <c r="D138" s="520"/>
      <c r="E138" s="519"/>
      <c r="F138" s="519"/>
      <c r="G138" s="519"/>
      <c r="H138" s="520"/>
      <c r="I138" s="508"/>
      <c r="J138" s="508"/>
      <c r="K138" s="508"/>
      <c r="L138" s="508"/>
      <c r="M138" s="509"/>
      <c r="N138" s="509"/>
      <c r="O138" s="509"/>
      <c r="P138" s="509"/>
      <c r="Q138" s="509"/>
      <c r="R138" s="509"/>
      <c r="S138" s="509"/>
      <c r="T138" s="509"/>
    </row>
    <row r="139" spans="3:20" x14ac:dyDescent="0.25">
      <c r="C139" s="507"/>
      <c r="D139" s="520"/>
      <c r="E139" s="519"/>
      <c r="F139" s="519"/>
      <c r="G139" s="519"/>
      <c r="H139" s="520"/>
      <c r="I139" s="508"/>
      <c r="J139" s="508"/>
      <c r="K139" s="508"/>
      <c r="L139" s="508"/>
      <c r="M139" s="509"/>
      <c r="N139" s="509"/>
      <c r="O139" s="509"/>
      <c r="P139" s="509"/>
      <c r="Q139" s="509"/>
      <c r="R139" s="509"/>
      <c r="S139" s="509"/>
      <c r="T139" s="509"/>
    </row>
    <row r="140" spans="3:20" x14ac:dyDescent="0.25">
      <c r="C140" s="133"/>
      <c r="D140" s="518"/>
      <c r="E140" s="518"/>
      <c r="F140" s="519"/>
      <c r="G140" s="527"/>
      <c r="H140" s="528"/>
      <c r="I140" s="508"/>
      <c r="J140" s="508"/>
      <c r="K140" s="508"/>
      <c r="L140" s="508"/>
      <c r="M140" s="509"/>
      <c r="N140" s="509"/>
      <c r="O140" s="509"/>
      <c r="P140" s="509"/>
      <c r="Q140" s="509"/>
      <c r="R140" s="509"/>
      <c r="S140" s="509"/>
      <c r="T140" s="509"/>
    </row>
    <row r="141" spans="3:20" x14ac:dyDescent="0.25">
      <c r="C141" s="507"/>
      <c r="D141" s="520"/>
      <c r="E141" s="519"/>
      <c r="F141" s="519"/>
      <c r="G141" s="519"/>
      <c r="H141" s="520"/>
      <c r="I141" s="508"/>
      <c r="J141" s="508"/>
      <c r="K141" s="508"/>
      <c r="L141" s="508"/>
      <c r="M141" s="509"/>
      <c r="N141" s="509"/>
      <c r="O141" s="509"/>
      <c r="P141" s="509"/>
      <c r="Q141" s="509"/>
      <c r="R141" s="509"/>
      <c r="S141" s="509"/>
      <c r="T141" s="509"/>
    </row>
    <row r="142" spans="3:20" x14ac:dyDescent="0.25">
      <c r="C142" s="507"/>
      <c r="D142" s="520"/>
      <c r="E142" s="519"/>
      <c r="F142" s="519"/>
      <c r="G142" s="519"/>
      <c r="H142" s="520"/>
      <c r="I142" s="508"/>
      <c r="J142" s="508"/>
      <c r="K142" s="508"/>
      <c r="L142" s="508"/>
      <c r="M142" s="509"/>
      <c r="N142" s="509"/>
      <c r="O142" s="509"/>
      <c r="P142" s="509"/>
      <c r="Q142" s="509"/>
      <c r="R142" s="509"/>
      <c r="S142" s="509"/>
      <c r="T142" s="509"/>
    </row>
    <row r="143" spans="3:20" x14ac:dyDescent="0.25">
      <c r="C143" s="133"/>
      <c r="D143" s="518"/>
      <c r="E143" s="518"/>
      <c r="F143" s="519"/>
      <c r="G143" s="527"/>
      <c r="H143" s="528"/>
      <c r="I143" s="508"/>
      <c r="J143" s="508"/>
      <c r="K143" s="508"/>
      <c r="L143" s="508"/>
      <c r="M143" s="509"/>
      <c r="N143" s="509"/>
      <c r="O143" s="509"/>
      <c r="P143" s="509"/>
      <c r="Q143" s="509"/>
      <c r="R143" s="509"/>
      <c r="S143" s="509"/>
      <c r="T143" s="509"/>
    </row>
    <row r="144" spans="3:20" x14ac:dyDescent="0.25">
      <c r="C144" s="507"/>
      <c r="D144" s="520"/>
      <c r="E144" s="519"/>
      <c r="F144" s="519"/>
      <c r="G144" s="519"/>
      <c r="H144" s="520"/>
      <c r="I144" s="508"/>
      <c r="J144" s="508"/>
      <c r="K144" s="508"/>
      <c r="L144" s="508"/>
      <c r="M144" s="509"/>
      <c r="N144" s="509"/>
      <c r="O144" s="509"/>
      <c r="P144" s="509"/>
      <c r="Q144" s="509"/>
      <c r="R144" s="509"/>
      <c r="S144" s="509"/>
      <c r="T144" s="509"/>
    </row>
    <row r="145" spans="3:20" x14ac:dyDescent="0.25">
      <c r="C145" s="507"/>
      <c r="D145" s="520"/>
      <c r="E145" s="519"/>
      <c r="F145" s="519"/>
      <c r="G145" s="519"/>
      <c r="H145" s="520"/>
      <c r="I145" s="508"/>
      <c r="J145" s="508"/>
      <c r="K145" s="508"/>
      <c r="L145" s="508"/>
      <c r="M145" s="509"/>
      <c r="N145" s="509"/>
      <c r="O145" s="509"/>
      <c r="P145" s="509"/>
      <c r="Q145" s="509"/>
      <c r="R145" s="509"/>
      <c r="S145" s="509"/>
      <c r="T145" s="509"/>
    </row>
    <row r="146" spans="3:20" x14ac:dyDescent="0.25">
      <c r="C146" s="133"/>
      <c r="D146" s="518"/>
      <c r="E146" s="518"/>
      <c r="F146" s="519"/>
      <c r="G146" s="527"/>
      <c r="H146" s="528"/>
      <c r="I146" s="508"/>
      <c r="J146" s="508"/>
      <c r="K146" s="508"/>
      <c r="L146" s="508"/>
      <c r="M146" s="509"/>
      <c r="N146" s="509"/>
      <c r="O146" s="509"/>
      <c r="P146" s="509"/>
      <c r="Q146" s="509"/>
      <c r="R146" s="509"/>
      <c r="S146" s="509"/>
      <c r="T146" s="509"/>
    </row>
    <row r="147" spans="3:20" x14ac:dyDescent="0.25">
      <c r="C147" s="507"/>
      <c r="D147" s="520"/>
      <c r="E147" s="519"/>
      <c r="F147" s="519"/>
      <c r="G147" s="519"/>
      <c r="H147" s="520"/>
      <c r="I147" s="508"/>
      <c r="J147" s="508"/>
      <c r="K147" s="508"/>
      <c r="L147" s="508"/>
      <c r="M147" s="509"/>
      <c r="N147" s="509"/>
      <c r="O147" s="509"/>
      <c r="P147" s="509"/>
      <c r="Q147" s="509"/>
      <c r="R147" s="509"/>
      <c r="S147" s="509"/>
      <c r="T147" s="509"/>
    </row>
    <row r="148" spans="3:20" x14ac:dyDescent="0.25">
      <c r="C148" s="507"/>
      <c r="D148" s="520"/>
      <c r="E148" s="519"/>
      <c r="F148" s="519"/>
      <c r="G148" s="519"/>
      <c r="H148" s="520"/>
      <c r="I148" s="508"/>
      <c r="J148" s="508"/>
      <c r="K148" s="508"/>
      <c r="L148" s="508"/>
      <c r="M148" s="509"/>
      <c r="N148" s="509"/>
      <c r="O148" s="509"/>
      <c r="P148" s="509"/>
      <c r="Q148" s="509"/>
      <c r="R148" s="509"/>
      <c r="S148" s="509"/>
      <c r="T148" s="509"/>
    </row>
    <row r="149" spans="3:20" x14ac:dyDescent="0.25">
      <c r="C149" s="133"/>
      <c r="D149" s="518"/>
      <c r="E149" s="518"/>
      <c r="F149" s="519"/>
      <c r="G149" s="527"/>
      <c r="H149" s="528"/>
      <c r="I149" s="508"/>
      <c r="J149" s="508"/>
      <c r="K149" s="508"/>
      <c r="L149" s="508"/>
      <c r="M149" s="509"/>
      <c r="N149" s="509"/>
      <c r="O149" s="509"/>
      <c r="P149" s="509"/>
      <c r="Q149" s="509"/>
      <c r="R149" s="509"/>
      <c r="S149" s="509"/>
      <c r="T149" s="509"/>
    </row>
    <row r="150" spans="3:20" x14ac:dyDescent="0.25">
      <c r="C150" s="507"/>
      <c r="D150" s="520"/>
      <c r="E150" s="519"/>
      <c r="F150" s="519"/>
      <c r="G150" s="519"/>
      <c r="H150" s="520"/>
      <c r="I150" s="508"/>
      <c r="J150" s="508"/>
      <c r="K150" s="508"/>
      <c r="L150" s="508"/>
      <c r="M150" s="509"/>
      <c r="N150" s="509"/>
      <c r="O150" s="509"/>
      <c r="P150" s="509"/>
      <c r="Q150" s="509"/>
      <c r="R150" s="509"/>
      <c r="S150" s="509"/>
      <c r="T150" s="509"/>
    </row>
    <row r="151" spans="3:20" x14ac:dyDescent="0.25">
      <c r="C151" s="507"/>
      <c r="D151" s="520"/>
      <c r="E151" s="519"/>
      <c r="F151" s="519"/>
      <c r="G151" s="519"/>
      <c r="H151" s="520"/>
      <c r="I151" s="508"/>
      <c r="J151" s="508"/>
      <c r="K151" s="508"/>
      <c r="L151" s="508"/>
      <c r="M151" s="509"/>
      <c r="N151" s="509"/>
      <c r="O151" s="509"/>
      <c r="P151" s="509"/>
      <c r="Q151" s="509"/>
      <c r="R151" s="509"/>
      <c r="S151" s="509"/>
      <c r="T151" s="509"/>
    </row>
    <row r="152" spans="3:20" x14ac:dyDescent="0.25">
      <c r="C152" s="133"/>
      <c r="D152" s="518"/>
      <c r="E152" s="518"/>
      <c r="F152" s="519"/>
      <c r="G152" s="527"/>
      <c r="H152" s="528"/>
      <c r="I152" s="508"/>
      <c r="J152" s="508"/>
      <c r="K152" s="508"/>
      <c r="L152" s="508"/>
      <c r="M152" s="509"/>
      <c r="N152" s="509"/>
      <c r="O152" s="509"/>
      <c r="P152" s="509"/>
      <c r="Q152" s="509"/>
      <c r="R152" s="509"/>
      <c r="S152" s="509"/>
      <c r="T152" s="509"/>
    </row>
    <row r="153" spans="3:20" x14ac:dyDescent="0.25">
      <c r="C153" s="507"/>
      <c r="D153" s="520"/>
      <c r="E153" s="519"/>
      <c r="F153" s="519"/>
      <c r="G153" s="519"/>
      <c r="H153" s="520"/>
      <c r="I153" s="508"/>
      <c r="J153" s="508"/>
      <c r="K153" s="508"/>
      <c r="L153" s="508"/>
      <c r="M153" s="509"/>
      <c r="N153" s="509"/>
      <c r="O153" s="509"/>
      <c r="P153" s="509"/>
      <c r="Q153" s="509"/>
      <c r="R153" s="509"/>
      <c r="S153" s="509"/>
      <c r="T153" s="509"/>
    </row>
    <row r="154" spans="3:20" x14ac:dyDescent="0.25">
      <c r="C154" s="507"/>
      <c r="D154" s="520"/>
      <c r="E154" s="519"/>
      <c r="F154" s="519"/>
      <c r="G154" s="519"/>
      <c r="H154" s="520"/>
      <c r="I154" s="508"/>
      <c r="J154" s="508"/>
      <c r="K154" s="508"/>
      <c r="L154" s="508"/>
      <c r="M154" s="509"/>
      <c r="N154" s="509"/>
      <c r="O154" s="509"/>
      <c r="P154" s="509"/>
      <c r="Q154" s="509"/>
      <c r="R154" s="509"/>
      <c r="S154" s="509"/>
      <c r="T154" s="509"/>
    </row>
    <row r="155" spans="3:20" x14ac:dyDescent="0.25">
      <c r="C155" s="133"/>
      <c r="D155" s="518"/>
      <c r="E155" s="518"/>
      <c r="F155" s="519"/>
      <c r="G155" s="527"/>
      <c r="H155" s="528"/>
      <c r="I155" s="508"/>
      <c r="J155" s="508"/>
      <c r="K155" s="508"/>
      <c r="L155" s="508"/>
      <c r="M155" s="509"/>
      <c r="N155" s="509"/>
      <c r="O155" s="509"/>
      <c r="P155" s="509"/>
      <c r="Q155" s="509"/>
      <c r="R155" s="509"/>
      <c r="S155" s="509"/>
      <c r="T155" s="509"/>
    </row>
    <row r="156" spans="3:20" x14ac:dyDescent="0.25">
      <c r="C156" s="507"/>
      <c r="D156" s="520"/>
      <c r="E156" s="519"/>
      <c r="F156" s="519"/>
      <c r="G156" s="519"/>
      <c r="H156" s="520"/>
      <c r="I156" s="508"/>
      <c r="J156" s="508"/>
      <c r="K156" s="508"/>
      <c r="L156" s="508"/>
      <c r="M156" s="509"/>
      <c r="N156" s="509"/>
      <c r="O156" s="509"/>
      <c r="P156" s="509"/>
      <c r="Q156" s="509"/>
      <c r="R156" s="509"/>
      <c r="S156" s="509"/>
      <c r="T156" s="509"/>
    </row>
    <row r="157" spans="3:20" x14ac:dyDescent="0.25">
      <c r="C157" s="507"/>
      <c r="D157" s="520"/>
      <c r="E157" s="519"/>
      <c r="F157" s="519"/>
      <c r="G157" s="519"/>
      <c r="H157" s="520"/>
      <c r="I157" s="508"/>
      <c r="J157" s="508"/>
      <c r="K157" s="508"/>
      <c r="L157" s="508"/>
      <c r="M157" s="509"/>
      <c r="N157" s="509"/>
      <c r="O157" s="509"/>
      <c r="P157" s="509"/>
      <c r="Q157" s="509"/>
      <c r="R157" s="509"/>
      <c r="S157" s="509"/>
      <c r="T157" s="509"/>
    </row>
    <row r="158" spans="3:20" x14ac:dyDescent="0.25">
      <c r="C158" s="133"/>
      <c r="D158" s="518"/>
      <c r="E158" s="518"/>
      <c r="F158" s="519"/>
      <c r="G158" s="527"/>
      <c r="H158" s="528"/>
      <c r="I158" s="508"/>
      <c r="J158" s="508"/>
      <c r="K158" s="508"/>
      <c r="L158" s="508"/>
      <c r="M158" s="509"/>
      <c r="N158" s="509"/>
      <c r="O158" s="509"/>
      <c r="P158" s="509"/>
      <c r="Q158" s="509"/>
      <c r="R158" s="509"/>
      <c r="S158" s="509"/>
      <c r="T158" s="509"/>
    </row>
    <row r="159" spans="3:20" x14ac:dyDescent="0.25">
      <c r="C159" s="507"/>
      <c r="D159" s="520"/>
      <c r="E159" s="519"/>
      <c r="F159" s="519"/>
      <c r="G159" s="519"/>
      <c r="H159" s="520"/>
      <c r="I159" s="508"/>
      <c r="J159" s="508"/>
      <c r="K159" s="508"/>
      <c r="L159" s="508"/>
      <c r="M159" s="509"/>
      <c r="N159" s="509"/>
      <c r="O159" s="509"/>
      <c r="P159" s="509"/>
      <c r="Q159" s="509"/>
      <c r="R159" s="509"/>
      <c r="S159" s="509"/>
      <c r="T159" s="509"/>
    </row>
    <row r="160" spans="3:20" x14ac:dyDescent="0.25">
      <c r="C160" s="507"/>
      <c r="D160" s="520"/>
      <c r="E160" s="519"/>
      <c r="F160" s="519"/>
      <c r="G160" s="519"/>
      <c r="H160" s="520"/>
      <c r="I160" s="508"/>
      <c r="J160" s="508"/>
      <c r="K160" s="508"/>
      <c r="L160" s="508"/>
      <c r="M160" s="509"/>
      <c r="N160" s="509"/>
      <c r="O160" s="509"/>
      <c r="P160" s="509"/>
      <c r="Q160" s="509"/>
      <c r="R160" s="509"/>
      <c r="S160" s="509"/>
      <c r="T160" s="509"/>
    </row>
    <row r="161" spans="3:20" x14ac:dyDescent="0.25">
      <c r="C161" s="133"/>
      <c r="D161" s="518"/>
      <c r="E161" s="518"/>
      <c r="F161" s="519"/>
      <c r="G161" s="527"/>
      <c r="H161" s="528"/>
      <c r="I161" s="508"/>
      <c r="J161" s="508"/>
      <c r="K161" s="508"/>
      <c r="L161" s="508"/>
      <c r="M161" s="509"/>
      <c r="N161" s="509"/>
      <c r="O161" s="509"/>
      <c r="P161" s="509"/>
      <c r="Q161" s="509"/>
      <c r="R161" s="509"/>
      <c r="S161" s="509"/>
      <c r="T161" s="509"/>
    </row>
    <row r="162" spans="3:20" x14ac:dyDescent="0.25">
      <c r="C162" s="507"/>
      <c r="D162" s="520"/>
      <c r="E162" s="519"/>
      <c r="F162" s="519"/>
      <c r="G162" s="519"/>
      <c r="H162" s="520"/>
      <c r="I162" s="508"/>
      <c r="J162" s="508"/>
      <c r="K162" s="508"/>
      <c r="L162" s="508"/>
      <c r="M162" s="509"/>
      <c r="N162" s="509"/>
      <c r="O162" s="509"/>
      <c r="P162" s="509"/>
      <c r="Q162" s="509"/>
      <c r="R162" s="509"/>
      <c r="S162" s="509"/>
      <c r="T162" s="509"/>
    </row>
    <row r="163" spans="3:20" x14ac:dyDescent="0.25">
      <c r="C163" s="507"/>
      <c r="D163" s="520"/>
      <c r="E163" s="519"/>
      <c r="F163" s="519"/>
      <c r="G163" s="519"/>
      <c r="H163" s="520"/>
      <c r="I163" s="508"/>
      <c r="J163" s="508"/>
      <c r="K163" s="508"/>
      <c r="L163" s="508"/>
      <c r="M163" s="509"/>
      <c r="N163" s="509"/>
      <c r="O163" s="509"/>
      <c r="P163" s="509"/>
      <c r="Q163" s="509"/>
      <c r="R163" s="509"/>
      <c r="S163" s="509"/>
      <c r="T163" s="509"/>
    </row>
    <row r="164" spans="3:20" x14ac:dyDescent="0.25">
      <c r="C164" s="133"/>
      <c r="D164" s="518"/>
      <c r="E164" s="518"/>
      <c r="F164" s="519"/>
      <c r="G164" s="527"/>
      <c r="H164" s="528"/>
      <c r="I164" s="508"/>
      <c r="J164" s="508"/>
      <c r="K164" s="508"/>
      <c r="L164" s="508"/>
      <c r="M164" s="509"/>
      <c r="N164" s="509"/>
      <c r="O164" s="509"/>
      <c r="P164" s="509"/>
      <c r="Q164" s="509"/>
      <c r="R164" s="509"/>
      <c r="S164" s="509"/>
      <c r="T164" s="509"/>
    </row>
    <row r="165" spans="3:20" x14ac:dyDescent="0.25">
      <c r="C165" s="507"/>
      <c r="D165" s="520"/>
      <c r="E165" s="519"/>
      <c r="F165" s="519"/>
      <c r="G165" s="519"/>
      <c r="H165" s="520"/>
      <c r="I165" s="508"/>
      <c r="J165" s="508"/>
      <c r="K165" s="508"/>
      <c r="L165" s="508"/>
      <c r="M165" s="509"/>
      <c r="N165" s="509"/>
      <c r="O165" s="509"/>
      <c r="P165" s="509"/>
      <c r="Q165" s="509"/>
      <c r="R165" s="509"/>
      <c r="S165" s="509"/>
      <c r="T165" s="509"/>
    </row>
    <row r="166" spans="3:20" x14ac:dyDescent="0.25">
      <c r="C166" s="507"/>
      <c r="D166" s="520"/>
      <c r="E166" s="519"/>
      <c r="F166" s="519"/>
      <c r="G166" s="519"/>
      <c r="H166" s="520"/>
      <c r="I166" s="508"/>
      <c r="J166" s="508"/>
      <c r="K166" s="508"/>
      <c r="L166" s="508"/>
      <c r="M166" s="509"/>
      <c r="N166" s="509"/>
      <c r="O166" s="509"/>
      <c r="P166" s="509"/>
      <c r="Q166" s="509"/>
      <c r="R166" s="509"/>
      <c r="S166" s="509"/>
      <c r="T166" s="509"/>
    </row>
    <row r="167" spans="3:20" x14ac:dyDescent="0.25">
      <c r="C167" s="133"/>
      <c r="D167" s="518"/>
      <c r="E167" s="518"/>
      <c r="F167" s="519"/>
      <c r="G167" s="527"/>
      <c r="H167" s="528"/>
      <c r="I167" s="508"/>
      <c r="J167" s="508"/>
      <c r="K167" s="508"/>
      <c r="L167" s="508"/>
      <c r="M167" s="509"/>
      <c r="N167" s="509"/>
      <c r="O167" s="509"/>
      <c r="P167" s="509"/>
      <c r="Q167" s="509"/>
      <c r="R167" s="509"/>
      <c r="S167" s="509"/>
      <c r="T167" s="509"/>
    </row>
    <row r="168" spans="3:20" x14ac:dyDescent="0.25">
      <c r="C168" s="507"/>
      <c r="D168" s="520"/>
      <c r="E168" s="519"/>
      <c r="F168" s="519"/>
      <c r="G168" s="519"/>
      <c r="H168" s="520"/>
      <c r="I168" s="508"/>
      <c r="J168" s="508"/>
      <c r="K168" s="508"/>
      <c r="L168" s="508"/>
      <c r="M168" s="509"/>
      <c r="N168" s="509"/>
      <c r="O168" s="509"/>
      <c r="P168" s="509"/>
      <c r="Q168" s="509"/>
      <c r="R168" s="509"/>
      <c r="S168" s="509"/>
      <c r="T168" s="509"/>
    </row>
    <row r="169" spans="3:20" x14ac:dyDescent="0.25">
      <c r="C169" s="507"/>
      <c r="D169" s="520"/>
      <c r="E169" s="519"/>
      <c r="F169" s="519"/>
      <c r="G169" s="519"/>
      <c r="H169" s="520"/>
      <c r="I169" s="508"/>
      <c r="J169" s="508"/>
      <c r="K169" s="508"/>
      <c r="L169" s="508"/>
      <c r="M169" s="509"/>
      <c r="N169" s="509"/>
      <c r="O169" s="509"/>
      <c r="P169" s="509"/>
      <c r="Q169" s="509"/>
      <c r="R169" s="509"/>
      <c r="S169" s="509"/>
      <c r="T169" s="509"/>
    </row>
    <row r="170" spans="3:20" x14ac:dyDescent="0.25">
      <c r="C170" s="133"/>
      <c r="D170" s="518"/>
      <c r="E170" s="518"/>
      <c r="F170" s="519"/>
      <c r="G170" s="527"/>
      <c r="H170" s="528"/>
      <c r="I170" s="508"/>
      <c r="J170" s="508"/>
      <c r="K170" s="508"/>
      <c r="L170" s="508"/>
      <c r="M170" s="509"/>
      <c r="N170" s="509"/>
      <c r="O170" s="509"/>
      <c r="P170" s="509"/>
      <c r="Q170" s="509"/>
      <c r="R170" s="509"/>
      <c r="S170" s="509"/>
      <c r="T170" s="509"/>
    </row>
    <row r="171" spans="3:20" x14ac:dyDescent="0.25">
      <c r="C171" s="507"/>
      <c r="D171" s="520"/>
      <c r="E171" s="519"/>
      <c r="F171" s="519"/>
      <c r="G171" s="519"/>
      <c r="H171" s="520"/>
      <c r="I171" s="508"/>
      <c r="J171" s="508"/>
      <c r="K171" s="508"/>
      <c r="L171" s="508"/>
      <c r="M171" s="509"/>
      <c r="N171" s="509"/>
      <c r="O171" s="509"/>
      <c r="P171" s="509"/>
      <c r="Q171" s="509"/>
      <c r="R171" s="509"/>
      <c r="S171" s="509"/>
      <c r="T171" s="509"/>
    </row>
    <row r="172" spans="3:20" x14ac:dyDescent="0.25">
      <c r="C172" s="507"/>
      <c r="D172" s="520"/>
      <c r="E172" s="519"/>
      <c r="F172" s="519"/>
      <c r="G172" s="519"/>
      <c r="H172" s="520"/>
      <c r="I172" s="508"/>
      <c r="J172" s="508"/>
      <c r="K172" s="508"/>
      <c r="L172" s="508"/>
      <c r="M172" s="509"/>
      <c r="N172" s="509"/>
      <c r="O172" s="509"/>
      <c r="P172" s="509"/>
      <c r="Q172" s="509"/>
      <c r="R172" s="509"/>
      <c r="S172" s="509"/>
      <c r="T172" s="509"/>
    </row>
    <row r="173" spans="3:20" x14ac:dyDescent="0.25">
      <c r="C173" s="133"/>
      <c r="D173" s="518"/>
      <c r="E173" s="518"/>
      <c r="F173" s="519"/>
      <c r="G173" s="527"/>
      <c r="H173" s="528"/>
      <c r="I173" s="508"/>
      <c r="J173" s="508"/>
      <c r="K173" s="508"/>
      <c r="L173" s="508"/>
      <c r="M173" s="509"/>
      <c r="N173" s="509"/>
      <c r="O173" s="509"/>
      <c r="P173" s="509"/>
      <c r="Q173" s="509"/>
      <c r="R173" s="509"/>
      <c r="S173" s="509"/>
      <c r="T173" s="509"/>
    </row>
    <row r="174" spans="3:20" x14ac:dyDescent="0.25">
      <c r="C174" s="507"/>
      <c r="D174" s="520"/>
      <c r="E174" s="519"/>
      <c r="F174" s="519"/>
      <c r="G174" s="519"/>
      <c r="H174" s="520"/>
      <c r="I174" s="508"/>
      <c r="J174" s="508"/>
      <c r="K174" s="508"/>
      <c r="L174" s="508"/>
      <c r="M174" s="509"/>
      <c r="N174" s="509"/>
      <c r="O174" s="509"/>
      <c r="P174" s="509"/>
      <c r="Q174" s="509"/>
      <c r="R174" s="509"/>
      <c r="S174" s="509"/>
      <c r="T174" s="509"/>
    </row>
    <row r="175" spans="3:20" x14ac:dyDescent="0.25">
      <c r="C175" s="507"/>
      <c r="D175" s="520"/>
      <c r="E175" s="519"/>
      <c r="F175" s="519"/>
      <c r="G175" s="519"/>
      <c r="H175" s="520"/>
      <c r="I175" s="508"/>
      <c r="J175" s="508"/>
      <c r="K175" s="508"/>
      <c r="L175" s="508"/>
      <c r="M175" s="509"/>
      <c r="N175" s="509"/>
      <c r="O175" s="509"/>
      <c r="P175" s="509"/>
      <c r="Q175" s="509"/>
      <c r="R175" s="509"/>
      <c r="S175" s="509"/>
      <c r="T175" s="509"/>
    </row>
    <row r="176" spans="3:20" x14ac:dyDescent="0.25">
      <c r="C176" s="133"/>
      <c r="D176" s="518"/>
      <c r="E176" s="518"/>
      <c r="F176" s="519"/>
      <c r="G176" s="527"/>
      <c r="H176" s="528"/>
      <c r="I176" s="508"/>
      <c r="J176" s="508"/>
      <c r="K176" s="508"/>
      <c r="L176" s="508"/>
      <c r="M176" s="509"/>
      <c r="N176" s="509"/>
      <c r="O176" s="509"/>
      <c r="P176" s="509"/>
      <c r="Q176" s="509"/>
      <c r="R176" s="509"/>
      <c r="S176" s="509"/>
      <c r="T176" s="509"/>
    </row>
    <row r="177" spans="3:20" x14ac:dyDescent="0.25">
      <c r="C177" s="507"/>
      <c r="D177" s="520"/>
      <c r="E177" s="519"/>
      <c r="F177" s="519"/>
      <c r="G177" s="519"/>
      <c r="H177" s="520"/>
      <c r="I177" s="508"/>
      <c r="J177" s="508"/>
      <c r="K177" s="508"/>
      <c r="L177" s="508"/>
      <c r="M177" s="509"/>
      <c r="N177" s="509"/>
      <c r="O177" s="509"/>
      <c r="P177" s="509"/>
      <c r="Q177" s="509"/>
      <c r="R177" s="509"/>
      <c r="S177" s="509"/>
      <c r="T177" s="509"/>
    </row>
    <row r="178" spans="3:20" x14ac:dyDescent="0.25">
      <c r="C178" s="507"/>
      <c r="D178" s="520"/>
      <c r="E178" s="519"/>
      <c r="F178" s="519"/>
      <c r="G178" s="519"/>
      <c r="H178" s="520"/>
      <c r="I178" s="508"/>
      <c r="J178" s="508"/>
      <c r="K178" s="508"/>
      <c r="L178" s="508"/>
      <c r="M178" s="509"/>
      <c r="N178" s="509"/>
      <c r="O178" s="509"/>
      <c r="P178" s="509"/>
      <c r="Q178" s="509"/>
      <c r="R178" s="509"/>
      <c r="S178" s="509"/>
      <c r="T178" s="509"/>
    </row>
    <row r="179" spans="3:20" x14ac:dyDescent="0.25">
      <c r="C179" s="133"/>
      <c r="D179" s="518"/>
      <c r="E179" s="518"/>
      <c r="F179" s="519"/>
      <c r="G179" s="527"/>
      <c r="H179" s="528"/>
      <c r="I179" s="508"/>
      <c r="J179" s="508"/>
      <c r="K179" s="508"/>
      <c r="L179" s="508"/>
      <c r="M179" s="509"/>
      <c r="N179" s="509"/>
      <c r="O179" s="509"/>
      <c r="P179" s="509"/>
      <c r="Q179" s="509"/>
      <c r="R179" s="509"/>
      <c r="S179" s="509"/>
      <c r="T179" s="509"/>
    </row>
    <row r="180" spans="3:20" x14ac:dyDescent="0.25">
      <c r="C180" s="507"/>
      <c r="D180" s="520"/>
      <c r="E180" s="519"/>
      <c r="F180" s="519"/>
      <c r="G180" s="519"/>
      <c r="H180" s="520"/>
      <c r="I180" s="508"/>
      <c r="J180" s="508"/>
      <c r="K180" s="508"/>
      <c r="L180" s="508"/>
      <c r="M180" s="509"/>
      <c r="N180" s="509"/>
      <c r="O180" s="509"/>
      <c r="P180" s="509"/>
      <c r="Q180" s="509"/>
      <c r="R180" s="509"/>
      <c r="S180" s="509"/>
      <c r="T180" s="509"/>
    </row>
    <row r="181" spans="3:20" x14ac:dyDescent="0.25">
      <c r="C181" s="507"/>
      <c r="D181" s="520"/>
      <c r="E181" s="519"/>
      <c r="F181" s="519"/>
      <c r="G181" s="519"/>
      <c r="H181" s="520"/>
      <c r="I181" s="508"/>
      <c r="J181" s="508"/>
      <c r="K181" s="508"/>
      <c r="L181" s="508"/>
      <c r="M181" s="509"/>
      <c r="N181" s="509"/>
      <c r="O181" s="509"/>
      <c r="P181" s="509"/>
      <c r="Q181" s="509"/>
      <c r="R181" s="509"/>
      <c r="S181" s="509"/>
      <c r="T181" s="509"/>
    </row>
    <row r="182" spans="3:20" x14ac:dyDescent="0.25">
      <c r="C182" s="133"/>
      <c r="D182" s="518"/>
      <c r="E182" s="518"/>
      <c r="F182" s="519"/>
      <c r="G182" s="527"/>
      <c r="H182" s="528"/>
      <c r="I182" s="508"/>
      <c r="J182" s="508"/>
      <c r="K182" s="508"/>
      <c r="L182" s="508"/>
      <c r="M182" s="509"/>
      <c r="N182" s="509"/>
      <c r="O182" s="509"/>
      <c r="P182" s="509"/>
      <c r="Q182" s="509"/>
      <c r="R182" s="509"/>
      <c r="S182" s="509"/>
      <c r="T182" s="509"/>
    </row>
    <row r="183" spans="3:20" x14ac:dyDescent="0.25">
      <c r="C183" s="507"/>
      <c r="D183" s="520"/>
      <c r="E183" s="519"/>
      <c r="F183" s="519"/>
      <c r="G183" s="519"/>
      <c r="H183" s="520"/>
      <c r="I183" s="508"/>
      <c r="J183" s="508"/>
      <c r="K183" s="508"/>
      <c r="L183" s="508"/>
      <c r="M183" s="509"/>
      <c r="N183" s="509"/>
      <c r="O183" s="509"/>
      <c r="P183" s="509"/>
      <c r="Q183" s="509"/>
      <c r="R183" s="509"/>
      <c r="S183" s="509"/>
      <c r="T183" s="509"/>
    </row>
    <row r="184" spans="3:20" x14ac:dyDescent="0.25">
      <c r="C184" s="507"/>
      <c r="D184" s="520"/>
      <c r="E184" s="519"/>
      <c r="F184" s="519"/>
      <c r="G184" s="519"/>
      <c r="H184" s="520"/>
      <c r="I184" s="508"/>
      <c r="J184" s="508"/>
      <c r="K184" s="508"/>
      <c r="L184" s="508"/>
      <c r="M184" s="509"/>
      <c r="N184" s="509"/>
      <c r="O184" s="509"/>
      <c r="P184" s="509"/>
      <c r="Q184" s="509"/>
      <c r="R184" s="509"/>
      <c r="S184" s="509"/>
      <c r="T184" s="509"/>
    </row>
    <row r="185" spans="3:20" x14ac:dyDescent="0.25">
      <c r="C185" s="133"/>
      <c r="D185" s="518"/>
      <c r="E185" s="518"/>
      <c r="F185" s="519"/>
      <c r="G185" s="527"/>
      <c r="H185" s="528"/>
      <c r="I185" s="508"/>
      <c r="J185" s="508"/>
      <c r="K185" s="508"/>
      <c r="L185" s="508"/>
      <c r="M185" s="509"/>
      <c r="N185" s="509"/>
      <c r="O185" s="509"/>
      <c r="P185" s="509"/>
      <c r="Q185" s="509"/>
      <c r="R185" s="509"/>
      <c r="S185" s="509"/>
      <c r="T185" s="509"/>
    </row>
    <row r="186" spans="3:20" x14ac:dyDescent="0.25">
      <c r="C186" s="507"/>
      <c r="D186" s="520"/>
      <c r="E186" s="519"/>
      <c r="F186" s="519"/>
      <c r="G186" s="519"/>
      <c r="H186" s="520"/>
      <c r="I186" s="508"/>
      <c r="J186" s="508"/>
      <c r="K186" s="508"/>
      <c r="L186" s="508"/>
      <c r="M186" s="509"/>
      <c r="N186" s="509"/>
      <c r="O186" s="509"/>
      <c r="P186" s="509"/>
      <c r="Q186" s="509"/>
      <c r="R186" s="509"/>
      <c r="S186" s="509"/>
      <c r="T186" s="509"/>
    </row>
    <row r="187" spans="3:20" x14ac:dyDescent="0.25">
      <c r="C187" s="507"/>
      <c r="D187" s="520"/>
      <c r="E187" s="519"/>
      <c r="F187" s="519"/>
      <c r="G187" s="519"/>
      <c r="H187" s="520"/>
      <c r="I187" s="508"/>
      <c r="J187" s="508"/>
      <c r="K187" s="508"/>
      <c r="L187" s="508"/>
      <c r="M187" s="509"/>
      <c r="N187" s="509"/>
      <c r="O187" s="509"/>
      <c r="P187" s="509"/>
      <c r="Q187" s="509"/>
      <c r="R187" s="509"/>
      <c r="S187" s="509"/>
      <c r="T187" s="509"/>
    </row>
    <row r="188" spans="3:20" x14ac:dyDescent="0.25">
      <c r="C188" s="509"/>
      <c r="D188" s="524"/>
      <c r="E188" s="509"/>
      <c r="F188" s="509"/>
      <c r="G188" s="509"/>
      <c r="H188" s="524"/>
      <c r="I188" s="509"/>
      <c r="J188" s="509"/>
      <c r="K188" s="509"/>
      <c r="L188" s="509"/>
      <c r="M188" s="509"/>
      <c r="N188" s="509"/>
      <c r="O188" s="509"/>
      <c r="P188" s="509"/>
      <c r="Q188" s="509"/>
      <c r="R188" s="509"/>
      <c r="S188" s="509"/>
      <c r="T188" s="509"/>
    </row>
    <row r="189" spans="3:20" x14ac:dyDescent="0.25">
      <c r="C189" s="509"/>
      <c r="D189" s="524"/>
      <c r="E189" s="509"/>
      <c r="F189" s="509"/>
      <c r="G189" s="509"/>
      <c r="H189" s="524"/>
      <c r="I189" s="509"/>
      <c r="J189" s="509"/>
      <c r="K189" s="509"/>
      <c r="L189" s="509"/>
      <c r="M189" s="509"/>
      <c r="N189" s="509"/>
      <c r="O189" s="509"/>
      <c r="P189" s="509"/>
      <c r="Q189" s="509"/>
      <c r="R189" s="509"/>
      <c r="S189" s="509"/>
      <c r="T189" s="509"/>
    </row>
    <row r="190" spans="3:20" x14ac:dyDescent="0.25">
      <c r="C190" s="525"/>
      <c r="D190" s="506"/>
      <c r="E190" s="507"/>
      <c r="F190" s="507"/>
      <c r="G190" s="507"/>
      <c r="H190" s="508"/>
      <c r="I190" s="508"/>
      <c r="J190" s="508"/>
      <c r="K190" s="509"/>
      <c r="L190" s="509"/>
      <c r="M190" s="509"/>
      <c r="N190" s="509"/>
      <c r="O190" s="509"/>
      <c r="P190" s="509"/>
      <c r="Q190" s="509"/>
      <c r="R190" s="509"/>
      <c r="S190" s="509"/>
      <c r="T190" s="509"/>
    </row>
    <row r="191" spans="3:20" x14ac:dyDescent="0.25">
      <c r="C191" s="509"/>
      <c r="D191" s="510"/>
      <c r="E191" s="507"/>
      <c r="F191" s="507"/>
      <c r="G191" s="507"/>
      <c r="H191" s="508"/>
      <c r="I191" s="508"/>
      <c r="J191" s="508"/>
      <c r="K191" s="509"/>
      <c r="L191" s="509"/>
      <c r="M191" s="509"/>
      <c r="N191" s="509"/>
      <c r="O191" s="509"/>
      <c r="P191" s="509"/>
      <c r="Q191" s="509"/>
      <c r="R191" s="509"/>
      <c r="S191" s="509"/>
      <c r="T191" s="509"/>
    </row>
    <row r="192" spans="3:20" x14ac:dyDescent="0.25">
      <c r="C192" s="509"/>
      <c r="D192" s="510"/>
      <c r="E192" s="507"/>
      <c r="F192" s="507"/>
      <c r="G192" s="507"/>
      <c r="H192" s="508"/>
      <c r="I192" s="508"/>
      <c r="J192" s="508"/>
      <c r="K192" s="509"/>
      <c r="L192" s="509"/>
      <c r="M192" s="509"/>
      <c r="N192" s="509"/>
      <c r="O192" s="509"/>
      <c r="P192" s="509"/>
      <c r="Q192" s="509"/>
      <c r="R192" s="509"/>
      <c r="S192" s="509"/>
      <c r="T192" s="509"/>
    </row>
    <row r="193" spans="3:20" ht="15.75" x14ac:dyDescent="0.25">
      <c r="C193" s="511"/>
      <c r="D193" s="512"/>
      <c r="E193" s="507"/>
      <c r="F193" s="507"/>
      <c r="G193" s="507"/>
      <c r="H193" s="508"/>
      <c r="I193" s="508"/>
      <c r="J193" s="508"/>
      <c r="K193" s="509"/>
      <c r="L193" s="509"/>
      <c r="M193" s="509"/>
      <c r="N193" s="509"/>
      <c r="O193" s="509"/>
      <c r="P193" s="509"/>
      <c r="Q193" s="509"/>
      <c r="R193" s="509"/>
      <c r="S193" s="509"/>
      <c r="T193" s="509"/>
    </row>
    <row r="194" spans="3:20" ht="18.75" x14ac:dyDescent="0.25">
      <c r="C194" s="513"/>
      <c r="D194" s="510"/>
      <c r="E194" s="507"/>
      <c r="F194" s="507"/>
      <c r="G194" s="507"/>
      <c r="H194" s="508"/>
      <c r="I194" s="508"/>
      <c r="J194" s="508"/>
      <c r="K194" s="509"/>
      <c r="L194" s="509"/>
      <c r="M194" s="509"/>
      <c r="N194" s="509"/>
      <c r="O194" s="509"/>
      <c r="P194" s="509"/>
      <c r="Q194" s="509"/>
      <c r="R194" s="509"/>
      <c r="S194" s="509"/>
      <c r="T194" s="509"/>
    </row>
    <row r="195" spans="3:20" x14ac:dyDescent="0.25">
      <c r="C195" s="526"/>
      <c r="D195" s="510"/>
      <c r="E195" s="507"/>
      <c r="F195" s="507"/>
      <c r="G195" s="507"/>
      <c r="H195" s="508"/>
      <c r="I195" s="508"/>
      <c r="J195" s="508"/>
      <c r="K195" s="509"/>
      <c r="L195" s="509"/>
      <c r="M195" s="509"/>
      <c r="N195" s="509"/>
      <c r="O195" s="509"/>
      <c r="P195" s="509"/>
      <c r="Q195" s="509"/>
      <c r="R195" s="509"/>
      <c r="S195" s="509"/>
      <c r="T195" s="509"/>
    </row>
    <row r="196" spans="3:20" x14ac:dyDescent="0.25">
      <c r="C196" s="515"/>
      <c r="D196" s="515"/>
      <c r="E196" s="515"/>
      <c r="F196" s="515"/>
      <c r="G196" s="517"/>
      <c r="H196" s="517"/>
      <c r="I196" s="515"/>
      <c r="J196" s="515"/>
      <c r="K196" s="515"/>
      <c r="L196" s="515"/>
      <c r="M196" s="509"/>
      <c r="N196" s="509"/>
      <c r="O196" s="509"/>
      <c r="P196" s="509"/>
      <c r="Q196" s="509"/>
      <c r="R196" s="509"/>
      <c r="S196" s="509"/>
      <c r="T196" s="509"/>
    </row>
    <row r="197" spans="3:20" x14ac:dyDescent="0.25">
      <c r="C197" s="133"/>
      <c r="D197" s="518"/>
      <c r="E197" s="518"/>
      <c r="F197" s="519"/>
      <c r="G197" s="527"/>
      <c r="H197" s="528"/>
      <c r="I197" s="508"/>
      <c r="J197" s="508"/>
      <c r="K197" s="521"/>
      <c r="L197" s="508"/>
      <c r="M197" s="509"/>
      <c r="N197" s="509"/>
      <c r="O197" s="509"/>
      <c r="P197" s="509"/>
      <c r="Q197" s="509"/>
      <c r="R197" s="509"/>
      <c r="S197" s="509"/>
      <c r="T197" s="509"/>
    </row>
    <row r="198" spans="3:20" x14ac:dyDescent="0.25">
      <c r="C198" s="507"/>
      <c r="D198" s="520"/>
      <c r="E198" s="519"/>
      <c r="F198" s="519"/>
      <c r="G198" s="519"/>
      <c r="H198" s="520"/>
      <c r="I198" s="508"/>
      <c r="J198" s="508"/>
      <c r="K198" s="508"/>
      <c r="L198" s="508"/>
      <c r="M198" s="509"/>
      <c r="N198" s="509"/>
      <c r="O198" s="509"/>
      <c r="P198" s="509"/>
      <c r="Q198" s="509"/>
      <c r="R198" s="509"/>
      <c r="S198" s="509"/>
      <c r="T198" s="509"/>
    </row>
    <row r="199" spans="3:20" x14ac:dyDescent="0.25">
      <c r="C199" s="507"/>
      <c r="D199" s="520"/>
      <c r="E199" s="519"/>
      <c r="F199" s="519"/>
      <c r="G199" s="519"/>
      <c r="H199" s="520"/>
      <c r="I199" s="508"/>
      <c r="J199" s="508"/>
      <c r="K199" s="508"/>
      <c r="L199" s="508"/>
      <c r="M199" s="509"/>
      <c r="N199" s="509"/>
      <c r="O199" s="509"/>
      <c r="P199" s="509"/>
      <c r="Q199" s="509"/>
      <c r="R199" s="509"/>
      <c r="S199" s="509"/>
      <c r="T199" s="509"/>
    </row>
    <row r="200" spans="3:20" x14ac:dyDescent="0.25">
      <c r="C200" s="133"/>
      <c r="D200" s="518"/>
      <c r="E200" s="518"/>
      <c r="F200" s="519"/>
      <c r="G200" s="527"/>
      <c r="H200" s="528"/>
      <c r="I200" s="508"/>
      <c r="J200" s="508"/>
      <c r="K200" s="508"/>
      <c r="L200" s="508"/>
      <c r="M200" s="509"/>
      <c r="N200" s="509"/>
      <c r="O200" s="509"/>
      <c r="P200" s="509"/>
      <c r="Q200" s="509"/>
      <c r="R200" s="509"/>
      <c r="S200" s="509"/>
      <c r="T200" s="509"/>
    </row>
    <row r="201" spans="3:20" x14ac:dyDescent="0.25">
      <c r="C201" s="507"/>
      <c r="D201" s="520"/>
      <c r="E201" s="519"/>
      <c r="F201" s="519"/>
      <c r="G201" s="519"/>
      <c r="H201" s="520"/>
      <c r="I201" s="508"/>
      <c r="J201" s="508"/>
      <c r="K201" s="508"/>
      <c r="L201" s="508"/>
      <c r="M201" s="509"/>
      <c r="N201" s="509"/>
      <c r="O201" s="509"/>
      <c r="P201" s="509"/>
      <c r="Q201" s="509"/>
      <c r="R201" s="509"/>
      <c r="S201" s="509"/>
      <c r="T201" s="509"/>
    </row>
    <row r="202" spans="3:20" x14ac:dyDescent="0.25">
      <c r="C202" s="507"/>
      <c r="D202" s="520"/>
      <c r="E202" s="519"/>
      <c r="F202" s="519"/>
      <c r="G202" s="519"/>
      <c r="H202" s="520"/>
      <c r="I202" s="508"/>
      <c r="J202" s="508"/>
      <c r="K202" s="508"/>
      <c r="L202" s="508"/>
      <c r="M202" s="509"/>
      <c r="N202" s="509"/>
      <c r="O202" s="509"/>
      <c r="P202" s="509"/>
      <c r="Q202" s="509"/>
      <c r="R202" s="509"/>
      <c r="S202" s="509"/>
      <c r="T202" s="509"/>
    </row>
    <row r="203" spans="3:20" x14ac:dyDescent="0.25">
      <c r="C203" s="133"/>
      <c r="D203" s="518"/>
      <c r="E203" s="518"/>
      <c r="F203" s="519"/>
      <c r="G203" s="527"/>
      <c r="H203" s="528"/>
      <c r="I203" s="508"/>
      <c r="J203" s="508"/>
      <c r="K203" s="508"/>
      <c r="L203" s="508"/>
      <c r="M203" s="509"/>
      <c r="N203" s="509"/>
      <c r="O203" s="509"/>
      <c r="P203" s="509"/>
      <c r="Q203" s="509"/>
      <c r="R203" s="509"/>
      <c r="S203" s="509"/>
      <c r="T203" s="509"/>
    </row>
    <row r="204" spans="3:20" x14ac:dyDescent="0.25">
      <c r="C204" s="507"/>
      <c r="D204" s="520"/>
      <c r="E204" s="519"/>
      <c r="F204" s="519"/>
      <c r="G204" s="519"/>
      <c r="H204" s="520"/>
      <c r="I204" s="508"/>
      <c r="J204" s="508"/>
      <c r="K204" s="508"/>
      <c r="L204" s="508"/>
      <c r="M204" s="509"/>
      <c r="N204" s="509"/>
      <c r="O204" s="509"/>
      <c r="P204" s="509"/>
      <c r="Q204" s="509"/>
      <c r="R204" s="509"/>
      <c r="S204" s="509"/>
      <c r="T204" s="509"/>
    </row>
    <row r="205" spans="3:20" x14ac:dyDescent="0.25">
      <c r="C205" s="507"/>
      <c r="D205" s="520"/>
      <c r="E205" s="519"/>
      <c r="F205" s="519"/>
      <c r="G205" s="519"/>
      <c r="H205" s="520"/>
      <c r="I205" s="508"/>
      <c r="J205" s="508"/>
      <c r="K205" s="508"/>
      <c r="L205" s="508"/>
      <c r="M205" s="509"/>
      <c r="N205" s="509"/>
      <c r="O205" s="509"/>
      <c r="P205" s="509"/>
      <c r="Q205" s="509"/>
      <c r="R205" s="509"/>
      <c r="S205" s="509"/>
      <c r="T205" s="509"/>
    </row>
    <row r="206" spans="3:20" x14ac:dyDescent="0.25">
      <c r="C206" s="133"/>
      <c r="D206" s="518"/>
      <c r="E206" s="518"/>
      <c r="F206" s="519"/>
      <c r="G206" s="527"/>
      <c r="H206" s="528"/>
      <c r="I206" s="508"/>
      <c r="J206" s="508"/>
      <c r="K206" s="508"/>
      <c r="L206" s="508"/>
      <c r="M206" s="509"/>
      <c r="N206" s="509"/>
      <c r="O206" s="509"/>
      <c r="P206" s="509"/>
      <c r="Q206" s="509"/>
      <c r="R206" s="509"/>
      <c r="S206" s="509"/>
      <c r="T206" s="509"/>
    </row>
    <row r="207" spans="3:20" x14ac:dyDescent="0.25">
      <c r="C207" s="507"/>
      <c r="D207" s="520"/>
      <c r="E207" s="519"/>
      <c r="F207" s="519"/>
      <c r="G207" s="519"/>
      <c r="H207" s="520"/>
      <c r="I207" s="508"/>
      <c r="J207" s="508"/>
      <c r="K207" s="508"/>
      <c r="L207" s="508"/>
      <c r="M207" s="509"/>
      <c r="N207" s="509"/>
      <c r="O207" s="509"/>
      <c r="P207" s="509"/>
      <c r="Q207" s="509"/>
      <c r="R207" s="509"/>
      <c r="S207" s="509"/>
      <c r="T207" s="509"/>
    </row>
    <row r="208" spans="3:20" x14ac:dyDescent="0.25">
      <c r="C208" s="507"/>
      <c r="D208" s="520"/>
      <c r="E208" s="519"/>
      <c r="F208" s="519"/>
      <c r="G208" s="519"/>
      <c r="H208" s="520"/>
      <c r="I208" s="508"/>
      <c r="J208" s="508"/>
      <c r="K208" s="508"/>
      <c r="L208" s="508"/>
      <c r="M208" s="509"/>
      <c r="N208" s="509"/>
      <c r="O208" s="509"/>
      <c r="P208" s="509"/>
      <c r="Q208" s="509"/>
      <c r="R208" s="509"/>
      <c r="S208" s="509"/>
      <c r="T208" s="509"/>
    </row>
    <row r="209" spans="3:20" x14ac:dyDescent="0.25">
      <c r="C209" s="133"/>
      <c r="D209" s="518"/>
      <c r="E209" s="518"/>
      <c r="F209" s="519"/>
      <c r="G209" s="527"/>
      <c r="H209" s="528"/>
      <c r="I209" s="508"/>
      <c r="J209" s="508"/>
      <c r="K209" s="508"/>
      <c r="L209" s="508"/>
      <c r="M209" s="509"/>
      <c r="N209" s="509"/>
      <c r="O209" s="509"/>
      <c r="P209" s="509"/>
      <c r="Q209" s="509"/>
      <c r="R209" s="509"/>
      <c r="S209" s="509"/>
      <c r="T209" s="509"/>
    </row>
    <row r="210" spans="3:20" x14ac:dyDescent="0.25">
      <c r="C210" s="507"/>
      <c r="D210" s="520"/>
      <c r="E210" s="519"/>
      <c r="F210" s="519"/>
      <c r="G210" s="519"/>
      <c r="H210" s="520"/>
      <c r="I210" s="508"/>
      <c r="J210" s="508"/>
      <c r="K210" s="508"/>
      <c r="L210" s="508"/>
      <c r="M210" s="509"/>
      <c r="N210" s="509"/>
      <c r="O210" s="509"/>
      <c r="P210" s="509"/>
      <c r="Q210" s="509"/>
      <c r="R210" s="509"/>
      <c r="S210" s="509"/>
      <c r="T210" s="509"/>
    </row>
    <row r="211" spans="3:20" x14ac:dyDescent="0.25">
      <c r="C211" s="507"/>
      <c r="D211" s="520"/>
      <c r="E211" s="519"/>
      <c r="F211" s="519"/>
      <c r="G211" s="519"/>
      <c r="H211" s="520"/>
      <c r="I211" s="508"/>
      <c r="J211" s="508"/>
      <c r="K211" s="508"/>
      <c r="L211" s="508"/>
      <c r="M211" s="509"/>
      <c r="N211" s="509"/>
      <c r="O211" s="509"/>
      <c r="P211" s="509"/>
      <c r="Q211" s="509"/>
      <c r="R211" s="509"/>
      <c r="S211" s="509"/>
      <c r="T211" s="509"/>
    </row>
    <row r="212" spans="3:20" x14ac:dyDescent="0.25">
      <c r="C212" s="133"/>
      <c r="D212" s="518"/>
      <c r="E212" s="518"/>
      <c r="F212" s="519"/>
      <c r="G212" s="527"/>
      <c r="H212" s="528"/>
      <c r="I212" s="508"/>
      <c r="J212" s="508"/>
      <c r="K212" s="508"/>
      <c r="L212" s="508"/>
      <c r="M212" s="509"/>
      <c r="N212" s="509"/>
      <c r="O212" s="509"/>
      <c r="P212" s="509"/>
      <c r="Q212" s="509"/>
      <c r="R212" s="509"/>
      <c r="S212" s="509"/>
      <c r="T212" s="509"/>
    </row>
    <row r="213" spans="3:20" x14ac:dyDescent="0.25">
      <c r="C213" s="507"/>
      <c r="D213" s="520"/>
      <c r="E213" s="519"/>
      <c r="F213" s="519"/>
      <c r="G213" s="519"/>
      <c r="H213" s="520"/>
      <c r="I213" s="508"/>
      <c r="J213" s="508"/>
      <c r="K213" s="508"/>
      <c r="L213" s="508"/>
      <c r="M213" s="509"/>
      <c r="N213" s="509"/>
      <c r="O213" s="509"/>
      <c r="P213" s="509"/>
      <c r="Q213" s="509"/>
      <c r="R213" s="509"/>
      <c r="S213" s="509"/>
      <c r="T213" s="509"/>
    </row>
    <row r="214" spans="3:20" x14ac:dyDescent="0.25">
      <c r="C214" s="507"/>
      <c r="D214" s="520"/>
      <c r="E214" s="519"/>
      <c r="F214" s="519"/>
      <c r="G214" s="519"/>
      <c r="H214" s="520"/>
      <c r="I214" s="508"/>
      <c r="J214" s="508"/>
      <c r="K214" s="508"/>
      <c r="L214" s="508"/>
      <c r="M214" s="509"/>
      <c r="N214" s="509"/>
      <c r="O214" s="509"/>
      <c r="P214" s="509"/>
      <c r="Q214" s="509"/>
      <c r="R214" s="509"/>
      <c r="S214" s="509"/>
      <c r="T214" s="509"/>
    </row>
    <row r="215" spans="3:20" x14ac:dyDescent="0.25">
      <c r="C215" s="133"/>
      <c r="D215" s="518"/>
      <c r="E215" s="518"/>
      <c r="F215" s="519"/>
      <c r="G215" s="527"/>
      <c r="H215" s="528"/>
      <c r="I215" s="508"/>
      <c r="J215" s="508"/>
      <c r="K215" s="508"/>
      <c r="L215" s="508"/>
      <c r="M215" s="509"/>
      <c r="N215" s="509"/>
      <c r="O215" s="509"/>
      <c r="P215" s="509"/>
      <c r="Q215" s="509"/>
      <c r="R215" s="509"/>
      <c r="S215" s="509"/>
      <c r="T215" s="509"/>
    </row>
    <row r="216" spans="3:20" x14ac:dyDescent="0.25">
      <c r="C216" s="507"/>
      <c r="D216" s="520"/>
      <c r="E216" s="519"/>
      <c r="F216" s="519"/>
      <c r="G216" s="519"/>
      <c r="H216" s="520"/>
      <c r="I216" s="508"/>
      <c r="J216" s="508"/>
      <c r="K216" s="508"/>
      <c r="L216" s="508"/>
      <c r="M216" s="509"/>
      <c r="N216" s="509"/>
      <c r="O216" s="509"/>
      <c r="P216" s="509"/>
      <c r="Q216" s="509"/>
      <c r="R216" s="509"/>
      <c r="S216" s="509"/>
      <c r="T216" s="509"/>
    </row>
    <row r="217" spans="3:20" x14ac:dyDescent="0.25">
      <c r="C217" s="507"/>
      <c r="D217" s="520"/>
      <c r="E217" s="519"/>
      <c r="F217" s="519"/>
      <c r="G217" s="519"/>
      <c r="H217" s="520"/>
      <c r="I217" s="508"/>
      <c r="J217" s="508"/>
      <c r="K217" s="508"/>
      <c r="L217" s="508"/>
      <c r="M217" s="509"/>
      <c r="N217" s="509"/>
      <c r="O217" s="509"/>
      <c r="P217" s="509"/>
      <c r="Q217" s="509"/>
      <c r="R217" s="509"/>
      <c r="S217" s="509"/>
      <c r="T217" s="509"/>
    </row>
    <row r="218" spans="3:20" x14ac:dyDescent="0.25">
      <c r="C218" s="133"/>
      <c r="D218" s="518"/>
      <c r="E218" s="518"/>
      <c r="F218" s="519"/>
      <c r="G218" s="527"/>
      <c r="H218" s="528"/>
      <c r="I218" s="508"/>
      <c r="J218" s="508"/>
      <c r="K218" s="508"/>
      <c r="L218" s="508"/>
      <c r="M218" s="509"/>
      <c r="N218" s="509"/>
      <c r="O218" s="509"/>
      <c r="P218" s="509"/>
      <c r="Q218" s="509"/>
      <c r="R218" s="509"/>
      <c r="S218" s="509"/>
      <c r="T218" s="509"/>
    </row>
    <row r="219" spans="3:20" x14ac:dyDescent="0.25">
      <c r="C219" s="507"/>
      <c r="D219" s="520"/>
      <c r="E219" s="519"/>
      <c r="F219" s="519"/>
      <c r="G219" s="519"/>
      <c r="H219" s="520"/>
      <c r="I219" s="508"/>
      <c r="J219" s="508"/>
      <c r="K219" s="508"/>
      <c r="L219" s="508"/>
      <c r="M219" s="509"/>
      <c r="N219" s="509"/>
      <c r="O219" s="509"/>
      <c r="P219" s="509"/>
      <c r="Q219" s="509"/>
      <c r="R219" s="509"/>
      <c r="S219" s="509"/>
      <c r="T219" s="509"/>
    </row>
    <row r="220" spans="3:20" x14ac:dyDescent="0.25">
      <c r="C220" s="507"/>
      <c r="D220" s="520"/>
      <c r="E220" s="519"/>
      <c r="F220" s="519"/>
      <c r="G220" s="519"/>
      <c r="H220" s="520"/>
      <c r="I220" s="508"/>
      <c r="J220" s="508"/>
      <c r="K220" s="508"/>
      <c r="L220" s="508"/>
      <c r="M220" s="509"/>
      <c r="N220" s="509"/>
      <c r="O220" s="509"/>
      <c r="P220" s="509"/>
      <c r="Q220" s="509"/>
      <c r="R220" s="509"/>
      <c r="S220" s="509"/>
      <c r="T220" s="509"/>
    </row>
    <row r="221" spans="3:20" x14ac:dyDescent="0.25">
      <c r="C221" s="133"/>
      <c r="D221" s="518"/>
      <c r="E221" s="518"/>
      <c r="F221" s="519"/>
      <c r="G221" s="527"/>
      <c r="H221" s="528"/>
      <c r="I221" s="508"/>
      <c r="J221" s="508"/>
      <c r="K221" s="508"/>
      <c r="L221" s="508"/>
      <c r="M221" s="509"/>
      <c r="N221" s="509"/>
      <c r="O221" s="509"/>
      <c r="P221" s="509"/>
      <c r="Q221" s="509"/>
      <c r="R221" s="509"/>
      <c r="S221" s="509"/>
      <c r="T221" s="509"/>
    </row>
    <row r="222" spans="3:20" x14ac:dyDescent="0.25">
      <c r="C222" s="507"/>
      <c r="D222" s="520"/>
      <c r="E222" s="519"/>
      <c r="F222" s="519"/>
      <c r="G222" s="519"/>
      <c r="H222" s="520"/>
      <c r="I222" s="508"/>
      <c r="J222" s="508"/>
      <c r="K222" s="508"/>
      <c r="L222" s="508"/>
      <c r="M222" s="509"/>
      <c r="N222" s="509"/>
      <c r="O222" s="509"/>
      <c r="P222" s="509"/>
      <c r="Q222" s="509"/>
      <c r="R222" s="509"/>
      <c r="S222" s="509"/>
      <c r="T222" s="509"/>
    </row>
    <row r="223" spans="3:20" x14ac:dyDescent="0.25">
      <c r="C223" s="507"/>
      <c r="D223" s="520"/>
      <c r="E223" s="519"/>
      <c r="F223" s="519"/>
      <c r="G223" s="519"/>
      <c r="H223" s="520"/>
      <c r="I223" s="508"/>
      <c r="J223" s="508"/>
      <c r="K223" s="508"/>
      <c r="L223" s="508"/>
      <c r="M223" s="509"/>
      <c r="N223" s="509"/>
      <c r="O223" s="509"/>
      <c r="P223" s="509"/>
      <c r="Q223" s="509"/>
      <c r="R223" s="509"/>
      <c r="S223" s="509"/>
      <c r="T223" s="509"/>
    </row>
    <row r="224" spans="3:20" x14ac:dyDescent="0.25">
      <c r="C224" s="133"/>
      <c r="D224" s="518"/>
      <c r="E224" s="518"/>
      <c r="F224" s="519"/>
      <c r="G224" s="527"/>
      <c r="H224" s="528"/>
      <c r="I224" s="508"/>
      <c r="J224" s="508"/>
      <c r="K224" s="508"/>
      <c r="L224" s="508"/>
      <c r="M224" s="509"/>
      <c r="N224" s="509"/>
      <c r="O224" s="509"/>
      <c r="P224" s="509"/>
      <c r="Q224" s="509"/>
      <c r="R224" s="509"/>
      <c r="S224" s="509"/>
      <c r="T224" s="509"/>
    </row>
    <row r="225" spans="3:20" x14ac:dyDescent="0.25">
      <c r="C225" s="507"/>
      <c r="D225" s="520"/>
      <c r="E225" s="519"/>
      <c r="F225" s="519"/>
      <c r="G225" s="519"/>
      <c r="H225" s="520"/>
      <c r="I225" s="508"/>
      <c r="J225" s="508"/>
      <c r="K225" s="508"/>
      <c r="L225" s="508"/>
      <c r="M225" s="509"/>
      <c r="N225" s="509"/>
      <c r="O225" s="509"/>
      <c r="P225" s="509"/>
      <c r="Q225" s="509"/>
      <c r="R225" s="509"/>
      <c r="S225" s="509"/>
      <c r="T225" s="509"/>
    </row>
    <row r="226" spans="3:20" x14ac:dyDescent="0.25">
      <c r="C226" s="507"/>
      <c r="D226" s="520"/>
      <c r="E226" s="519"/>
      <c r="F226" s="519"/>
      <c r="G226" s="519"/>
      <c r="H226" s="520"/>
      <c r="I226" s="508"/>
      <c r="J226" s="508"/>
      <c r="K226" s="508"/>
      <c r="L226" s="508"/>
      <c r="M226" s="509"/>
      <c r="N226" s="509"/>
      <c r="O226" s="509"/>
      <c r="P226" s="509"/>
      <c r="Q226" s="509"/>
      <c r="R226" s="509"/>
      <c r="S226" s="509"/>
      <c r="T226" s="509"/>
    </row>
    <row r="227" spans="3:20" x14ac:dyDescent="0.25">
      <c r="C227" s="133"/>
      <c r="D227" s="518"/>
      <c r="E227" s="518"/>
      <c r="F227" s="519"/>
      <c r="G227" s="527"/>
      <c r="H227" s="528"/>
      <c r="I227" s="508"/>
      <c r="J227" s="508"/>
      <c r="K227" s="508"/>
      <c r="L227" s="508"/>
      <c r="M227" s="509"/>
      <c r="N227" s="509"/>
      <c r="O227" s="509"/>
      <c r="P227" s="509"/>
      <c r="Q227" s="509"/>
      <c r="R227" s="509"/>
      <c r="S227" s="509"/>
      <c r="T227" s="509"/>
    </row>
    <row r="228" spans="3:20" x14ac:dyDescent="0.25">
      <c r="C228" s="507"/>
      <c r="D228" s="520"/>
      <c r="E228" s="519"/>
      <c r="F228" s="519"/>
      <c r="G228" s="519"/>
      <c r="H228" s="520"/>
      <c r="I228" s="508"/>
      <c r="J228" s="508"/>
      <c r="K228" s="508"/>
      <c r="L228" s="508"/>
      <c r="M228" s="509"/>
      <c r="N228" s="509"/>
      <c r="O228" s="509"/>
      <c r="P228" s="509"/>
      <c r="Q228" s="509"/>
      <c r="R228" s="509"/>
      <c r="S228" s="509"/>
      <c r="T228" s="509"/>
    </row>
    <row r="229" spans="3:20" x14ac:dyDescent="0.25">
      <c r="C229" s="507"/>
      <c r="D229" s="520"/>
      <c r="E229" s="519"/>
      <c r="F229" s="519"/>
      <c r="G229" s="519"/>
      <c r="H229" s="520"/>
      <c r="I229" s="508"/>
      <c r="J229" s="508"/>
      <c r="K229" s="508"/>
      <c r="L229" s="508"/>
      <c r="M229" s="509"/>
      <c r="N229" s="509"/>
      <c r="O229" s="509"/>
      <c r="P229" s="509"/>
      <c r="Q229" s="509"/>
      <c r="R229" s="509"/>
      <c r="S229" s="509"/>
      <c r="T229" s="509"/>
    </row>
    <row r="230" spans="3:20" x14ac:dyDescent="0.25">
      <c r="C230" s="133"/>
      <c r="D230" s="518"/>
      <c r="E230" s="518"/>
      <c r="F230" s="519"/>
      <c r="G230" s="527"/>
      <c r="H230" s="528"/>
      <c r="I230" s="508"/>
      <c r="J230" s="508"/>
      <c r="K230" s="508"/>
      <c r="L230" s="508"/>
      <c r="M230" s="509"/>
      <c r="N230" s="509"/>
      <c r="O230" s="509"/>
      <c r="P230" s="509"/>
      <c r="Q230" s="509"/>
      <c r="R230" s="509"/>
      <c r="S230" s="509"/>
      <c r="T230" s="509"/>
    </row>
    <row r="231" spans="3:20" x14ac:dyDescent="0.25">
      <c r="C231" s="507"/>
      <c r="D231" s="520"/>
      <c r="E231" s="519"/>
      <c r="F231" s="519"/>
      <c r="G231" s="519"/>
      <c r="H231" s="520"/>
      <c r="I231" s="508"/>
      <c r="J231" s="508"/>
      <c r="K231" s="508"/>
      <c r="L231" s="508"/>
      <c r="M231" s="509"/>
      <c r="N231" s="509"/>
      <c r="O231" s="509"/>
      <c r="P231" s="509"/>
      <c r="Q231" s="509"/>
      <c r="R231" s="509"/>
      <c r="S231" s="509"/>
      <c r="T231" s="509"/>
    </row>
    <row r="232" spans="3:20" x14ac:dyDescent="0.25">
      <c r="C232" s="507"/>
      <c r="D232" s="520"/>
      <c r="E232" s="519"/>
      <c r="F232" s="519"/>
      <c r="G232" s="519"/>
      <c r="H232" s="520"/>
      <c r="I232" s="508"/>
      <c r="J232" s="508"/>
      <c r="K232" s="508"/>
      <c r="L232" s="508"/>
      <c r="M232" s="509"/>
      <c r="N232" s="509"/>
      <c r="O232" s="509"/>
      <c r="P232" s="509"/>
      <c r="Q232" s="509"/>
      <c r="R232" s="509"/>
      <c r="S232" s="509"/>
      <c r="T232" s="509"/>
    </row>
    <row r="233" spans="3:20" x14ac:dyDescent="0.25">
      <c r="C233" s="133"/>
      <c r="D233" s="518"/>
      <c r="E233" s="518"/>
      <c r="F233" s="519"/>
      <c r="G233" s="527"/>
      <c r="H233" s="528"/>
      <c r="I233" s="508"/>
      <c r="J233" s="508"/>
      <c r="K233" s="508"/>
      <c r="L233" s="508"/>
      <c r="M233" s="509"/>
      <c r="N233" s="509"/>
      <c r="O233" s="509"/>
      <c r="P233" s="509"/>
      <c r="Q233" s="509"/>
      <c r="R233" s="509"/>
      <c r="S233" s="509"/>
      <c r="T233" s="509"/>
    </row>
    <row r="234" spans="3:20" x14ac:dyDescent="0.25">
      <c r="C234" s="507"/>
      <c r="D234" s="520"/>
      <c r="E234" s="519"/>
      <c r="F234" s="519"/>
      <c r="G234" s="519"/>
      <c r="H234" s="520"/>
      <c r="I234" s="508"/>
      <c r="J234" s="508"/>
      <c r="K234" s="508"/>
      <c r="L234" s="508"/>
      <c r="M234" s="509"/>
      <c r="N234" s="509"/>
      <c r="O234" s="509"/>
      <c r="P234" s="509"/>
      <c r="Q234" s="509"/>
      <c r="R234" s="509"/>
      <c r="S234" s="509"/>
      <c r="T234" s="509"/>
    </row>
    <row r="235" spans="3:20" x14ac:dyDescent="0.25">
      <c r="C235" s="507"/>
      <c r="D235" s="520"/>
      <c r="E235" s="519"/>
      <c r="F235" s="519"/>
      <c r="G235" s="519"/>
      <c r="H235" s="520"/>
      <c r="I235" s="508"/>
      <c r="J235" s="508"/>
      <c r="K235" s="508"/>
      <c r="L235" s="508"/>
      <c r="M235" s="509"/>
      <c r="N235" s="509"/>
      <c r="O235" s="509"/>
      <c r="P235" s="509"/>
      <c r="Q235" s="509"/>
      <c r="R235" s="509"/>
      <c r="S235" s="509"/>
      <c r="T235" s="509"/>
    </row>
    <row r="236" spans="3:20" x14ac:dyDescent="0.25">
      <c r="C236" s="133"/>
      <c r="D236" s="518"/>
      <c r="E236" s="518"/>
      <c r="F236" s="519"/>
      <c r="G236" s="527"/>
      <c r="H236" s="528"/>
      <c r="I236" s="508"/>
      <c r="J236" s="508"/>
      <c r="K236" s="508"/>
      <c r="L236" s="508"/>
      <c r="M236" s="509"/>
      <c r="N236" s="509"/>
      <c r="O236" s="509"/>
      <c r="P236" s="509"/>
      <c r="Q236" s="509"/>
      <c r="R236" s="509"/>
      <c r="S236" s="509"/>
      <c r="T236" s="509"/>
    </row>
    <row r="237" spans="3:20" x14ac:dyDescent="0.25">
      <c r="C237" s="507"/>
      <c r="D237" s="520"/>
      <c r="E237" s="519"/>
      <c r="F237" s="519"/>
      <c r="G237" s="519"/>
      <c r="H237" s="520"/>
      <c r="I237" s="508"/>
      <c r="J237" s="508"/>
      <c r="K237" s="508"/>
      <c r="L237" s="508"/>
      <c r="M237" s="509"/>
      <c r="N237" s="509"/>
      <c r="O237" s="509"/>
      <c r="P237" s="509"/>
      <c r="Q237" s="509"/>
      <c r="R237" s="509"/>
      <c r="S237" s="509"/>
      <c r="T237" s="509"/>
    </row>
    <row r="238" spans="3:20" x14ac:dyDescent="0.25">
      <c r="C238" s="507"/>
      <c r="D238" s="520"/>
      <c r="E238" s="519"/>
      <c r="F238" s="519"/>
      <c r="G238" s="519"/>
      <c r="H238" s="520"/>
      <c r="I238" s="508"/>
      <c r="J238" s="508"/>
      <c r="K238" s="508"/>
      <c r="L238" s="508"/>
      <c r="M238" s="509"/>
      <c r="N238" s="509"/>
      <c r="O238" s="509"/>
      <c r="P238" s="509"/>
      <c r="Q238" s="509"/>
      <c r="R238" s="509"/>
      <c r="S238" s="509"/>
      <c r="T238" s="509"/>
    </row>
    <row r="239" spans="3:20" x14ac:dyDescent="0.25">
      <c r="C239" s="133"/>
      <c r="D239" s="518"/>
      <c r="E239" s="518"/>
      <c r="F239" s="519"/>
      <c r="G239" s="527"/>
      <c r="H239" s="528"/>
      <c r="I239" s="508"/>
      <c r="J239" s="508"/>
      <c r="K239" s="508"/>
      <c r="L239" s="508"/>
      <c r="M239" s="509"/>
      <c r="N239" s="509"/>
      <c r="O239" s="509"/>
      <c r="P239" s="509"/>
      <c r="Q239" s="509"/>
      <c r="R239" s="509"/>
      <c r="S239" s="509"/>
      <c r="T239" s="509"/>
    </row>
    <row r="240" spans="3:20" x14ac:dyDescent="0.25">
      <c r="C240" s="507"/>
      <c r="D240" s="520"/>
      <c r="E240" s="519"/>
      <c r="F240" s="519"/>
      <c r="G240" s="519"/>
      <c r="H240" s="520"/>
      <c r="I240" s="508"/>
      <c r="J240" s="508"/>
      <c r="K240" s="508"/>
      <c r="L240" s="508"/>
      <c r="M240" s="509"/>
      <c r="N240" s="509"/>
      <c r="O240" s="509"/>
      <c r="P240" s="509"/>
      <c r="Q240" s="509"/>
      <c r="R240" s="509"/>
      <c r="S240" s="509"/>
      <c r="T240" s="509"/>
    </row>
    <row r="241" spans="3:20" x14ac:dyDescent="0.25">
      <c r="C241" s="507"/>
      <c r="D241" s="520"/>
      <c r="E241" s="519"/>
      <c r="F241" s="519"/>
      <c r="G241" s="519"/>
      <c r="H241" s="520"/>
      <c r="I241" s="508"/>
      <c r="J241" s="508"/>
      <c r="K241" s="508"/>
      <c r="L241" s="508"/>
      <c r="M241" s="509"/>
      <c r="N241" s="509"/>
      <c r="O241" s="509"/>
      <c r="P241" s="509"/>
      <c r="Q241" s="509"/>
      <c r="R241" s="509"/>
      <c r="S241" s="509"/>
      <c r="T241" s="509"/>
    </row>
    <row r="242" spans="3:20" x14ac:dyDescent="0.25">
      <c r="C242" s="133"/>
      <c r="D242" s="518"/>
      <c r="E242" s="518"/>
      <c r="F242" s="519"/>
      <c r="G242" s="527"/>
      <c r="H242" s="528"/>
      <c r="I242" s="508"/>
      <c r="J242" s="508"/>
      <c r="K242" s="508"/>
      <c r="L242" s="508"/>
      <c r="M242" s="509"/>
      <c r="N242" s="509"/>
      <c r="O242" s="509"/>
      <c r="P242" s="509"/>
      <c r="Q242" s="509"/>
      <c r="R242" s="509"/>
      <c r="S242" s="509"/>
      <c r="T242" s="509"/>
    </row>
    <row r="243" spans="3:20" x14ac:dyDescent="0.25">
      <c r="C243" s="507"/>
      <c r="D243" s="520"/>
      <c r="E243" s="519"/>
      <c r="F243" s="519"/>
      <c r="G243" s="519"/>
      <c r="H243" s="520"/>
      <c r="I243" s="508"/>
      <c r="J243" s="508"/>
      <c r="K243" s="508"/>
      <c r="L243" s="508"/>
      <c r="M243" s="509"/>
      <c r="N243" s="509"/>
      <c r="O243" s="509"/>
      <c r="P243" s="509"/>
      <c r="Q243" s="509"/>
      <c r="R243" s="509"/>
      <c r="S243" s="509"/>
      <c r="T243" s="509"/>
    </row>
    <row r="244" spans="3:20" x14ac:dyDescent="0.25">
      <c r="C244" s="507"/>
      <c r="D244" s="520"/>
      <c r="E244" s="519"/>
      <c r="F244" s="519"/>
      <c r="G244" s="519"/>
      <c r="H244" s="520"/>
      <c r="I244" s="508"/>
      <c r="J244" s="508"/>
      <c r="K244" s="508"/>
      <c r="L244" s="508"/>
      <c r="M244" s="509"/>
      <c r="N244" s="509"/>
      <c r="O244" s="509"/>
      <c r="P244" s="509"/>
      <c r="Q244" s="509"/>
      <c r="R244" s="509"/>
      <c r="S244" s="509"/>
      <c r="T244" s="509"/>
    </row>
    <row r="245" spans="3:20" x14ac:dyDescent="0.25">
      <c r="C245" s="133"/>
      <c r="D245" s="518"/>
      <c r="E245" s="518"/>
      <c r="F245" s="519"/>
      <c r="G245" s="527"/>
      <c r="H245" s="528"/>
      <c r="I245" s="508"/>
      <c r="J245" s="508"/>
      <c r="K245" s="508"/>
      <c r="L245" s="508"/>
      <c r="M245" s="509"/>
      <c r="N245" s="509"/>
      <c r="O245" s="509"/>
      <c r="P245" s="509"/>
      <c r="Q245" s="509"/>
      <c r="R245" s="509"/>
      <c r="S245" s="509"/>
      <c r="T245" s="509"/>
    </row>
    <row r="246" spans="3:20" x14ac:dyDescent="0.25">
      <c r="C246" s="507"/>
      <c r="D246" s="520"/>
      <c r="E246" s="519"/>
      <c r="F246" s="519"/>
      <c r="G246" s="519"/>
      <c r="H246" s="520"/>
      <c r="I246" s="508"/>
      <c r="J246" s="508"/>
      <c r="K246" s="508"/>
      <c r="L246" s="508"/>
      <c r="M246" s="509"/>
      <c r="N246" s="509"/>
      <c r="O246" s="509"/>
      <c r="P246" s="509"/>
      <c r="Q246" s="509"/>
      <c r="R246" s="509"/>
      <c r="S246" s="509"/>
      <c r="T246" s="509"/>
    </row>
    <row r="247" spans="3:20" x14ac:dyDescent="0.25">
      <c r="C247" s="507"/>
      <c r="D247" s="520"/>
      <c r="E247" s="519"/>
      <c r="F247" s="519"/>
      <c r="G247" s="519"/>
      <c r="H247" s="520"/>
      <c r="I247" s="508"/>
      <c r="J247" s="508"/>
      <c r="K247" s="508"/>
      <c r="L247" s="508"/>
      <c r="M247" s="509"/>
      <c r="N247" s="509"/>
      <c r="O247" s="509"/>
      <c r="P247" s="509"/>
      <c r="Q247" s="509"/>
      <c r="R247" s="509"/>
      <c r="S247" s="509"/>
      <c r="T247" s="509"/>
    </row>
    <row r="248" spans="3:20" x14ac:dyDescent="0.25">
      <c r="C248" s="509"/>
      <c r="D248" s="524"/>
      <c r="E248" s="509"/>
      <c r="F248" s="509"/>
      <c r="G248" s="509"/>
      <c r="H248" s="524"/>
      <c r="I248" s="509"/>
      <c r="J248" s="509"/>
      <c r="K248" s="509"/>
      <c r="L248" s="509"/>
      <c r="M248" s="509"/>
      <c r="N248" s="509"/>
      <c r="O248" s="509"/>
      <c r="P248" s="509"/>
      <c r="Q248" s="509"/>
      <c r="R248" s="509"/>
      <c r="S248" s="509"/>
      <c r="T248" s="509"/>
    </row>
    <row r="249" spans="3:20" x14ac:dyDescent="0.25">
      <c r="C249" s="509"/>
      <c r="D249" s="524"/>
      <c r="E249" s="509"/>
      <c r="F249" s="509"/>
      <c r="G249" s="509"/>
      <c r="H249" s="524"/>
      <c r="I249" s="509"/>
      <c r="J249" s="509"/>
      <c r="K249" s="509"/>
      <c r="L249" s="509"/>
      <c r="M249" s="509"/>
      <c r="N249" s="509"/>
      <c r="O249" s="509"/>
      <c r="P249" s="509"/>
      <c r="Q249" s="509"/>
      <c r="R249" s="509"/>
      <c r="S249" s="509"/>
      <c r="T249" s="509"/>
    </row>
    <row r="250" spans="3:20" x14ac:dyDescent="0.25">
      <c r="C250" s="525"/>
      <c r="D250" s="506"/>
      <c r="E250" s="507"/>
      <c r="F250" s="507"/>
      <c r="G250" s="507"/>
      <c r="H250" s="508"/>
      <c r="I250" s="508"/>
      <c r="J250" s="508"/>
      <c r="K250" s="509"/>
      <c r="L250" s="509"/>
      <c r="M250" s="509"/>
      <c r="N250" s="509"/>
      <c r="O250" s="509"/>
      <c r="P250" s="509"/>
      <c r="Q250" s="509"/>
      <c r="R250" s="509"/>
      <c r="S250" s="509"/>
      <c r="T250" s="509"/>
    </row>
    <row r="251" spans="3:20" x14ac:dyDescent="0.25">
      <c r="C251" s="509"/>
      <c r="D251" s="510"/>
      <c r="E251" s="507"/>
      <c r="F251" s="507"/>
      <c r="G251" s="507"/>
      <c r="H251" s="508"/>
      <c r="I251" s="508"/>
      <c r="J251" s="508"/>
      <c r="K251" s="509"/>
      <c r="L251" s="509"/>
      <c r="M251" s="509"/>
      <c r="N251" s="509"/>
      <c r="O251" s="509"/>
      <c r="P251" s="509"/>
      <c r="Q251" s="509"/>
      <c r="R251" s="509"/>
      <c r="S251" s="509"/>
      <c r="T251" s="509"/>
    </row>
    <row r="252" spans="3:20" x14ac:dyDescent="0.25">
      <c r="C252" s="509"/>
      <c r="D252" s="510"/>
      <c r="E252" s="507"/>
      <c r="F252" s="507"/>
      <c r="G252" s="507"/>
      <c r="H252" s="508"/>
      <c r="I252" s="508"/>
      <c r="J252" s="508"/>
      <c r="K252" s="509"/>
      <c r="L252" s="509"/>
      <c r="M252" s="509"/>
      <c r="N252" s="509"/>
      <c r="O252" s="509"/>
      <c r="P252" s="509"/>
      <c r="Q252" s="509"/>
      <c r="R252" s="509"/>
      <c r="S252" s="509"/>
      <c r="T252" s="509"/>
    </row>
    <row r="253" spans="3:20" ht="15.75" x14ac:dyDescent="0.25">
      <c r="C253" s="511"/>
      <c r="D253" s="512"/>
      <c r="E253" s="507"/>
      <c r="F253" s="507"/>
      <c r="G253" s="507"/>
      <c r="H253" s="508"/>
      <c r="I253" s="508"/>
      <c r="J253" s="508"/>
      <c r="K253" s="509"/>
      <c r="L253" s="509"/>
      <c r="M253" s="509"/>
      <c r="N253" s="509"/>
      <c r="O253" s="509"/>
      <c r="P253" s="509"/>
      <c r="Q253" s="509"/>
      <c r="R253" s="509"/>
      <c r="S253" s="509"/>
      <c r="T253" s="509"/>
    </row>
    <row r="254" spans="3:20" ht="18.75" x14ac:dyDescent="0.25">
      <c r="C254" s="513"/>
      <c r="D254" s="510"/>
      <c r="E254" s="507"/>
      <c r="F254" s="507"/>
      <c r="G254" s="507"/>
      <c r="H254" s="508"/>
      <c r="I254" s="508"/>
      <c r="J254" s="508"/>
      <c r="K254" s="509"/>
      <c r="L254" s="509"/>
      <c r="M254" s="509"/>
      <c r="N254" s="509"/>
      <c r="O254" s="509"/>
      <c r="P254" s="509"/>
      <c r="Q254" s="509"/>
      <c r="R254" s="509"/>
      <c r="S254" s="509"/>
      <c r="T254" s="509"/>
    </row>
    <row r="255" spans="3:20" x14ac:dyDescent="0.25">
      <c r="C255" s="526"/>
      <c r="D255" s="510"/>
      <c r="E255" s="507"/>
      <c r="F255" s="507"/>
      <c r="G255" s="507"/>
      <c r="H255" s="508"/>
      <c r="I255" s="508"/>
      <c r="J255" s="508"/>
      <c r="K255" s="509"/>
      <c r="L255" s="509"/>
      <c r="M255" s="509"/>
      <c r="N255" s="509"/>
      <c r="O255" s="509"/>
      <c r="P255" s="509"/>
      <c r="Q255" s="509"/>
      <c r="R255" s="509"/>
      <c r="S255" s="509"/>
      <c r="T255" s="509"/>
    </row>
    <row r="256" spans="3:20" x14ac:dyDescent="0.25">
      <c r="C256" s="515"/>
      <c r="D256" s="515"/>
      <c r="E256" s="515"/>
      <c r="F256" s="515"/>
      <c r="G256" s="517"/>
      <c r="H256" s="517"/>
      <c r="I256" s="515"/>
      <c r="J256" s="515"/>
      <c r="K256" s="515"/>
      <c r="L256" s="515"/>
      <c r="M256" s="509"/>
      <c r="N256" s="509"/>
      <c r="O256" s="509"/>
      <c r="P256" s="509"/>
      <c r="Q256" s="509"/>
      <c r="R256" s="509"/>
      <c r="S256" s="509"/>
      <c r="T256" s="509"/>
    </row>
    <row r="257" spans="3:20" x14ac:dyDescent="0.25">
      <c r="C257" s="133"/>
      <c r="D257" s="518"/>
      <c r="E257" s="518"/>
      <c r="F257" s="519"/>
      <c r="G257" s="527"/>
      <c r="H257" s="528"/>
      <c r="I257" s="508"/>
      <c r="J257" s="508"/>
      <c r="K257" s="521"/>
      <c r="L257" s="508"/>
      <c r="M257" s="509"/>
      <c r="N257" s="509"/>
      <c r="O257" s="509"/>
      <c r="P257" s="509"/>
      <c r="Q257" s="509"/>
      <c r="R257" s="509"/>
      <c r="S257" s="509"/>
      <c r="T257" s="509"/>
    </row>
    <row r="258" spans="3:20" x14ac:dyDescent="0.25">
      <c r="C258" s="507"/>
      <c r="D258" s="520"/>
      <c r="E258" s="519"/>
      <c r="F258" s="519"/>
      <c r="G258" s="519"/>
      <c r="H258" s="520"/>
      <c r="I258" s="508"/>
      <c r="J258" s="508"/>
      <c r="K258" s="508"/>
      <c r="L258" s="508"/>
      <c r="M258" s="509"/>
      <c r="N258" s="509"/>
      <c r="O258" s="509"/>
      <c r="P258" s="509"/>
      <c r="Q258" s="509"/>
      <c r="R258" s="509"/>
      <c r="S258" s="509"/>
      <c r="T258" s="509"/>
    </row>
    <row r="259" spans="3:20" x14ac:dyDescent="0.25">
      <c r="C259" s="507"/>
      <c r="D259" s="520"/>
      <c r="E259" s="519"/>
      <c r="F259" s="519"/>
      <c r="G259" s="519"/>
      <c r="H259" s="520"/>
      <c r="I259" s="508"/>
      <c r="J259" s="508"/>
      <c r="K259" s="508"/>
      <c r="L259" s="508"/>
      <c r="M259" s="509"/>
      <c r="N259" s="509"/>
      <c r="O259" s="509"/>
      <c r="P259" s="509"/>
      <c r="Q259" s="509"/>
      <c r="R259" s="509"/>
      <c r="S259" s="509"/>
      <c r="T259" s="509"/>
    </row>
    <row r="260" spans="3:20" x14ac:dyDescent="0.25">
      <c r="C260" s="133"/>
      <c r="D260" s="518"/>
      <c r="E260" s="518"/>
      <c r="F260" s="519"/>
      <c r="G260" s="527"/>
      <c r="H260" s="528"/>
      <c r="I260" s="508"/>
      <c r="J260" s="508"/>
      <c r="K260" s="508"/>
      <c r="L260" s="508"/>
      <c r="M260" s="509"/>
      <c r="N260" s="509"/>
      <c r="O260" s="509"/>
      <c r="P260" s="509"/>
      <c r="Q260" s="509"/>
      <c r="R260" s="509"/>
      <c r="S260" s="509"/>
      <c r="T260" s="509"/>
    </row>
    <row r="261" spans="3:20" x14ac:dyDescent="0.25">
      <c r="C261" s="507"/>
      <c r="D261" s="520"/>
      <c r="E261" s="519"/>
      <c r="F261" s="519"/>
      <c r="G261" s="519"/>
      <c r="H261" s="520"/>
      <c r="I261" s="508"/>
      <c r="J261" s="508"/>
      <c r="K261" s="508"/>
      <c r="L261" s="508"/>
      <c r="M261" s="509"/>
      <c r="N261" s="509"/>
      <c r="O261" s="509"/>
      <c r="P261" s="509"/>
      <c r="Q261" s="509"/>
      <c r="R261" s="509"/>
      <c r="S261" s="509"/>
      <c r="T261" s="509"/>
    </row>
    <row r="262" spans="3:20" x14ac:dyDescent="0.25">
      <c r="C262" s="507"/>
      <c r="D262" s="520"/>
      <c r="E262" s="519"/>
      <c r="F262" s="519"/>
      <c r="G262" s="519"/>
      <c r="H262" s="520"/>
      <c r="I262" s="508"/>
      <c r="J262" s="508"/>
      <c r="K262" s="508"/>
      <c r="L262" s="508"/>
      <c r="M262" s="509"/>
      <c r="N262" s="509"/>
      <c r="O262" s="509"/>
      <c r="P262" s="509"/>
      <c r="Q262" s="509"/>
      <c r="R262" s="509"/>
      <c r="S262" s="509"/>
      <c r="T262" s="509"/>
    </row>
    <row r="263" spans="3:20" x14ac:dyDescent="0.25">
      <c r="C263" s="133"/>
      <c r="D263" s="518"/>
      <c r="E263" s="518"/>
      <c r="F263" s="519"/>
      <c r="G263" s="527"/>
      <c r="H263" s="528"/>
      <c r="I263" s="508"/>
      <c r="J263" s="508"/>
      <c r="K263" s="508"/>
      <c r="L263" s="508"/>
      <c r="M263" s="509"/>
      <c r="N263" s="509"/>
      <c r="O263" s="509"/>
      <c r="P263" s="509"/>
      <c r="Q263" s="509"/>
      <c r="R263" s="509"/>
      <c r="S263" s="509"/>
      <c r="T263" s="509"/>
    </row>
    <row r="264" spans="3:20" x14ac:dyDescent="0.25">
      <c r="C264" s="507"/>
      <c r="D264" s="520"/>
      <c r="E264" s="519"/>
      <c r="F264" s="519"/>
      <c r="G264" s="519"/>
      <c r="H264" s="520"/>
      <c r="I264" s="508"/>
      <c r="J264" s="508"/>
      <c r="K264" s="508"/>
      <c r="L264" s="508"/>
      <c r="M264" s="509"/>
      <c r="N264" s="509"/>
      <c r="O264" s="509"/>
      <c r="P264" s="509"/>
      <c r="Q264" s="509"/>
      <c r="R264" s="509"/>
      <c r="S264" s="509"/>
      <c r="T264" s="509"/>
    </row>
    <row r="265" spans="3:20" x14ac:dyDescent="0.25">
      <c r="C265" s="507"/>
      <c r="D265" s="520"/>
      <c r="E265" s="519"/>
      <c r="F265" s="519"/>
      <c r="G265" s="519"/>
      <c r="H265" s="520"/>
      <c r="I265" s="508"/>
      <c r="J265" s="508"/>
      <c r="K265" s="508"/>
      <c r="L265" s="508"/>
      <c r="M265" s="509"/>
      <c r="N265" s="509"/>
      <c r="O265" s="509"/>
      <c r="P265" s="509"/>
      <c r="Q265" s="509"/>
      <c r="R265" s="509"/>
      <c r="S265" s="509"/>
      <c r="T265" s="509"/>
    </row>
    <row r="266" spans="3:20" x14ac:dyDescent="0.25">
      <c r="C266" s="133"/>
      <c r="D266" s="518"/>
      <c r="E266" s="518"/>
      <c r="F266" s="519"/>
      <c r="G266" s="527"/>
      <c r="H266" s="528"/>
      <c r="I266" s="508"/>
      <c r="J266" s="508"/>
      <c r="K266" s="508"/>
      <c r="L266" s="508"/>
      <c r="M266" s="509"/>
      <c r="N266" s="509"/>
      <c r="O266" s="509"/>
      <c r="P266" s="509"/>
      <c r="Q266" s="509"/>
      <c r="R266" s="509"/>
      <c r="S266" s="509"/>
      <c r="T266" s="509"/>
    </row>
    <row r="267" spans="3:20" x14ac:dyDescent="0.25">
      <c r="C267" s="507"/>
      <c r="D267" s="520"/>
      <c r="E267" s="519"/>
      <c r="F267" s="519"/>
      <c r="G267" s="519"/>
      <c r="H267" s="520"/>
      <c r="I267" s="508"/>
      <c r="J267" s="508"/>
      <c r="K267" s="508"/>
      <c r="L267" s="508"/>
      <c r="M267" s="509"/>
      <c r="N267" s="509"/>
      <c r="O267" s="509"/>
      <c r="P267" s="509"/>
      <c r="Q267" s="509"/>
      <c r="R267" s="509"/>
      <c r="S267" s="509"/>
      <c r="T267" s="509"/>
    </row>
    <row r="268" spans="3:20" x14ac:dyDescent="0.25">
      <c r="C268" s="507"/>
      <c r="D268" s="520"/>
      <c r="E268" s="519"/>
      <c r="F268" s="519"/>
      <c r="G268" s="519"/>
      <c r="H268" s="520"/>
      <c r="I268" s="508"/>
      <c r="J268" s="508"/>
      <c r="K268" s="508"/>
      <c r="L268" s="508"/>
      <c r="M268" s="509"/>
      <c r="N268" s="509"/>
      <c r="O268" s="509"/>
      <c r="P268" s="509"/>
      <c r="Q268" s="509"/>
      <c r="R268" s="509"/>
      <c r="S268" s="509"/>
      <c r="T268" s="509"/>
    </row>
    <row r="269" spans="3:20" x14ac:dyDescent="0.25">
      <c r="C269" s="133"/>
      <c r="D269" s="518"/>
      <c r="E269" s="518"/>
      <c r="F269" s="519"/>
      <c r="G269" s="527"/>
      <c r="H269" s="528"/>
      <c r="I269" s="508"/>
      <c r="J269" s="508"/>
      <c r="K269" s="508"/>
      <c r="L269" s="508"/>
      <c r="M269" s="509"/>
      <c r="N269" s="509"/>
      <c r="O269" s="509"/>
      <c r="P269" s="509"/>
      <c r="Q269" s="509"/>
      <c r="R269" s="509"/>
      <c r="S269" s="509"/>
      <c r="T269" s="509"/>
    </row>
    <row r="270" spans="3:20" x14ac:dyDescent="0.25">
      <c r="C270" s="507"/>
      <c r="D270" s="520"/>
      <c r="E270" s="519"/>
      <c r="F270" s="519"/>
      <c r="G270" s="519"/>
      <c r="H270" s="520"/>
      <c r="I270" s="508"/>
      <c r="J270" s="508"/>
      <c r="K270" s="508"/>
      <c r="L270" s="508"/>
      <c r="M270" s="509"/>
      <c r="N270" s="509"/>
      <c r="O270" s="509"/>
      <c r="P270" s="509"/>
      <c r="Q270" s="509"/>
      <c r="R270" s="509"/>
      <c r="S270" s="509"/>
      <c r="T270" s="509"/>
    </row>
    <row r="271" spans="3:20" x14ac:dyDescent="0.25">
      <c r="C271" s="507"/>
      <c r="D271" s="520"/>
      <c r="E271" s="519"/>
      <c r="F271" s="519"/>
      <c r="G271" s="519"/>
      <c r="H271" s="520"/>
      <c r="I271" s="508"/>
      <c r="J271" s="508"/>
      <c r="K271" s="508"/>
      <c r="L271" s="508"/>
      <c r="M271" s="509"/>
      <c r="N271" s="509"/>
      <c r="O271" s="509"/>
      <c r="P271" s="509"/>
      <c r="Q271" s="509"/>
      <c r="R271" s="509"/>
      <c r="S271" s="509"/>
      <c r="T271" s="509"/>
    </row>
    <row r="272" spans="3:20" x14ac:dyDescent="0.25">
      <c r="C272" s="133"/>
      <c r="D272" s="518"/>
      <c r="E272" s="518"/>
      <c r="F272" s="519"/>
      <c r="G272" s="527"/>
      <c r="H272" s="528"/>
      <c r="I272" s="508"/>
      <c r="J272" s="508"/>
      <c r="K272" s="508"/>
      <c r="L272" s="508"/>
      <c r="M272" s="509"/>
      <c r="N272" s="509"/>
      <c r="O272" s="509"/>
      <c r="P272" s="509"/>
      <c r="Q272" s="509"/>
      <c r="R272" s="509"/>
      <c r="S272" s="509"/>
      <c r="T272" s="509"/>
    </row>
    <row r="273" spans="3:20" x14ac:dyDescent="0.25">
      <c r="C273" s="507"/>
      <c r="D273" s="520"/>
      <c r="E273" s="519"/>
      <c r="F273" s="519"/>
      <c r="G273" s="519"/>
      <c r="H273" s="520"/>
      <c r="I273" s="508"/>
      <c r="J273" s="508"/>
      <c r="K273" s="508"/>
      <c r="L273" s="508"/>
      <c r="M273" s="509"/>
      <c r="N273" s="509"/>
      <c r="O273" s="509"/>
      <c r="P273" s="509"/>
      <c r="Q273" s="509"/>
      <c r="R273" s="509"/>
      <c r="S273" s="509"/>
      <c r="T273" s="509"/>
    </row>
    <row r="274" spans="3:20" x14ac:dyDescent="0.25">
      <c r="C274" s="507"/>
      <c r="D274" s="520"/>
      <c r="E274" s="519"/>
      <c r="F274" s="519"/>
      <c r="G274" s="519"/>
      <c r="H274" s="520"/>
      <c r="I274" s="508"/>
      <c r="J274" s="508"/>
      <c r="K274" s="508"/>
      <c r="L274" s="508"/>
      <c r="M274" s="509"/>
      <c r="N274" s="509"/>
      <c r="O274" s="509"/>
      <c r="P274" s="509"/>
      <c r="Q274" s="509"/>
      <c r="R274" s="509"/>
      <c r="S274" s="509"/>
      <c r="T274" s="509"/>
    </row>
    <row r="275" spans="3:20" x14ac:dyDescent="0.25">
      <c r="C275" s="133"/>
      <c r="D275" s="518"/>
      <c r="E275" s="518"/>
      <c r="F275" s="519"/>
      <c r="G275" s="527"/>
      <c r="H275" s="528"/>
      <c r="I275" s="508"/>
      <c r="J275" s="508"/>
      <c r="K275" s="508"/>
      <c r="L275" s="508"/>
      <c r="M275" s="509"/>
      <c r="N275" s="509"/>
      <c r="O275" s="509"/>
      <c r="P275" s="509"/>
      <c r="Q275" s="509"/>
      <c r="R275" s="509"/>
      <c r="S275" s="509"/>
      <c r="T275" s="509"/>
    </row>
    <row r="276" spans="3:20" x14ac:dyDescent="0.25">
      <c r="C276" s="507"/>
      <c r="D276" s="520"/>
      <c r="E276" s="519"/>
      <c r="F276" s="519"/>
      <c r="G276" s="519"/>
      <c r="H276" s="520"/>
      <c r="I276" s="508"/>
      <c r="J276" s="508"/>
      <c r="K276" s="508"/>
      <c r="L276" s="508"/>
      <c r="M276" s="509"/>
      <c r="N276" s="509"/>
      <c r="O276" s="509"/>
      <c r="P276" s="509"/>
      <c r="Q276" s="509"/>
      <c r="R276" s="509"/>
      <c r="S276" s="509"/>
      <c r="T276" s="509"/>
    </row>
    <row r="277" spans="3:20" x14ac:dyDescent="0.25">
      <c r="C277" s="507"/>
      <c r="D277" s="520"/>
      <c r="E277" s="519"/>
      <c r="F277" s="519"/>
      <c r="G277" s="519"/>
      <c r="H277" s="520"/>
      <c r="I277" s="508"/>
      <c r="J277" s="508"/>
      <c r="K277" s="508"/>
      <c r="L277" s="508"/>
      <c r="M277" s="509"/>
      <c r="N277" s="509"/>
      <c r="O277" s="509"/>
      <c r="P277" s="509"/>
      <c r="Q277" s="509"/>
      <c r="R277" s="509"/>
      <c r="S277" s="509"/>
      <c r="T277" s="509"/>
    </row>
    <row r="278" spans="3:20" x14ac:dyDescent="0.25">
      <c r="C278" s="133"/>
      <c r="D278" s="518"/>
      <c r="E278" s="518"/>
      <c r="F278" s="519"/>
      <c r="G278" s="527"/>
      <c r="H278" s="528"/>
      <c r="I278" s="508"/>
      <c r="J278" s="508"/>
      <c r="K278" s="508"/>
      <c r="L278" s="508"/>
      <c r="M278" s="509"/>
      <c r="N278" s="509"/>
      <c r="O278" s="509"/>
      <c r="P278" s="509"/>
      <c r="Q278" s="509"/>
      <c r="R278" s="509"/>
      <c r="S278" s="509"/>
      <c r="T278" s="509"/>
    </row>
    <row r="279" spans="3:20" x14ac:dyDescent="0.25">
      <c r="C279" s="507"/>
      <c r="D279" s="520"/>
      <c r="E279" s="519"/>
      <c r="F279" s="519"/>
      <c r="G279" s="519"/>
      <c r="H279" s="520"/>
      <c r="I279" s="508"/>
      <c r="J279" s="508"/>
      <c r="K279" s="508"/>
      <c r="L279" s="508"/>
      <c r="M279" s="509"/>
      <c r="N279" s="509"/>
      <c r="O279" s="509"/>
      <c r="P279" s="509"/>
      <c r="Q279" s="509"/>
      <c r="R279" s="509"/>
      <c r="S279" s="509"/>
      <c r="T279" s="509"/>
    </row>
    <row r="280" spans="3:20" x14ac:dyDescent="0.25">
      <c r="C280" s="507"/>
      <c r="D280" s="520"/>
      <c r="E280" s="519"/>
      <c r="F280" s="519"/>
      <c r="G280" s="519"/>
      <c r="H280" s="520"/>
      <c r="I280" s="508"/>
      <c r="J280" s="508"/>
      <c r="K280" s="508"/>
      <c r="L280" s="508"/>
      <c r="M280" s="509"/>
      <c r="N280" s="509"/>
      <c r="O280" s="509"/>
      <c r="P280" s="509"/>
      <c r="Q280" s="509"/>
      <c r="R280" s="509"/>
      <c r="S280" s="509"/>
      <c r="T280" s="509"/>
    </row>
    <row r="281" spans="3:20" x14ac:dyDescent="0.25">
      <c r="C281" s="133"/>
      <c r="D281" s="518"/>
      <c r="E281" s="518"/>
      <c r="F281" s="519"/>
      <c r="G281" s="527"/>
      <c r="H281" s="528"/>
      <c r="I281" s="508"/>
      <c r="J281" s="508"/>
      <c r="K281" s="508"/>
      <c r="L281" s="508"/>
      <c r="M281" s="509"/>
      <c r="N281" s="509"/>
      <c r="O281" s="509"/>
      <c r="P281" s="509"/>
      <c r="Q281" s="509"/>
      <c r="R281" s="509"/>
      <c r="S281" s="509"/>
      <c r="T281" s="509"/>
    </row>
    <row r="282" spans="3:20" x14ac:dyDescent="0.25">
      <c r="C282" s="507"/>
      <c r="D282" s="520"/>
      <c r="E282" s="519"/>
      <c r="F282" s="519"/>
      <c r="G282" s="519"/>
      <c r="H282" s="520"/>
      <c r="I282" s="508"/>
      <c r="J282" s="508"/>
      <c r="K282" s="508"/>
      <c r="L282" s="508"/>
      <c r="M282" s="509"/>
      <c r="N282" s="509"/>
      <c r="O282" s="509"/>
      <c r="P282" s="509"/>
      <c r="Q282" s="509"/>
      <c r="R282" s="509"/>
      <c r="S282" s="509"/>
      <c r="T282" s="509"/>
    </row>
    <row r="283" spans="3:20" x14ac:dyDescent="0.25">
      <c r="C283" s="507"/>
      <c r="D283" s="520"/>
      <c r="E283" s="519"/>
      <c r="F283" s="519"/>
      <c r="G283" s="519"/>
      <c r="H283" s="520"/>
      <c r="I283" s="508"/>
      <c r="J283" s="508"/>
      <c r="K283" s="508"/>
      <c r="L283" s="508"/>
      <c r="M283" s="509"/>
      <c r="N283" s="509"/>
      <c r="O283" s="509"/>
      <c r="P283" s="509"/>
      <c r="Q283" s="509"/>
      <c r="R283" s="509"/>
      <c r="S283" s="509"/>
      <c r="T283" s="509"/>
    </row>
    <row r="284" spans="3:20" x14ac:dyDescent="0.25">
      <c r="C284" s="133"/>
      <c r="D284" s="518"/>
      <c r="E284" s="518"/>
      <c r="F284" s="519"/>
      <c r="G284" s="527"/>
      <c r="H284" s="528"/>
      <c r="I284" s="508"/>
      <c r="J284" s="508"/>
      <c r="K284" s="508"/>
      <c r="L284" s="508"/>
      <c r="M284" s="509"/>
      <c r="N284" s="509"/>
      <c r="O284" s="509"/>
      <c r="P284" s="509"/>
      <c r="Q284" s="509"/>
      <c r="R284" s="509"/>
      <c r="S284" s="509"/>
      <c r="T284" s="509"/>
    </row>
    <row r="285" spans="3:20" x14ac:dyDescent="0.25">
      <c r="C285" s="507"/>
      <c r="D285" s="520"/>
      <c r="E285" s="519"/>
      <c r="F285" s="519"/>
      <c r="G285" s="519"/>
      <c r="H285" s="520"/>
      <c r="I285" s="508"/>
      <c r="J285" s="508"/>
      <c r="K285" s="508"/>
      <c r="L285" s="508"/>
      <c r="M285" s="509"/>
      <c r="N285" s="509"/>
      <c r="O285" s="509"/>
      <c r="P285" s="509"/>
      <c r="Q285" s="509"/>
      <c r="R285" s="509"/>
      <c r="S285" s="509"/>
      <c r="T285" s="509"/>
    </row>
    <row r="286" spans="3:20" x14ac:dyDescent="0.25">
      <c r="C286" s="507"/>
      <c r="D286" s="520"/>
      <c r="E286" s="519"/>
      <c r="F286" s="519"/>
      <c r="G286" s="519"/>
      <c r="H286" s="520"/>
      <c r="I286" s="508"/>
      <c r="J286" s="508"/>
      <c r="K286" s="508"/>
      <c r="L286" s="508"/>
      <c r="M286" s="509"/>
      <c r="N286" s="509"/>
      <c r="O286" s="509"/>
      <c r="P286" s="509"/>
      <c r="Q286" s="509"/>
      <c r="R286" s="509"/>
      <c r="S286" s="509"/>
      <c r="T286" s="509"/>
    </row>
    <row r="287" spans="3:20" x14ac:dyDescent="0.25">
      <c r="C287" s="133"/>
      <c r="D287" s="518"/>
      <c r="E287" s="518"/>
      <c r="F287" s="519"/>
      <c r="G287" s="527"/>
      <c r="H287" s="528"/>
      <c r="I287" s="508"/>
      <c r="J287" s="508"/>
      <c r="K287" s="508"/>
      <c r="L287" s="508"/>
      <c r="M287" s="509"/>
      <c r="N287" s="509"/>
      <c r="O287" s="509"/>
      <c r="P287" s="509"/>
      <c r="Q287" s="509"/>
      <c r="R287" s="509"/>
      <c r="S287" s="509"/>
      <c r="T287" s="509"/>
    </row>
    <row r="288" spans="3:20" x14ac:dyDescent="0.25">
      <c r="C288" s="507"/>
      <c r="D288" s="520"/>
      <c r="E288" s="519"/>
      <c r="F288" s="519"/>
      <c r="G288" s="519"/>
      <c r="H288" s="520"/>
      <c r="I288" s="508"/>
      <c r="J288" s="508"/>
      <c r="K288" s="508"/>
      <c r="L288" s="508"/>
      <c r="M288" s="509"/>
      <c r="N288" s="509"/>
      <c r="O288" s="509"/>
      <c r="P288" s="509"/>
      <c r="Q288" s="509"/>
      <c r="R288" s="509"/>
      <c r="S288" s="509"/>
      <c r="T288" s="509"/>
    </row>
    <row r="289" spans="3:20" x14ac:dyDescent="0.25">
      <c r="C289" s="507"/>
      <c r="D289" s="520"/>
      <c r="E289" s="519"/>
      <c r="F289" s="519"/>
      <c r="G289" s="519"/>
      <c r="H289" s="520"/>
      <c r="I289" s="508"/>
      <c r="J289" s="508"/>
      <c r="K289" s="508"/>
      <c r="L289" s="508"/>
      <c r="M289" s="509"/>
      <c r="N289" s="509"/>
      <c r="O289" s="509"/>
      <c r="P289" s="509"/>
      <c r="Q289" s="509"/>
      <c r="R289" s="509"/>
      <c r="S289" s="509"/>
      <c r="T289" s="509"/>
    </row>
    <row r="290" spans="3:20" x14ac:dyDescent="0.25">
      <c r="C290" s="133"/>
      <c r="D290" s="518"/>
      <c r="E290" s="518"/>
      <c r="F290" s="519"/>
      <c r="G290" s="527"/>
      <c r="H290" s="528"/>
      <c r="I290" s="508"/>
      <c r="J290" s="508"/>
      <c r="K290" s="508"/>
      <c r="L290" s="508"/>
      <c r="M290" s="509"/>
      <c r="N290" s="509"/>
      <c r="O290" s="509"/>
      <c r="P290" s="509"/>
      <c r="Q290" s="509"/>
      <c r="R290" s="509"/>
      <c r="S290" s="509"/>
      <c r="T290" s="509"/>
    </row>
    <row r="291" spans="3:20" x14ac:dyDescent="0.25">
      <c r="C291" s="507"/>
      <c r="D291" s="520"/>
      <c r="E291" s="519"/>
      <c r="F291" s="519"/>
      <c r="G291" s="519"/>
      <c r="H291" s="520"/>
      <c r="I291" s="508"/>
      <c r="J291" s="508"/>
      <c r="K291" s="508"/>
      <c r="L291" s="508"/>
      <c r="M291" s="509"/>
      <c r="N291" s="509"/>
      <c r="O291" s="509"/>
      <c r="P291" s="509"/>
      <c r="Q291" s="509"/>
      <c r="R291" s="509"/>
      <c r="S291" s="509"/>
      <c r="T291" s="509"/>
    </row>
    <row r="292" spans="3:20" x14ac:dyDescent="0.25">
      <c r="C292" s="507"/>
      <c r="D292" s="520"/>
      <c r="E292" s="519"/>
      <c r="F292" s="519"/>
      <c r="G292" s="519"/>
      <c r="H292" s="520"/>
      <c r="I292" s="508"/>
      <c r="J292" s="508"/>
      <c r="K292" s="508"/>
      <c r="L292" s="508"/>
      <c r="M292" s="509"/>
      <c r="N292" s="509"/>
      <c r="O292" s="509"/>
      <c r="P292" s="509"/>
      <c r="Q292" s="509"/>
      <c r="R292" s="509"/>
      <c r="S292" s="509"/>
      <c r="T292" s="509"/>
    </row>
    <row r="293" spans="3:20" x14ac:dyDescent="0.25">
      <c r="C293" s="133"/>
      <c r="D293" s="518"/>
      <c r="E293" s="518"/>
      <c r="F293" s="519"/>
      <c r="G293" s="527"/>
      <c r="H293" s="528"/>
      <c r="I293" s="508"/>
      <c r="J293" s="508"/>
      <c r="K293" s="508"/>
      <c r="L293" s="508"/>
      <c r="M293" s="509"/>
      <c r="N293" s="509"/>
      <c r="O293" s="509"/>
      <c r="P293" s="509"/>
      <c r="Q293" s="509"/>
      <c r="R293" s="509"/>
      <c r="S293" s="509"/>
      <c r="T293" s="509"/>
    </row>
    <row r="294" spans="3:20" x14ac:dyDescent="0.25">
      <c r="C294" s="507"/>
      <c r="D294" s="520"/>
      <c r="E294" s="519"/>
      <c r="F294" s="519"/>
      <c r="G294" s="519"/>
      <c r="H294" s="520"/>
      <c r="I294" s="508"/>
      <c r="J294" s="508"/>
      <c r="K294" s="508"/>
      <c r="L294" s="508"/>
      <c r="M294" s="509"/>
      <c r="N294" s="509"/>
      <c r="O294" s="509"/>
      <c r="P294" s="509"/>
      <c r="Q294" s="509"/>
      <c r="R294" s="509"/>
      <c r="S294" s="509"/>
      <c r="T294" s="509"/>
    </row>
    <row r="295" spans="3:20" x14ac:dyDescent="0.25">
      <c r="C295" s="507"/>
      <c r="D295" s="520"/>
      <c r="E295" s="519"/>
      <c r="F295" s="519"/>
      <c r="G295" s="519"/>
      <c r="H295" s="520"/>
      <c r="I295" s="508"/>
      <c r="J295" s="508"/>
      <c r="K295" s="508"/>
      <c r="L295" s="508"/>
      <c r="M295" s="509"/>
      <c r="N295" s="509"/>
      <c r="O295" s="509"/>
      <c r="P295" s="509"/>
      <c r="Q295" s="509"/>
      <c r="R295" s="509"/>
      <c r="S295" s="509"/>
      <c r="T295" s="509"/>
    </row>
    <row r="296" spans="3:20" x14ac:dyDescent="0.25">
      <c r="C296" s="133"/>
      <c r="D296" s="518"/>
      <c r="E296" s="518"/>
      <c r="F296" s="519"/>
      <c r="G296" s="527"/>
      <c r="H296" s="528"/>
      <c r="I296" s="508"/>
      <c r="J296" s="508"/>
      <c r="K296" s="508"/>
      <c r="L296" s="508"/>
      <c r="M296" s="509"/>
      <c r="N296" s="509"/>
      <c r="O296" s="509"/>
      <c r="P296" s="509"/>
      <c r="Q296" s="509"/>
      <c r="R296" s="509"/>
      <c r="S296" s="509"/>
      <c r="T296" s="509"/>
    </row>
    <row r="297" spans="3:20" x14ac:dyDescent="0.25">
      <c r="C297" s="507"/>
      <c r="D297" s="520"/>
      <c r="E297" s="519"/>
      <c r="F297" s="519"/>
      <c r="G297" s="519"/>
      <c r="H297" s="520"/>
      <c r="I297" s="508"/>
      <c r="J297" s="508"/>
      <c r="K297" s="508"/>
      <c r="L297" s="508"/>
      <c r="M297" s="509"/>
      <c r="N297" s="509"/>
      <c r="O297" s="509"/>
      <c r="P297" s="509"/>
      <c r="Q297" s="509"/>
      <c r="R297" s="509"/>
      <c r="S297" s="509"/>
      <c r="T297" s="509"/>
    </row>
    <row r="298" spans="3:20" x14ac:dyDescent="0.25">
      <c r="C298" s="507"/>
      <c r="D298" s="520"/>
      <c r="E298" s="519"/>
      <c r="F298" s="519"/>
      <c r="G298" s="519"/>
      <c r="H298" s="520"/>
      <c r="I298" s="508"/>
      <c r="J298" s="508"/>
      <c r="K298" s="508"/>
      <c r="L298" s="508"/>
      <c r="M298" s="509"/>
      <c r="N298" s="509"/>
      <c r="O298" s="509"/>
      <c r="P298" s="509"/>
      <c r="Q298" s="509"/>
      <c r="R298" s="509"/>
      <c r="S298" s="509"/>
      <c r="T298" s="509"/>
    </row>
    <row r="299" spans="3:20" x14ac:dyDescent="0.25">
      <c r="C299" s="133"/>
      <c r="D299" s="518"/>
      <c r="E299" s="518"/>
      <c r="F299" s="519"/>
      <c r="G299" s="527"/>
      <c r="H299" s="528"/>
      <c r="I299" s="508"/>
      <c r="J299" s="508"/>
      <c r="K299" s="508"/>
      <c r="L299" s="508"/>
      <c r="M299" s="509"/>
      <c r="N299" s="509"/>
      <c r="O299" s="509"/>
      <c r="P299" s="509"/>
      <c r="Q299" s="509"/>
      <c r="R299" s="509"/>
      <c r="S299" s="509"/>
      <c r="T299" s="509"/>
    </row>
    <row r="300" spans="3:20" x14ac:dyDescent="0.25">
      <c r="C300" s="507"/>
      <c r="D300" s="520"/>
      <c r="E300" s="519"/>
      <c r="F300" s="519"/>
      <c r="G300" s="519"/>
      <c r="H300" s="520"/>
      <c r="I300" s="508"/>
      <c r="J300" s="508"/>
      <c r="K300" s="508"/>
      <c r="L300" s="508"/>
      <c r="M300" s="509"/>
      <c r="N300" s="509"/>
      <c r="O300" s="509"/>
      <c r="P300" s="509"/>
      <c r="Q300" s="509"/>
      <c r="R300" s="509"/>
      <c r="S300" s="509"/>
      <c r="T300" s="509"/>
    </row>
    <row r="301" spans="3:20" x14ac:dyDescent="0.25">
      <c r="C301" s="507"/>
      <c r="D301" s="520"/>
      <c r="E301" s="519"/>
      <c r="F301" s="519"/>
      <c r="G301" s="519"/>
      <c r="H301" s="520"/>
      <c r="I301" s="508"/>
      <c r="J301" s="508"/>
      <c r="K301" s="508"/>
      <c r="L301" s="508"/>
      <c r="M301" s="509"/>
      <c r="N301" s="509"/>
      <c r="O301" s="509"/>
      <c r="P301" s="509"/>
      <c r="Q301" s="509"/>
      <c r="R301" s="509"/>
      <c r="S301" s="509"/>
      <c r="T301" s="509"/>
    </row>
    <row r="302" spans="3:20" x14ac:dyDescent="0.25">
      <c r="C302" s="133"/>
      <c r="D302" s="518"/>
      <c r="E302" s="518"/>
      <c r="F302" s="519"/>
      <c r="G302" s="527"/>
      <c r="H302" s="528"/>
      <c r="I302" s="508"/>
      <c r="J302" s="508"/>
      <c r="K302" s="508"/>
      <c r="L302" s="508"/>
      <c r="M302" s="509"/>
      <c r="N302" s="509"/>
      <c r="O302" s="509"/>
      <c r="P302" s="509"/>
      <c r="Q302" s="509"/>
      <c r="R302" s="509"/>
      <c r="S302" s="509"/>
      <c r="T302" s="509"/>
    </row>
    <row r="303" spans="3:20" x14ac:dyDescent="0.25">
      <c r="C303" s="507"/>
      <c r="D303" s="520"/>
      <c r="E303" s="519"/>
      <c r="F303" s="519"/>
      <c r="G303" s="519"/>
      <c r="H303" s="520"/>
      <c r="I303" s="508"/>
      <c r="J303" s="508"/>
      <c r="K303" s="508"/>
      <c r="L303" s="508"/>
      <c r="M303" s="509"/>
      <c r="N303" s="509"/>
      <c r="O303" s="509"/>
      <c r="P303" s="509"/>
      <c r="Q303" s="509"/>
      <c r="R303" s="509"/>
      <c r="S303" s="509"/>
      <c r="T303" s="509"/>
    </row>
    <row r="304" spans="3:20" x14ac:dyDescent="0.25">
      <c r="C304" s="507"/>
      <c r="D304" s="520"/>
      <c r="E304" s="519"/>
      <c r="F304" s="519"/>
      <c r="G304" s="519"/>
      <c r="H304" s="520"/>
      <c r="I304" s="508"/>
      <c r="J304" s="508"/>
      <c r="K304" s="508"/>
      <c r="L304" s="508"/>
      <c r="M304" s="509"/>
      <c r="N304" s="509"/>
      <c r="O304" s="509"/>
      <c r="P304" s="509"/>
      <c r="Q304" s="509"/>
      <c r="R304" s="509"/>
      <c r="S304" s="509"/>
      <c r="T304" s="509"/>
    </row>
    <row r="305" spans="3:20" x14ac:dyDescent="0.25">
      <c r="C305" s="133"/>
      <c r="D305" s="518"/>
      <c r="E305" s="518"/>
      <c r="F305" s="519"/>
      <c r="G305" s="527"/>
      <c r="H305" s="528"/>
      <c r="I305" s="508"/>
      <c r="J305" s="508"/>
      <c r="K305" s="508"/>
      <c r="L305" s="508"/>
      <c r="M305" s="509"/>
      <c r="N305" s="509"/>
      <c r="O305" s="509"/>
      <c r="P305" s="509"/>
      <c r="Q305" s="509"/>
      <c r="R305" s="509"/>
      <c r="S305" s="509"/>
      <c r="T305" s="509"/>
    </row>
    <row r="306" spans="3:20" x14ac:dyDescent="0.25">
      <c r="C306" s="507"/>
      <c r="D306" s="520"/>
      <c r="E306" s="519"/>
      <c r="F306" s="519"/>
      <c r="G306" s="519"/>
      <c r="H306" s="520"/>
      <c r="I306" s="508"/>
      <c r="J306" s="508"/>
      <c r="K306" s="508"/>
      <c r="L306" s="508"/>
      <c r="M306" s="509"/>
      <c r="N306" s="509"/>
      <c r="O306" s="509"/>
      <c r="P306" s="509"/>
      <c r="Q306" s="509"/>
      <c r="R306" s="509"/>
      <c r="S306" s="509"/>
      <c r="T306" s="509"/>
    </row>
    <row r="307" spans="3:20" x14ac:dyDescent="0.25">
      <c r="C307" s="507"/>
      <c r="D307" s="520"/>
      <c r="E307" s="519"/>
      <c r="F307" s="519"/>
      <c r="G307" s="519"/>
      <c r="H307" s="520"/>
      <c r="I307" s="508"/>
      <c r="J307" s="508"/>
      <c r="K307" s="508"/>
      <c r="L307" s="508"/>
      <c r="M307" s="509"/>
      <c r="N307" s="509"/>
      <c r="O307" s="509"/>
      <c r="P307" s="509"/>
      <c r="Q307" s="509"/>
      <c r="R307" s="509"/>
      <c r="S307" s="509"/>
      <c r="T307" s="509"/>
    </row>
    <row r="308" spans="3:20" x14ac:dyDescent="0.25">
      <c r="C308" s="509"/>
      <c r="D308" s="524"/>
      <c r="E308" s="509"/>
      <c r="F308" s="509"/>
      <c r="G308" s="509"/>
      <c r="H308" s="524"/>
      <c r="I308" s="509"/>
      <c r="J308" s="509"/>
      <c r="K308" s="509"/>
      <c r="L308" s="509"/>
      <c r="M308" s="509"/>
      <c r="N308" s="509"/>
      <c r="O308" s="509"/>
      <c r="P308" s="509"/>
      <c r="Q308" s="509"/>
      <c r="R308" s="509"/>
      <c r="S308" s="509"/>
      <c r="T308" s="509"/>
    </row>
    <row r="309" spans="3:20" x14ac:dyDescent="0.25">
      <c r="C309" s="509"/>
      <c r="D309" s="524"/>
      <c r="E309" s="509"/>
      <c r="F309" s="509"/>
      <c r="G309" s="509"/>
      <c r="H309" s="524"/>
      <c r="I309" s="509"/>
      <c r="J309" s="509"/>
      <c r="K309" s="509"/>
      <c r="L309" s="509"/>
      <c r="M309" s="509"/>
      <c r="N309" s="509"/>
      <c r="O309" s="509"/>
      <c r="P309" s="509"/>
      <c r="Q309" s="509"/>
      <c r="R309" s="509"/>
      <c r="S309" s="509"/>
      <c r="T309" s="509"/>
    </row>
    <row r="310" spans="3:20" x14ac:dyDescent="0.25">
      <c r="C310" s="525"/>
      <c r="D310" s="506"/>
      <c r="E310" s="507"/>
      <c r="F310" s="507"/>
      <c r="G310" s="507"/>
      <c r="H310" s="508"/>
      <c r="I310" s="508"/>
      <c r="J310" s="508"/>
      <c r="K310" s="509"/>
      <c r="L310" s="509"/>
      <c r="M310" s="509"/>
      <c r="N310" s="509"/>
      <c r="O310" s="509"/>
      <c r="P310" s="509"/>
      <c r="Q310" s="509"/>
      <c r="R310" s="509"/>
      <c r="S310" s="509"/>
      <c r="T310" s="509"/>
    </row>
    <row r="311" spans="3:20" x14ac:dyDescent="0.25">
      <c r="C311" s="509"/>
      <c r="D311" s="510"/>
      <c r="E311" s="507"/>
      <c r="F311" s="507"/>
      <c r="G311" s="507"/>
      <c r="H311" s="508"/>
      <c r="I311" s="508"/>
      <c r="J311" s="508"/>
      <c r="K311" s="509"/>
      <c r="L311" s="509"/>
      <c r="M311" s="509"/>
      <c r="N311" s="509"/>
      <c r="O311" s="509"/>
      <c r="P311" s="509"/>
      <c r="Q311" s="509"/>
      <c r="R311" s="509"/>
      <c r="S311" s="509"/>
      <c r="T311" s="509"/>
    </row>
    <row r="312" spans="3:20" x14ac:dyDescent="0.25">
      <c r="C312" s="509"/>
      <c r="D312" s="510"/>
      <c r="E312" s="507"/>
      <c r="F312" s="507"/>
      <c r="G312" s="507"/>
      <c r="H312" s="508"/>
      <c r="I312" s="508"/>
      <c r="J312" s="508"/>
      <c r="K312" s="509"/>
      <c r="L312" s="509"/>
      <c r="M312" s="509"/>
      <c r="N312" s="509"/>
      <c r="O312" s="509"/>
      <c r="P312" s="509"/>
      <c r="Q312" s="509"/>
      <c r="R312" s="509"/>
      <c r="S312" s="509"/>
      <c r="T312" s="509"/>
    </row>
    <row r="313" spans="3:20" ht="15.75" x14ac:dyDescent="0.25">
      <c r="C313" s="511"/>
      <c r="D313" s="512"/>
      <c r="E313" s="507"/>
      <c r="F313" s="507"/>
      <c r="G313" s="507"/>
      <c r="H313" s="508"/>
      <c r="I313" s="508"/>
      <c r="J313" s="508"/>
      <c r="K313" s="509"/>
      <c r="L313" s="509"/>
      <c r="M313" s="509"/>
      <c r="N313" s="509"/>
      <c r="O313" s="509"/>
      <c r="P313" s="509"/>
      <c r="Q313" s="509"/>
      <c r="R313" s="509"/>
      <c r="S313" s="509"/>
      <c r="T313" s="509"/>
    </row>
    <row r="314" spans="3:20" ht="18.75" x14ac:dyDescent="0.25">
      <c r="C314" s="513"/>
      <c r="D314" s="510"/>
      <c r="E314" s="507"/>
      <c r="F314" s="507"/>
      <c r="G314" s="507"/>
      <c r="H314" s="508"/>
      <c r="I314" s="508"/>
      <c r="J314" s="508"/>
      <c r="K314" s="509"/>
      <c r="L314" s="509"/>
      <c r="M314" s="509"/>
      <c r="N314" s="509"/>
      <c r="O314" s="509"/>
      <c r="P314" s="509"/>
      <c r="Q314" s="509"/>
      <c r="R314" s="509"/>
      <c r="S314" s="509"/>
      <c r="T314" s="509"/>
    </row>
    <row r="315" spans="3:20" x14ac:dyDescent="0.25">
      <c r="C315" s="526"/>
      <c r="D315" s="510"/>
      <c r="E315" s="507"/>
      <c r="F315" s="507"/>
      <c r="G315" s="507"/>
      <c r="H315" s="508"/>
      <c r="I315" s="508"/>
      <c r="J315" s="508"/>
      <c r="K315" s="509"/>
      <c r="L315" s="509"/>
      <c r="M315" s="509"/>
      <c r="N315" s="509"/>
      <c r="O315" s="509"/>
      <c r="P315" s="509"/>
      <c r="Q315" s="509"/>
      <c r="R315" s="509"/>
      <c r="S315" s="509"/>
      <c r="T315" s="509"/>
    </row>
    <row r="316" spans="3:20" x14ac:dyDescent="0.25">
      <c r="C316" s="515"/>
      <c r="D316" s="515"/>
      <c r="E316" s="515"/>
      <c r="F316" s="515"/>
      <c r="G316" s="517"/>
      <c r="H316" s="517"/>
      <c r="I316" s="515"/>
      <c r="J316" s="515"/>
      <c r="K316" s="515"/>
      <c r="L316" s="515"/>
      <c r="M316" s="509"/>
      <c r="N316" s="509"/>
      <c r="O316" s="509"/>
      <c r="P316" s="509"/>
      <c r="Q316" s="509"/>
      <c r="R316" s="509"/>
      <c r="S316" s="509"/>
      <c r="T316" s="509"/>
    </row>
    <row r="317" spans="3:20" x14ac:dyDescent="0.25">
      <c r="C317" s="133"/>
      <c r="D317" s="518"/>
      <c r="E317" s="518"/>
      <c r="F317" s="519"/>
      <c r="G317" s="527"/>
      <c r="H317" s="528"/>
      <c r="I317" s="508"/>
      <c r="J317" s="508"/>
      <c r="K317" s="521"/>
      <c r="L317" s="508"/>
      <c r="M317" s="509"/>
      <c r="N317" s="509"/>
      <c r="O317" s="509"/>
      <c r="P317" s="509"/>
      <c r="Q317" s="509"/>
      <c r="R317" s="509"/>
      <c r="S317" s="509"/>
      <c r="T317" s="509"/>
    </row>
    <row r="318" spans="3:20" x14ac:dyDescent="0.25">
      <c r="C318" s="507"/>
      <c r="D318" s="520"/>
      <c r="E318" s="519"/>
      <c r="F318" s="519"/>
      <c r="G318" s="519"/>
      <c r="H318" s="520"/>
      <c r="I318" s="508"/>
      <c r="J318" s="508"/>
      <c r="K318" s="508"/>
      <c r="L318" s="508"/>
      <c r="M318" s="509"/>
      <c r="N318" s="509"/>
      <c r="O318" s="509"/>
      <c r="P318" s="509"/>
      <c r="Q318" s="509"/>
      <c r="R318" s="509"/>
      <c r="S318" s="509"/>
      <c r="T318" s="509"/>
    </row>
    <row r="319" spans="3:20" x14ac:dyDescent="0.25">
      <c r="C319" s="507"/>
      <c r="D319" s="520"/>
      <c r="E319" s="519"/>
      <c r="F319" s="519"/>
      <c r="G319" s="519"/>
      <c r="H319" s="520"/>
      <c r="I319" s="508"/>
      <c r="J319" s="508"/>
      <c r="K319" s="508"/>
      <c r="L319" s="508"/>
      <c r="M319" s="509"/>
      <c r="N319" s="509"/>
      <c r="O319" s="509"/>
      <c r="P319" s="509"/>
      <c r="Q319" s="509"/>
      <c r="R319" s="509"/>
      <c r="S319" s="509"/>
      <c r="T319" s="509"/>
    </row>
    <row r="320" spans="3:20" x14ac:dyDescent="0.25">
      <c r="C320" s="133"/>
      <c r="D320" s="518"/>
      <c r="E320" s="518"/>
      <c r="F320" s="519"/>
      <c r="G320" s="527"/>
      <c r="H320" s="528"/>
      <c r="I320" s="508"/>
      <c r="J320" s="508"/>
      <c r="K320" s="508"/>
      <c r="L320" s="508"/>
      <c r="M320" s="509"/>
      <c r="N320" s="509"/>
      <c r="O320" s="509"/>
      <c r="P320" s="509"/>
      <c r="Q320" s="509"/>
      <c r="R320" s="509"/>
      <c r="S320" s="509"/>
      <c r="T320" s="509"/>
    </row>
    <row r="321" spans="3:20" x14ac:dyDescent="0.25">
      <c r="C321" s="507"/>
      <c r="D321" s="520"/>
      <c r="E321" s="519"/>
      <c r="F321" s="519"/>
      <c r="G321" s="519"/>
      <c r="H321" s="520"/>
      <c r="I321" s="508"/>
      <c r="J321" s="508"/>
      <c r="K321" s="508"/>
      <c r="L321" s="508"/>
      <c r="M321" s="509"/>
      <c r="N321" s="509"/>
      <c r="O321" s="509"/>
      <c r="P321" s="509"/>
      <c r="Q321" s="509"/>
      <c r="R321" s="509"/>
      <c r="S321" s="509"/>
      <c r="T321" s="509"/>
    </row>
    <row r="322" spans="3:20" x14ac:dyDescent="0.25">
      <c r="C322" s="507"/>
      <c r="D322" s="520"/>
      <c r="E322" s="519"/>
      <c r="F322" s="519"/>
      <c r="G322" s="519"/>
      <c r="H322" s="520"/>
      <c r="I322" s="508"/>
      <c r="J322" s="508"/>
      <c r="K322" s="508"/>
      <c r="L322" s="508"/>
      <c r="M322" s="509"/>
      <c r="N322" s="509"/>
      <c r="O322" s="509"/>
      <c r="P322" s="509"/>
      <c r="Q322" s="509"/>
      <c r="R322" s="509"/>
      <c r="S322" s="509"/>
      <c r="T322" s="509"/>
    </row>
    <row r="323" spans="3:20" x14ac:dyDescent="0.25">
      <c r="C323" s="133"/>
      <c r="D323" s="518"/>
      <c r="E323" s="518"/>
      <c r="F323" s="519"/>
      <c r="G323" s="527"/>
      <c r="H323" s="528"/>
      <c r="I323" s="508"/>
      <c r="J323" s="508"/>
      <c r="K323" s="508"/>
      <c r="L323" s="508"/>
      <c r="M323" s="509"/>
      <c r="N323" s="509"/>
      <c r="O323" s="509"/>
      <c r="P323" s="509"/>
      <c r="Q323" s="509"/>
      <c r="R323" s="509"/>
      <c r="S323" s="509"/>
      <c r="T323" s="509"/>
    </row>
    <row r="324" spans="3:20" x14ac:dyDescent="0.25">
      <c r="C324" s="507"/>
      <c r="D324" s="520"/>
      <c r="E324" s="519"/>
      <c r="F324" s="519"/>
      <c r="G324" s="519"/>
      <c r="H324" s="520"/>
      <c r="I324" s="508"/>
      <c r="J324" s="508"/>
      <c r="K324" s="508"/>
      <c r="L324" s="508"/>
      <c r="M324" s="509"/>
      <c r="N324" s="509"/>
      <c r="O324" s="509"/>
      <c r="P324" s="509"/>
      <c r="Q324" s="509"/>
      <c r="R324" s="509"/>
      <c r="S324" s="509"/>
      <c r="T324" s="509"/>
    </row>
    <row r="325" spans="3:20" x14ac:dyDescent="0.25">
      <c r="C325" s="507"/>
      <c r="D325" s="520"/>
      <c r="E325" s="519"/>
      <c r="F325" s="519"/>
      <c r="G325" s="519"/>
      <c r="H325" s="520"/>
      <c r="I325" s="508"/>
      <c r="J325" s="508"/>
      <c r="K325" s="508"/>
      <c r="L325" s="508"/>
      <c r="M325" s="509"/>
      <c r="N325" s="509"/>
      <c r="O325" s="509"/>
      <c r="P325" s="509"/>
      <c r="Q325" s="509"/>
      <c r="R325" s="509"/>
      <c r="S325" s="509"/>
      <c r="T325" s="509"/>
    </row>
    <row r="326" spans="3:20" x14ac:dyDescent="0.25">
      <c r="C326" s="133"/>
      <c r="D326" s="518"/>
      <c r="E326" s="518"/>
      <c r="F326" s="519"/>
      <c r="G326" s="527"/>
      <c r="H326" s="528"/>
      <c r="I326" s="508"/>
      <c r="J326" s="508"/>
      <c r="K326" s="508"/>
      <c r="L326" s="508"/>
      <c r="M326" s="509"/>
      <c r="N326" s="509"/>
      <c r="O326" s="509"/>
      <c r="P326" s="509"/>
      <c r="Q326" s="509"/>
      <c r="R326" s="509"/>
      <c r="S326" s="509"/>
      <c r="T326" s="509"/>
    </row>
    <row r="327" spans="3:20" x14ac:dyDescent="0.25">
      <c r="C327" s="507"/>
      <c r="D327" s="520"/>
      <c r="E327" s="519"/>
      <c r="F327" s="519"/>
      <c r="G327" s="519"/>
      <c r="H327" s="520"/>
      <c r="I327" s="508"/>
      <c r="J327" s="508"/>
      <c r="K327" s="508"/>
      <c r="L327" s="508"/>
      <c r="M327" s="509"/>
      <c r="N327" s="509"/>
      <c r="O327" s="509"/>
      <c r="P327" s="509"/>
      <c r="Q327" s="509"/>
      <c r="R327" s="509"/>
      <c r="S327" s="509"/>
      <c r="T327" s="509"/>
    </row>
    <row r="328" spans="3:20" x14ac:dyDescent="0.25">
      <c r="C328" s="507"/>
      <c r="D328" s="520"/>
      <c r="E328" s="519"/>
      <c r="F328" s="519"/>
      <c r="G328" s="519"/>
      <c r="H328" s="520"/>
      <c r="I328" s="508"/>
      <c r="J328" s="508"/>
      <c r="K328" s="508"/>
      <c r="L328" s="508"/>
      <c r="M328" s="509"/>
      <c r="N328" s="509"/>
      <c r="O328" s="509"/>
      <c r="P328" s="509"/>
      <c r="Q328" s="509"/>
      <c r="R328" s="509"/>
      <c r="S328" s="509"/>
      <c r="T328" s="509"/>
    </row>
    <row r="329" spans="3:20" x14ac:dyDescent="0.25">
      <c r="C329" s="133"/>
      <c r="D329" s="518"/>
      <c r="E329" s="518"/>
      <c r="F329" s="519"/>
      <c r="G329" s="527"/>
      <c r="H329" s="528"/>
      <c r="I329" s="508"/>
      <c r="J329" s="508"/>
      <c r="K329" s="508"/>
      <c r="L329" s="508"/>
      <c r="M329" s="509"/>
      <c r="N329" s="509"/>
      <c r="O329" s="509"/>
      <c r="P329" s="509"/>
      <c r="Q329" s="509"/>
      <c r="R329" s="509"/>
      <c r="S329" s="509"/>
      <c r="T329" s="509"/>
    </row>
    <row r="330" spans="3:20" x14ac:dyDescent="0.25">
      <c r="C330" s="507"/>
      <c r="D330" s="520"/>
      <c r="E330" s="519"/>
      <c r="F330" s="519"/>
      <c r="G330" s="519"/>
      <c r="H330" s="520"/>
      <c r="I330" s="508"/>
      <c r="J330" s="508"/>
      <c r="K330" s="508"/>
      <c r="L330" s="508"/>
      <c r="M330" s="509"/>
      <c r="N330" s="509"/>
      <c r="O330" s="509"/>
      <c r="P330" s="509"/>
      <c r="Q330" s="509"/>
      <c r="R330" s="509"/>
      <c r="S330" s="509"/>
      <c r="T330" s="509"/>
    </row>
    <row r="331" spans="3:20" x14ac:dyDescent="0.25">
      <c r="C331" s="507"/>
      <c r="D331" s="520"/>
      <c r="E331" s="519"/>
      <c r="F331" s="519"/>
      <c r="G331" s="519"/>
      <c r="H331" s="520"/>
      <c r="I331" s="508"/>
      <c r="J331" s="508"/>
      <c r="K331" s="508"/>
      <c r="L331" s="508"/>
      <c r="M331" s="509"/>
      <c r="N331" s="509"/>
      <c r="O331" s="509"/>
      <c r="P331" s="509"/>
      <c r="Q331" s="509"/>
      <c r="R331" s="509"/>
      <c r="S331" s="509"/>
      <c r="T331" s="509"/>
    </row>
    <row r="332" spans="3:20" x14ac:dyDescent="0.25">
      <c r="C332" s="133"/>
      <c r="D332" s="518"/>
      <c r="E332" s="518"/>
      <c r="F332" s="519"/>
      <c r="G332" s="527"/>
      <c r="H332" s="528"/>
      <c r="I332" s="508"/>
      <c r="J332" s="508"/>
      <c r="K332" s="508"/>
      <c r="L332" s="508"/>
      <c r="M332" s="509"/>
      <c r="N332" s="509"/>
      <c r="O332" s="509"/>
      <c r="P332" s="509"/>
      <c r="Q332" s="509"/>
      <c r="R332" s="509"/>
      <c r="S332" s="509"/>
      <c r="T332" s="509"/>
    </row>
    <row r="333" spans="3:20" x14ac:dyDescent="0.25">
      <c r="C333" s="507"/>
      <c r="D333" s="520"/>
      <c r="E333" s="519"/>
      <c r="F333" s="519"/>
      <c r="G333" s="519"/>
      <c r="H333" s="520"/>
      <c r="I333" s="508"/>
      <c r="J333" s="508"/>
      <c r="K333" s="508"/>
      <c r="L333" s="508"/>
      <c r="M333" s="509"/>
      <c r="N333" s="509"/>
      <c r="O333" s="509"/>
      <c r="P333" s="509"/>
      <c r="Q333" s="509"/>
      <c r="R333" s="509"/>
      <c r="S333" s="509"/>
      <c r="T333" s="509"/>
    </row>
    <row r="334" spans="3:20" x14ac:dyDescent="0.25">
      <c r="C334" s="507"/>
      <c r="D334" s="520"/>
      <c r="E334" s="519"/>
      <c r="F334" s="519"/>
      <c r="G334" s="519"/>
      <c r="H334" s="520"/>
      <c r="I334" s="508"/>
      <c r="J334" s="508"/>
      <c r="K334" s="508"/>
      <c r="L334" s="508"/>
      <c r="M334" s="509"/>
      <c r="N334" s="509"/>
      <c r="O334" s="509"/>
      <c r="P334" s="509"/>
      <c r="Q334" s="509"/>
      <c r="R334" s="509"/>
      <c r="S334" s="509"/>
      <c r="T334" s="509"/>
    </row>
    <row r="335" spans="3:20" x14ac:dyDescent="0.25">
      <c r="C335" s="133"/>
      <c r="D335" s="518"/>
      <c r="E335" s="518"/>
      <c r="F335" s="519"/>
      <c r="G335" s="527"/>
      <c r="H335" s="528"/>
      <c r="I335" s="508"/>
      <c r="J335" s="508"/>
      <c r="K335" s="508"/>
      <c r="L335" s="508"/>
      <c r="M335" s="509"/>
      <c r="N335" s="509"/>
      <c r="O335" s="509"/>
      <c r="P335" s="509"/>
      <c r="Q335" s="509"/>
      <c r="R335" s="509"/>
      <c r="S335" s="509"/>
      <c r="T335" s="509"/>
    </row>
    <row r="336" spans="3:20" x14ac:dyDescent="0.25">
      <c r="C336" s="507"/>
      <c r="D336" s="520"/>
      <c r="E336" s="519"/>
      <c r="F336" s="519"/>
      <c r="G336" s="519"/>
      <c r="H336" s="520"/>
      <c r="I336" s="508"/>
      <c r="J336" s="508"/>
      <c r="K336" s="508"/>
      <c r="L336" s="508"/>
      <c r="M336" s="509"/>
      <c r="N336" s="509"/>
      <c r="O336" s="509"/>
      <c r="P336" s="509"/>
      <c r="Q336" s="509"/>
      <c r="R336" s="509"/>
      <c r="S336" s="509"/>
      <c r="T336" s="509"/>
    </row>
    <row r="337" spans="3:20" x14ac:dyDescent="0.25">
      <c r="C337" s="507"/>
      <c r="D337" s="520"/>
      <c r="E337" s="519"/>
      <c r="F337" s="519"/>
      <c r="G337" s="519"/>
      <c r="H337" s="520"/>
      <c r="I337" s="508"/>
      <c r="J337" s="508"/>
      <c r="K337" s="508"/>
      <c r="L337" s="508"/>
      <c r="M337" s="509"/>
      <c r="N337" s="509"/>
      <c r="O337" s="509"/>
      <c r="P337" s="509"/>
      <c r="Q337" s="509"/>
      <c r="R337" s="509"/>
      <c r="S337" s="509"/>
      <c r="T337" s="509"/>
    </row>
    <row r="338" spans="3:20" x14ac:dyDescent="0.25">
      <c r="C338" s="133"/>
      <c r="D338" s="518"/>
      <c r="E338" s="518"/>
      <c r="F338" s="519"/>
      <c r="G338" s="527"/>
      <c r="H338" s="528"/>
      <c r="I338" s="508"/>
      <c r="J338" s="508"/>
      <c r="K338" s="508"/>
      <c r="L338" s="508"/>
      <c r="M338" s="509"/>
      <c r="N338" s="509"/>
      <c r="O338" s="509"/>
      <c r="P338" s="509"/>
      <c r="Q338" s="509"/>
      <c r="R338" s="509"/>
      <c r="S338" s="509"/>
      <c r="T338" s="509"/>
    </row>
    <row r="339" spans="3:20" x14ac:dyDescent="0.25">
      <c r="C339" s="507"/>
      <c r="D339" s="520"/>
      <c r="E339" s="519"/>
      <c r="F339" s="519"/>
      <c r="G339" s="519"/>
      <c r="H339" s="520"/>
      <c r="I339" s="508"/>
      <c r="J339" s="508"/>
      <c r="K339" s="508"/>
      <c r="L339" s="508"/>
      <c r="M339" s="509"/>
      <c r="N339" s="509"/>
      <c r="O339" s="509"/>
      <c r="P339" s="509"/>
      <c r="Q339" s="509"/>
      <c r="R339" s="509"/>
      <c r="S339" s="509"/>
      <c r="T339" s="509"/>
    </row>
    <row r="340" spans="3:20" x14ac:dyDescent="0.25">
      <c r="C340" s="507"/>
      <c r="D340" s="520"/>
      <c r="E340" s="519"/>
      <c r="F340" s="519"/>
      <c r="G340" s="519"/>
      <c r="H340" s="520"/>
      <c r="I340" s="508"/>
      <c r="J340" s="508"/>
      <c r="K340" s="508"/>
      <c r="L340" s="508"/>
      <c r="M340" s="509"/>
      <c r="N340" s="509"/>
      <c r="O340" s="509"/>
      <c r="P340" s="509"/>
      <c r="Q340" s="509"/>
      <c r="R340" s="509"/>
      <c r="S340" s="509"/>
      <c r="T340" s="509"/>
    </row>
    <row r="341" spans="3:20" x14ac:dyDescent="0.25">
      <c r="C341" s="133"/>
      <c r="D341" s="518"/>
      <c r="E341" s="518"/>
      <c r="F341" s="519"/>
      <c r="G341" s="527"/>
      <c r="H341" s="528"/>
      <c r="I341" s="508"/>
      <c r="J341" s="508"/>
      <c r="K341" s="508"/>
      <c r="L341" s="508"/>
      <c r="M341" s="509"/>
      <c r="N341" s="509"/>
      <c r="O341" s="509"/>
      <c r="P341" s="509"/>
      <c r="Q341" s="509"/>
      <c r="R341" s="509"/>
      <c r="S341" s="509"/>
      <c r="T341" s="509"/>
    </row>
    <row r="342" spans="3:20" x14ac:dyDescent="0.25">
      <c r="C342" s="507"/>
      <c r="D342" s="520"/>
      <c r="E342" s="519"/>
      <c r="F342" s="519"/>
      <c r="G342" s="519"/>
      <c r="H342" s="520"/>
      <c r="I342" s="508"/>
      <c r="J342" s="508"/>
      <c r="K342" s="508"/>
      <c r="L342" s="508"/>
      <c r="M342" s="509"/>
      <c r="N342" s="509"/>
      <c r="O342" s="509"/>
      <c r="P342" s="509"/>
      <c r="Q342" s="509"/>
      <c r="R342" s="509"/>
      <c r="S342" s="509"/>
      <c r="T342" s="509"/>
    </row>
    <row r="343" spans="3:20" x14ac:dyDescent="0.25">
      <c r="C343" s="507"/>
      <c r="D343" s="520"/>
      <c r="E343" s="519"/>
      <c r="F343" s="519"/>
      <c r="G343" s="519"/>
      <c r="H343" s="520"/>
      <c r="I343" s="508"/>
      <c r="J343" s="508"/>
      <c r="K343" s="508"/>
      <c r="L343" s="508"/>
      <c r="M343" s="509"/>
      <c r="N343" s="509"/>
      <c r="O343" s="509"/>
      <c r="P343" s="509"/>
      <c r="Q343" s="509"/>
      <c r="R343" s="509"/>
      <c r="S343" s="509"/>
      <c r="T343" s="509"/>
    </row>
    <row r="344" spans="3:20" x14ac:dyDescent="0.25">
      <c r="C344" s="133"/>
      <c r="D344" s="518"/>
      <c r="E344" s="518"/>
      <c r="F344" s="519"/>
      <c r="G344" s="527"/>
      <c r="H344" s="528"/>
      <c r="I344" s="508"/>
      <c r="J344" s="508"/>
      <c r="K344" s="508"/>
      <c r="L344" s="508"/>
      <c r="M344" s="509"/>
      <c r="N344" s="509"/>
      <c r="O344" s="509"/>
      <c r="P344" s="509"/>
      <c r="Q344" s="509"/>
      <c r="R344" s="509"/>
      <c r="S344" s="509"/>
      <c r="T344" s="509"/>
    </row>
    <row r="345" spans="3:20" x14ac:dyDescent="0.25">
      <c r="C345" s="507"/>
      <c r="D345" s="520"/>
      <c r="E345" s="519"/>
      <c r="F345" s="519"/>
      <c r="G345" s="519"/>
      <c r="H345" s="520"/>
      <c r="I345" s="508"/>
      <c r="J345" s="508"/>
      <c r="K345" s="508"/>
      <c r="L345" s="508"/>
      <c r="M345" s="509"/>
      <c r="N345" s="509"/>
      <c r="O345" s="509"/>
      <c r="P345" s="509"/>
      <c r="Q345" s="509"/>
      <c r="R345" s="509"/>
      <c r="S345" s="509"/>
      <c r="T345" s="509"/>
    </row>
    <row r="346" spans="3:20" x14ac:dyDescent="0.25">
      <c r="C346" s="507"/>
      <c r="D346" s="520"/>
      <c r="E346" s="519"/>
      <c r="F346" s="519"/>
      <c r="G346" s="519"/>
      <c r="H346" s="520"/>
      <c r="I346" s="508"/>
      <c r="J346" s="508"/>
      <c r="K346" s="508"/>
      <c r="L346" s="508"/>
      <c r="M346" s="509"/>
      <c r="N346" s="509"/>
      <c r="O346" s="509"/>
      <c r="P346" s="509"/>
      <c r="Q346" s="509"/>
      <c r="R346" s="509"/>
      <c r="S346" s="509"/>
      <c r="T346" s="509"/>
    </row>
    <row r="347" spans="3:20" x14ac:dyDescent="0.25">
      <c r="C347" s="133"/>
      <c r="D347" s="518"/>
      <c r="E347" s="518"/>
      <c r="F347" s="519"/>
      <c r="G347" s="527"/>
      <c r="H347" s="528"/>
      <c r="I347" s="508"/>
      <c r="J347" s="508"/>
      <c r="K347" s="508"/>
      <c r="L347" s="508"/>
      <c r="M347" s="509"/>
      <c r="N347" s="509"/>
      <c r="O347" s="509"/>
      <c r="P347" s="509"/>
      <c r="Q347" s="509"/>
      <c r="R347" s="509"/>
      <c r="S347" s="509"/>
      <c r="T347" s="509"/>
    </row>
    <row r="348" spans="3:20" x14ac:dyDescent="0.25">
      <c r="C348" s="507"/>
      <c r="D348" s="520"/>
      <c r="E348" s="519"/>
      <c r="F348" s="519"/>
      <c r="G348" s="519"/>
      <c r="H348" s="520"/>
      <c r="I348" s="508"/>
      <c r="J348" s="508"/>
      <c r="K348" s="508"/>
      <c r="L348" s="508"/>
      <c r="M348" s="509"/>
      <c r="N348" s="509"/>
      <c r="O348" s="509"/>
      <c r="P348" s="509"/>
      <c r="Q348" s="509"/>
      <c r="R348" s="509"/>
      <c r="S348" s="509"/>
      <c r="T348" s="509"/>
    </row>
    <row r="349" spans="3:20" x14ac:dyDescent="0.25">
      <c r="C349" s="507"/>
      <c r="D349" s="520"/>
      <c r="E349" s="519"/>
      <c r="F349" s="519"/>
      <c r="G349" s="519"/>
      <c r="H349" s="520"/>
      <c r="I349" s="508"/>
      <c r="J349" s="508"/>
      <c r="K349" s="508"/>
      <c r="L349" s="508"/>
      <c r="M349" s="509"/>
      <c r="N349" s="509"/>
      <c r="O349" s="509"/>
      <c r="P349" s="509"/>
      <c r="Q349" s="509"/>
      <c r="R349" s="509"/>
      <c r="S349" s="509"/>
      <c r="T349" s="509"/>
    </row>
    <row r="350" spans="3:20" x14ac:dyDescent="0.25">
      <c r="C350" s="133"/>
      <c r="D350" s="518"/>
      <c r="E350" s="518"/>
      <c r="F350" s="519"/>
      <c r="G350" s="527"/>
      <c r="H350" s="528"/>
      <c r="I350" s="508"/>
      <c r="J350" s="508"/>
      <c r="K350" s="508"/>
      <c r="L350" s="508"/>
      <c r="M350" s="509"/>
      <c r="N350" s="509"/>
      <c r="O350" s="509"/>
      <c r="P350" s="509"/>
      <c r="Q350" s="509"/>
      <c r="R350" s="509"/>
      <c r="S350" s="509"/>
      <c r="T350" s="509"/>
    </row>
    <row r="351" spans="3:20" x14ac:dyDescent="0.25">
      <c r="C351" s="507"/>
      <c r="D351" s="520"/>
      <c r="E351" s="519"/>
      <c r="F351" s="519"/>
      <c r="G351" s="519"/>
      <c r="H351" s="520"/>
      <c r="I351" s="508"/>
      <c r="J351" s="508"/>
      <c r="K351" s="508"/>
      <c r="L351" s="508"/>
      <c r="M351" s="509"/>
      <c r="N351" s="509"/>
      <c r="O351" s="509"/>
      <c r="P351" s="509"/>
      <c r="Q351" s="509"/>
      <c r="R351" s="509"/>
      <c r="S351" s="509"/>
      <c r="T351" s="509"/>
    </row>
    <row r="352" spans="3:20" x14ac:dyDescent="0.25">
      <c r="C352" s="507"/>
      <c r="D352" s="520"/>
      <c r="E352" s="519"/>
      <c r="F352" s="519"/>
      <c r="G352" s="519"/>
      <c r="H352" s="520"/>
      <c r="I352" s="508"/>
      <c r="J352" s="508"/>
      <c r="K352" s="508"/>
      <c r="L352" s="508"/>
      <c r="M352" s="509"/>
      <c r="N352" s="509"/>
      <c r="O352" s="509"/>
      <c r="P352" s="509"/>
      <c r="Q352" s="509"/>
      <c r="R352" s="509"/>
      <c r="S352" s="509"/>
      <c r="T352" s="509"/>
    </row>
    <row r="353" spans="3:20" x14ac:dyDescent="0.25">
      <c r="C353" s="133"/>
      <c r="D353" s="518"/>
      <c r="E353" s="518"/>
      <c r="F353" s="519"/>
      <c r="G353" s="527"/>
      <c r="H353" s="528"/>
      <c r="I353" s="508"/>
      <c r="J353" s="508"/>
      <c r="K353" s="508"/>
      <c r="L353" s="508"/>
      <c r="M353" s="509"/>
      <c r="N353" s="509"/>
      <c r="O353" s="509"/>
      <c r="P353" s="509"/>
      <c r="Q353" s="509"/>
      <c r="R353" s="509"/>
      <c r="S353" s="509"/>
      <c r="T353" s="509"/>
    </row>
    <row r="354" spans="3:20" x14ac:dyDescent="0.25">
      <c r="C354" s="507"/>
      <c r="D354" s="520"/>
      <c r="E354" s="519"/>
      <c r="F354" s="519"/>
      <c r="G354" s="519"/>
      <c r="H354" s="520"/>
      <c r="I354" s="508"/>
      <c r="J354" s="508"/>
      <c r="K354" s="508"/>
      <c r="L354" s="508"/>
      <c r="M354" s="509"/>
      <c r="N354" s="509"/>
      <c r="O354" s="509"/>
      <c r="P354" s="509"/>
      <c r="Q354" s="509"/>
      <c r="R354" s="509"/>
      <c r="S354" s="509"/>
      <c r="T354" s="509"/>
    </row>
    <row r="355" spans="3:20" x14ac:dyDescent="0.25">
      <c r="C355" s="507"/>
      <c r="D355" s="520"/>
      <c r="E355" s="519"/>
      <c r="F355" s="519"/>
      <c r="G355" s="519"/>
      <c r="H355" s="520"/>
      <c r="I355" s="508"/>
      <c r="J355" s="508"/>
      <c r="K355" s="508"/>
      <c r="L355" s="508"/>
      <c r="M355" s="509"/>
      <c r="N355" s="509"/>
      <c r="O355" s="509"/>
      <c r="P355" s="509"/>
      <c r="Q355" s="509"/>
      <c r="R355" s="509"/>
      <c r="S355" s="509"/>
      <c r="T355" s="509"/>
    </row>
    <row r="356" spans="3:20" x14ac:dyDescent="0.25">
      <c r="C356" s="133"/>
      <c r="D356" s="518"/>
      <c r="E356" s="518"/>
      <c r="F356" s="519"/>
      <c r="G356" s="527"/>
      <c r="H356" s="528"/>
      <c r="I356" s="508"/>
      <c r="J356" s="508"/>
      <c r="K356" s="508"/>
      <c r="L356" s="508"/>
      <c r="M356" s="509"/>
      <c r="N356" s="509"/>
      <c r="O356" s="509"/>
      <c r="P356" s="509"/>
      <c r="Q356" s="509"/>
      <c r="R356" s="509"/>
      <c r="S356" s="509"/>
      <c r="T356" s="509"/>
    </row>
    <row r="357" spans="3:20" x14ac:dyDescent="0.25">
      <c r="C357" s="507"/>
      <c r="D357" s="520"/>
      <c r="E357" s="519"/>
      <c r="F357" s="519"/>
      <c r="G357" s="519"/>
      <c r="H357" s="520"/>
      <c r="I357" s="508"/>
      <c r="J357" s="508"/>
      <c r="K357" s="508"/>
      <c r="L357" s="508"/>
      <c r="M357" s="509"/>
      <c r="N357" s="509"/>
      <c r="O357" s="509"/>
      <c r="P357" s="509"/>
      <c r="Q357" s="509"/>
      <c r="R357" s="509"/>
      <c r="S357" s="509"/>
      <c r="T357" s="509"/>
    </row>
    <row r="358" spans="3:20" x14ac:dyDescent="0.25">
      <c r="C358" s="507"/>
      <c r="D358" s="520"/>
      <c r="E358" s="519"/>
      <c r="F358" s="519"/>
      <c r="G358" s="519"/>
      <c r="H358" s="520"/>
      <c r="I358" s="508"/>
      <c r="J358" s="508"/>
      <c r="K358" s="508"/>
      <c r="L358" s="508"/>
      <c r="M358" s="509"/>
      <c r="N358" s="509"/>
      <c r="O358" s="509"/>
      <c r="P358" s="509"/>
      <c r="Q358" s="509"/>
      <c r="R358" s="509"/>
      <c r="S358" s="509"/>
      <c r="T358" s="509"/>
    </row>
    <row r="359" spans="3:20" x14ac:dyDescent="0.25">
      <c r="C359" s="133"/>
      <c r="D359" s="518"/>
      <c r="E359" s="518"/>
      <c r="F359" s="519"/>
      <c r="G359" s="527"/>
      <c r="H359" s="528"/>
      <c r="I359" s="508"/>
      <c r="J359" s="508"/>
      <c r="K359" s="508"/>
      <c r="L359" s="508"/>
      <c r="M359" s="509"/>
      <c r="N359" s="509"/>
      <c r="O359" s="509"/>
      <c r="P359" s="509"/>
      <c r="Q359" s="509"/>
      <c r="R359" s="509"/>
      <c r="S359" s="509"/>
      <c r="T359" s="509"/>
    </row>
    <row r="360" spans="3:20" x14ac:dyDescent="0.25">
      <c r="C360" s="507"/>
      <c r="D360" s="520"/>
      <c r="E360" s="519"/>
      <c r="F360" s="519"/>
      <c r="G360" s="519"/>
      <c r="H360" s="520"/>
      <c r="I360" s="508"/>
      <c r="J360" s="508"/>
      <c r="K360" s="508"/>
      <c r="L360" s="508"/>
      <c r="M360" s="509"/>
      <c r="N360" s="509"/>
      <c r="O360" s="509"/>
      <c r="P360" s="509"/>
      <c r="Q360" s="509"/>
      <c r="R360" s="509"/>
      <c r="S360" s="509"/>
      <c r="T360" s="509"/>
    </row>
    <row r="361" spans="3:20" x14ac:dyDescent="0.25">
      <c r="C361" s="507"/>
      <c r="D361" s="520"/>
      <c r="E361" s="519"/>
      <c r="F361" s="519"/>
      <c r="G361" s="519"/>
      <c r="H361" s="520"/>
      <c r="I361" s="508"/>
      <c r="J361" s="508"/>
      <c r="K361" s="508"/>
      <c r="L361" s="508"/>
      <c r="M361" s="509"/>
      <c r="N361" s="509"/>
      <c r="O361" s="509"/>
      <c r="P361" s="509"/>
      <c r="Q361" s="509"/>
      <c r="R361" s="509"/>
      <c r="S361" s="509"/>
      <c r="T361" s="509"/>
    </row>
    <row r="362" spans="3:20" x14ac:dyDescent="0.25">
      <c r="C362" s="133"/>
      <c r="D362" s="518"/>
      <c r="E362" s="518"/>
      <c r="F362" s="519"/>
      <c r="G362" s="527"/>
      <c r="H362" s="528"/>
      <c r="I362" s="508"/>
      <c r="J362" s="508"/>
      <c r="K362" s="508"/>
      <c r="L362" s="508"/>
      <c r="M362" s="509"/>
      <c r="N362" s="509"/>
      <c r="O362" s="509"/>
      <c r="P362" s="509"/>
      <c r="Q362" s="509"/>
      <c r="R362" s="509"/>
      <c r="S362" s="509"/>
      <c r="T362" s="509"/>
    </row>
    <row r="363" spans="3:20" x14ac:dyDescent="0.25">
      <c r="C363" s="507"/>
      <c r="D363" s="520"/>
      <c r="E363" s="519"/>
      <c r="F363" s="519"/>
      <c r="G363" s="519"/>
      <c r="H363" s="520"/>
      <c r="I363" s="508"/>
      <c r="J363" s="508"/>
      <c r="K363" s="508"/>
      <c r="L363" s="508"/>
      <c r="M363" s="509"/>
      <c r="N363" s="509"/>
      <c r="O363" s="509"/>
      <c r="P363" s="509"/>
      <c r="Q363" s="509"/>
      <c r="R363" s="509"/>
      <c r="S363" s="509"/>
      <c r="T363" s="509"/>
    </row>
    <row r="364" spans="3:20" x14ac:dyDescent="0.25">
      <c r="C364" s="507"/>
      <c r="D364" s="520"/>
      <c r="E364" s="519"/>
      <c r="F364" s="519"/>
      <c r="G364" s="519"/>
      <c r="H364" s="520"/>
      <c r="I364" s="508"/>
      <c r="J364" s="508"/>
      <c r="K364" s="508"/>
      <c r="L364" s="508"/>
      <c r="M364" s="509"/>
      <c r="N364" s="509"/>
      <c r="O364" s="509"/>
      <c r="P364" s="509"/>
      <c r="Q364" s="509"/>
      <c r="R364" s="509"/>
      <c r="S364" s="509"/>
      <c r="T364" s="509"/>
    </row>
    <row r="365" spans="3:20" x14ac:dyDescent="0.25">
      <c r="C365" s="133"/>
      <c r="D365" s="518"/>
      <c r="E365" s="518"/>
      <c r="F365" s="519"/>
      <c r="G365" s="527"/>
      <c r="H365" s="528"/>
      <c r="I365" s="508"/>
      <c r="J365" s="508"/>
      <c r="K365" s="508"/>
      <c r="L365" s="508"/>
      <c r="M365" s="509"/>
      <c r="N365" s="509"/>
      <c r="O365" s="509"/>
      <c r="P365" s="509"/>
      <c r="Q365" s="509"/>
      <c r="R365" s="509"/>
      <c r="S365" s="509"/>
      <c r="T365" s="509"/>
    </row>
    <row r="366" spans="3:20" x14ac:dyDescent="0.25">
      <c r="C366" s="507"/>
      <c r="D366" s="520"/>
      <c r="E366" s="519"/>
      <c r="F366" s="519"/>
      <c r="G366" s="519"/>
      <c r="H366" s="520"/>
      <c r="I366" s="508"/>
      <c r="J366" s="508"/>
      <c r="K366" s="508"/>
      <c r="L366" s="508"/>
      <c r="M366" s="509"/>
      <c r="N366" s="509"/>
      <c r="O366" s="509"/>
      <c r="P366" s="509"/>
      <c r="Q366" s="509"/>
      <c r="R366" s="509"/>
      <c r="S366" s="509"/>
      <c r="T366" s="509"/>
    </row>
    <row r="367" spans="3:20" x14ac:dyDescent="0.25">
      <c r="C367" s="507"/>
      <c r="D367" s="520"/>
      <c r="E367" s="519"/>
      <c r="F367" s="519"/>
      <c r="G367" s="519"/>
      <c r="H367" s="520"/>
      <c r="I367" s="508"/>
      <c r="J367" s="508"/>
      <c r="K367" s="508"/>
      <c r="L367" s="508"/>
      <c r="M367" s="509"/>
      <c r="N367" s="509"/>
      <c r="O367" s="509"/>
      <c r="P367" s="509"/>
      <c r="Q367" s="509"/>
      <c r="R367" s="509"/>
      <c r="S367" s="509"/>
      <c r="T367" s="509"/>
    </row>
    <row r="368" spans="3:20" x14ac:dyDescent="0.25">
      <c r="C368" s="509"/>
      <c r="D368" s="524"/>
      <c r="E368" s="509"/>
      <c r="F368" s="509"/>
      <c r="G368" s="509"/>
      <c r="H368" s="524"/>
      <c r="I368" s="509"/>
      <c r="J368" s="509"/>
      <c r="K368" s="509"/>
      <c r="L368" s="509"/>
      <c r="M368" s="509"/>
      <c r="N368" s="509"/>
      <c r="O368" s="509"/>
      <c r="P368" s="509"/>
      <c r="Q368" s="509"/>
      <c r="R368" s="509"/>
      <c r="S368" s="509"/>
      <c r="T368" s="509"/>
    </row>
    <row r="369" spans="3:20" x14ac:dyDescent="0.25">
      <c r="C369" s="509"/>
      <c r="D369" s="524"/>
      <c r="E369" s="509"/>
      <c r="F369" s="509"/>
      <c r="G369" s="509"/>
      <c r="H369" s="524"/>
      <c r="I369" s="509"/>
      <c r="J369" s="509"/>
      <c r="K369" s="509"/>
      <c r="L369" s="509"/>
      <c r="M369" s="509"/>
      <c r="N369" s="509"/>
      <c r="O369" s="509"/>
      <c r="P369" s="509"/>
      <c r="Q369" s="509"/>
      <c r="R369" s="509"/>
      <c r="S369" s="509"/>
      <c r="T369" s="509"/>
    </row>
    <row r="370" spans="3:20" x14ac:dyDescent="0.25">
      <c r="C370" s="525"/>
      <c r="D370" s="506"/>
      <c r="E370" s="507"/>
      <c r="F370" s="507"/>
      <c r="G370" s="507"/>
      <c r="H370" s="508"/>
      <c r="I370" s="508"/>
      <c r="J370" s="508"/>
      <c r="K370" s="509"/>
      <c r="L370" s="509"/>
      <c r="M370" s="509"/>
      <c r="N370" s="509"/>
      <c r="O370" s="509"/>
      <c r="P370" s="509"/>
      <c r="Q370" s="509"/>
      <c r="R370" s="509"/>
      <c r="S370" s="509"/>
      <c r="T370" s="509"/>
    </row>
    <row r="371" spans="3:20" x14ac:dyDescent="0.25">
      <c r="C371" s="509"/>
      <c r="D371" s="510"/>
      <c r="E371" s="507"/>
      <c r="F371" s="507"/>
      <c r="G371" s="507"/>
      <c r="H371" s="508"/>
      <c r="I371" s="508"/>
      <c r="J371" s="508"/>
      <c r="K371" s="509"/>
      <c r="L371" s="509"/>
      <c r="M371" s="509"/>
      <c r="N371" s="509"/>
      <c r="O371" s="509"/>
      <c r="P371" s="509"/>
      <c r="Q371" s="509"/>
      <c r="R371" s="509"/>
      <c r="S371" s="509"/>
      <c r="T371" s="509"/>
    </row>
    <row r="372" spans="3:20" x14ac:dyDescent="0.25">
      <c r="C372" s="509"/>
      <c r="D372" s="510"/>
      <c r="E372" s="507"/>
      <c r="F372" s="507"/>
      <c r="G372" s="507"/>
      <c r="H372" s="508"/>
      <c r="I372" s="508"/>
      <c r="J372" s="508"/>
      <c r="K372" s="509"/>
      <c r="L372" s="509"/>
      <c r="M372" s="509"/>
      <c r="N372" s="509"/>
      <c r="O372" s="509"/>
      <c r="P372" s="509"/>
      <c r="Q372" s="509"/>
      <c r="R372" s="509"/>
      <c r="S372" s="509"/>
      <c r="T372" s="509"/>
    </row>
    <row r="373" spans="3:20" ht="15.75" x14ac:dyDescent="0.25">
      <c r="C373" s="511"/>
      <c r="D373" s="512"/>
      <c r="E373" s="507"/>
      <c r="F373" s="507"/>
      <c r="G373" s="507"/>
      <c r="H373" s="508"/>
      <c r="I373" s="508"/>
      <c r="J373" s="508"/>
      <c r="K373" s="509"/>
      <c r="L373" s="509"/>
      <c r="M373" s="509"/>
      <c r="N373" s="509"/>
      <c r="O373" s="509"/>
      <c r="P373" s="509"/>
      <c r="Q373" s="509"/>
      <c r="R373" s="509"/>
      <c r="S373" s="509"/>
      <c r="T373" s="509"/>
    </row>
    <row r="374" spans="3:20" ht="18.75" x14ac:dyDescent="0.25">
      <c r="C374" s="513"/>
      <c r="D374" s="510"/>
      <c r="E374" s="507"/>
      <c r="F374" s="507"/>
      <c r="G374" s="507"/>
      <c r="H374" s="508"/>
      <c r="I374" s="508"/>
      <c r="J374" s="508"/>
      <c r="K374" s="509"/>
      <c r="L374" s="509"/>
      <c r="M374" s="509"/>
      <c r="N374" s="509"/>
      <c r="O374" s="509"/>
      <c r="P374" s="509"/>
      <c r="Q374" s="509"/>
      <c r="R374" s="509"/>
      <c r="S374" s="509"/>
      <c r="T374" s="509"/>
    </row>
    <row r="375" spans="3:20" x14ac:dyDescent="0.25">
      <c r="C375" s="526"/>
      <c r="D375" s="510"/>
      <c r="E375" s="507"/>
      <c r="F375" s="507"/>
      <c r="G375" s="507"/>
      <c r="H375" s="508"/>
      <c r="I375" s="508"/>
      <c r="J375" s="508"/>
      <c r="K375" s="509"/>
      <c r="L375" s="509"/>
      <c r="M375" s="509"/>
      <c r="N375" s="509"/>
      <c r="O375" s="509"/>
      <c r="P375" s="509"/>
      <c r="Q375" s="509"/>
      <c r="R375" s="509"/>
      <c r="S375" s="509"/>
      <c r="T375" s="509"/>
    </row>
    <row r="376" spans="3:20" x14ac:dyDescent="0.25">
      <c r="C376" s="515"/>
      <c r="D376" s="515"/>
      <c r="E376" s="515"/>
      <c r="F376" s="515"/>
      <c r="G376" s="517"/>
      <c r="H376" s="517"/>
      <c r="I376" s="515"/>
      <c r="J376" s="515"/>
      <c r="K376" s="515"/>
      <c r="L376" s="515"/>
      <c r="M376" s="509"/>
      <c r="N376" s="509"/>
      <c r="O376" s="509"/>
      <c r="P376" s="509"/>
      <c r="Q376" s="509"/>
      <c r="R376" s="509"/>
      <c r="S376" s="509"/>
      <c r="T376" s="509"/>
    </row>
    <row r="377" spans="3:20" x14ac:dyDescent="0.25">
      <c r="C377" s="133"/>
      <c r="D377" s="518"/>
      <c r="E377" s="518"/>
      <c r="F377" s="519"/>
      <c r="G377" s="527"/>
      <c r="H377" s="528"/>
      <c r="I377" s="508"/>
      <c r="J377" s="508"/>
      <c r="K377" s="521"/>
      <c r="L377" s="508"/>
      <c r="M377" s="509"/>
      <c r="N377" s="509"/>
      <c r="O377" s="509"/>
      <c r="P377" s="509"/>
      <c r="Q377" s="509"/>
      <c r="R377" s="509"/>
      <c r="S377" s="509"/>
      <c r="T377" s="509"/>
    </row>
    <row r="378" spans="3:20" x14ac:dyDescent="0.25">
      <c r="C378" s="507"/>
      <c r="D378" s="520"/>
      <c r="E378" s="519"/>
      <c r="F378" s="519"/>
      <c r="G378" s="519"/>
      <c r="H378" s="520"/>
      <c r="I378" s="508"/>
      <c r="J378" s="508"/>
      <c r="K378" s="508"/>
      <c r="L378" s="508"/>
      <c r="M378" s="509"/>
      <c r="N378" s="509"/>
      <c r="O378" s="509"/>
      <c r="P378" s="509"/>
      <c r="Q378" s="509"/>
      <c r="R378" s="509"/>
      <c r="S378" s="509"/>
      <c r="T378" s="509"/>
    </row>
    <row r="379" spans="3:20" x14ac:dyDescent="0.25">
      <c r="C379" s="507"/>
      <c r="D379" s="520"/>
      <c r="E379" s="519"/>
      <c r="F379" s="519"/>
      <c r="G379" s="519"/>
      <c r="H379" s="520"/>
      <c r="I379" s="508"/>
      <c r="J379" s="508"/>
      <c r="K379" s="508"/>
      <c r="L379" s="508"/>
      <c r="M379" s="509"/>
      <c r="N379" s="509"/>
      <c r="O379" s="509"/>
      <c r="P379" s="509"/>
      <c r="Q379" s="509"/>
      <c r="R379" s="509"/>
      <c r="S379" s="509"/>
      <c r="T379" s="509"/>
    </row>
    <row r="380" spans="3:20" x14ac:dyDescent="0.25">
      <c r="C380" s="133"/>
      <c r="D380" s="518"/>
      <c r="E380" s="518"/>
      <c r="F380" s="519"/>
      <c r="G380" s="527"/>
      <c r="H380" s="528"/>
      <c r="I380" s="508"/>
      <c r="J380" s="508"/>
      <c r="K380" s="508"/>
      <c r="L380" s="508"/>
      <c r="M380" s="509"/>
      <c r="N380" s="509"/>
      <c r="O380" s="509"/>
      <c r="P380" s="509"/>
      <c r="Q380" s="509"/>
      <c r="R380" s="509"/>
      <c r="S380" s="509"/>
      <c r="T380" s="509"/>
    </row>
    <row r="381" spans="3:20" x14ac:dyDescent="0.25">
      <c r="C381" s="507"/>
      <c r="D381" s="520"/>
      <c r="E381" s="519"/>
      <c r="F381" s="519"/>
      <c r="G381" s="519"/>
      <c r="H381" s="520"/>
      <c r="I381" s="508"/>
      <c r="J381" s="508"/>
      <c r="K381" s="508"/>
      <c r="L381" s="508"/>
      <c r="M381" s="509"/>
      <c r="N381" s="509"/>
      <c r="O381" s="509"/>
      <c r="P381" s="509"/>
      <c r="Q381" s="509"/>
      <c r="R381" s="509"/>
      <c r="S381" s="509"/>
      <c r="T381" s="509"/>
    </row>
    <row r="382" spans="3:20" x14ac:dyDescent="0.25">
      <c r="C382" s="507"/>
      <c r="D382" s="520"/>
      <c r="E382" s="519"/>
      <c r="F382" s="519"/>
      <c r="G382" s="519"/>
      <c r="H382" s="520"/>
      <c r="I382" s="508"/>
      <c r="J382" s="508"/>
      <c r="K382" s="508"/>
      <c r="L382" s="508"/>
      <c r="M382" s="509"/>
      <c r="N382" s="509"/>
      <c r="O382" s="509"/>
      <c r="P382" s="509"/>
      <c r="Q382" s="509"/>
      <c r="R382" s="509"/>
      <c r="S382" s="509"/>
      <c r="T382" s="509"/>
    </row>
    <row r="383" spans="3:20" x14ac:dyDescent="0.25">
      <c r="C383" s="133"/>
      <c r="D383" s="518"/>
      <c r="E383" s="518"/>
      <c r="F383" s="519"/>
      <c r="G383" s="527"/>
      <c r="H383" s="528"/>
      <c r="I383" s="508"/>
      <c r="J383" s="508"/>
      <c r="K383" s="508"/>
      <c r="L383" s="508"/>
      <c r="M383" s="509"/>
      <c r="N383" s="509"/>
      <c r="O383" s="509"/>
      <c r="P383" s="509"/>
      <c r="Q383" s="509"/>
      <c r="R383" s="509"/>
      <c r="S383" s="509"/>
      <c r="T383" s="509"/>
    </row>
    <row r="384" spans="3:20" x14ac:dyDescent="0.25">
      <c r="C384" s="507"/>
      <c r="D384" s="520"/>
      <c r="E384" s="519"/>
      <c r="F384" s="519"/>
      <c r="G384" s="519"/>
      <c r="H384" s="520"/>
      <c r="I384" s="508"/>
      <c r="J384" s="508"/>
      <c r="K384" s="508"/>
      <c r="L384" s="508"/>
      <c r="M384" s="509"/>
      <c r="N384" s="509"/>
      <c r="O384" s="509"/>
      <c r="P384" s="509"/>
      <c r="Q384" s="509"/>
      <c r="R384" s="509"/>
      <c r="S384" s="509"/>
      <c r="T384" s="509"/>
    </row>
    <row r="385" spans="3:20" x14ac:dyDescent="0.25">
      <c r="C385" s="507"/>
      <c r="D385" s="520"/>
      <c r="E385" s="519"/>
      <c r="F385" s="519"/>
      <c r="G385" s="519"/>
      <c r="H385" s="520"/>
      <c r="I385" s="508"/>
      <c r="J385" s="508"/>
      <c r="K385" s="508"/>
      <c r="L385" s="508"/>
      <c r="M385" s="509"/>
      <c r="N385" s="509"/>
      <c r="O385" s="509"/>
      <c r="P385" s="509"/>
      <c r="Q385" s="509"/>
      <c r="R385" s="509"/>
      <c r="S385" s="509"/>
      <c r="T385" s="509"/>
    </row>
    <row r="386" spans="3:20" x14ac:dyDescent="0.25">
      <c r="C386" s="133"/>
      <c r="D386" s="518"/>
      <c r="E386" s="518"/>
      <c r="F386" s="519"/>
      <c r="G386" s="527"/>
      <c r="H386" s="528"/>
      <c r="I386" s="508"/>
      <c r="J386" s="508"/>
      <c r="K386" s="508"/>
      <c r="L386" s="508"/>
      <c r="M386" s="509"/>
      <c r="N386" s="509"/>
      <c r="O386" s="509"/>
      <c r="P386" s="509"/>
      <c r="Q386" s="509"/>
      <c r="R386" s="509"/>
      <c r="S386" s="509"/>
      <c r="T386" s="509"/>
    </row>
    <row r="387" spans="3:20" x14ac:dyDescent="0.25">
      <c r="C387" s="507"/>
      <c r="D387" s="520"/>
      <c r="E387" s="519"/>
      <c r="F387" s="519"/>
      <c r="G387" s="519"/>
      <c r="H387" s="520"/>
      <c r="I387" s="508"/>
      <c r="J387" s="508"/>
      <c r="K387" s="508"/>
      <c r="L387" s="508"/>
      <c r="M387" s="509"/>
      <c r="N387" s="509"/>
      <c r="O387" s="509"/>
      <c r="P387" s="509"/>
      <c r="Q387" s="509"/>
      <c r="R387" s="509"/>
      <c r="S387" s="509"/>
      <c r="T387" s="509"/>
    </row>
    <row r="388" spans="3:20" x14ac:dyDescent="0.25">
      <c r="C388" s="507"/>
      <c r="D388" s="520"/>
      <c r="E388" s="519"/>
      <c r="F388" s="519"/>
      <c r="G388" s="519"/>
      <c r="H388" s="520"/>
      <c r="I388" s="508"/>
      <c r="J388" s="508"/>
      <c r="K388" s="508"/>
      <c r="L388" s="508"/>
      <c r="M388" s="509"/>
      <c r="N388" s="509"/>
      <c r="O388" s="509"/>
      <c r="P388" s="509"/>
      <c r="Q388" s="509"/>
      <c r="R388" s="509"/>
      <c r="S388" s="509"/>
      <c r="T388" s="509"/>
    </row>
    <row r="389" spans="3:20" x14ac:dyDescent="0.25">
      <c r="C389" s="133"/>
      <c r="D389" s="518"/>
      <c r="E389" s="518"/>
      <c r="F389" s="519"/>
      <c r="G389" s="527"/>
      <c r="H389" s="528"/>
      <c r="I389" s="508"/>
      <c r="J389" s="508"/>
      <c r="K389" s="508"/>
      <c r="L389" s="508"/>
      <c r="M389" s="509"/>
      <c r="N389" s="509"/>
      <c r="O389" s="509"/>
      <c r="P389" s="509"/>
      <c r="Q389" s="509"/>
      <c r="R389" s="509"/>
      <c r="S389" s="509"/>
      <c r="T389" s="509"/>
    </row>
    <row r="390" spans="3:20" x14ac:dyDescent="0.25">
      <c r="C390" s="507"/>
      <c r="D390" s="520"/>
      <c r="E390" s="519"/>
      <c r="F390" s="519"/>
      <c r="G390" s="519"/>
      <c r="H390" s="520"/>
      <c r="I390" s="508"/>
      <c r="J390" s="508"/>
      <c r="K390" s="508"/>
      <c r="L390" s="508"/>
      <c r="M390" s="509"/>
      <c r="N390" s="509"/>
      <c r="O390" s="509"/>
      <c r="P390" s="509"/>
      <c r="Q390" s="509"/>
      <c r="R390" s="509"/>
      <c r="S390" s="509"/>
      <c r="T390" s="509"/>
    </row>
    <row r="391" spans="3:20" x14ac:dyDescent="0.25">
      <c r="C391" s="507"/>
      <c r="D391" s="520"/>
      <c r="E391" s="519"/>
      <c r="F391" s="519"/>
      <c r="G391" s="519"/>
      <c r="H391" s="520"/>
      <c r="I391" s="508"/>
      <c r="J391" s="508"/>
      <c r="K391" s="508"/>
      <c r="L391" s="508"/>
      <c r="M391" s="509"/>
      <c r="N391" s="509"/>
      <c r="O391" s="509"/>
      <c r="P391" s="509"/>
      <c r="Q391" s="509"/>
      <c r="R391" s="509"/>
      <c r="S391" s="509"/>
      <c r="T391" s="509"/>
    </row>
    <row r="392" spans="3:20" x14ac:dyDescent="0.25">
      <c r="C392" s="133"/>
      <c r="D392" s="518"/>
      <c r="E392" s="518"/>
      <c r="F392" s="519"/>
      <c r="G392" s="527"/>
      <c r="H392" s="528"/>
      <c r="I392" s="508"/>
      <c r="J392" s="508"/>
      <c r="K392" s="508"/>
      <c r="L392" s="508"/>
      <c r="M392" s="509"/>
      <c r="N392" s="509"/>
      <c r="O392" s="509"/>
      <c r="P392" s="509"/>
      <c r="Q392" s="509"/>
      <c r="R392" s="509"/>
      <c r="S392" s="509"/>
      <c r="T392" s="509"/>
    </row>
    <row r="393" spans="3:20" x14ac:dyDescent="0.25">
      <c r="C393" s="507"/>
      <c r="D393" s="520"/>
      <c r="E393" s="519"/>
      <c r="F393" s="519"/>
      <c r="G393" s="519"/>
      <c r="H393" s="520"/>
      <c r="I393" s="508"/>
      <c r="J393" s="508"/>
      <c r="K393" s="508"/>
      <c r="L393" s="508"/>
      <c r="M393" s="509"/>
      <c r="N393" s="509"/>
      <c r="O393" s="509"/>
      <c r="P393" s="509"/>
      <c r="Q393" s="509"/>
      <c r="R393" s="509"/>
      <c r="S393" s="509"/>
      <c r="T393" s="509"/>
    </row>
    <row r="394" spans="3:20" x14ac:dyDescent="0.25">
      <c r="C394" s="507"/>
      <c r="D394" s="520"/>
      <c r="E394" s="519"/>
      <c r="F394" s="519"/>
      <c r="G394" s="519"/>
      <c r="H394" s="520"/>
      <c r="I394" s="508"/>
      <c r="J394" s="508"/>
      <c r="K394" s="508"/>
      <c r="L394" s="508"/>
      <c r="M394" s="509"/>
      <c r="N394" s="509"/>
      <c r="O394" s="509"/>
      <c r="P394" s="509"/>
      <c r="Q394" s="509"/>
      <c r="R394" s="509"/>
      <c r="S394" s="509"/>
      <c r="T394" s="509"/>
    </row>
    <row r="395" spans="3:20" x14ac:dyDescent="0.25">
      <c r="C395" s="133"/>
      <c r="D395" s="518"/>
      <c r="E395" s="518"/>
      <c r="F395" s="519"/>
      <c r="G395" s="527"/>
      <c r="H395" s="528"/>
      <c r="I395" s="508"/>
      <c r="J395" s="508"/>
      <c r="K395" s="508"/>
      <c r="L395" s="508"/>
      <c r="M395" s="509"/>
      <c r="N395" s="509"/>
      <c r="O395" s="509"/>
      <c r="P395" s="509"/>
      <c r="Q395" s="509"/>
      <c r="R395" s="509"/>
      <c r="S395" s="509"/>
      <c r="T395" s="509"/>
    </row>
    <row r="396" spans="3:20" x14ac:dyDescent="0.25">
      <c r="C396" s="507"/>
      <c r="D396" s="520"/>
      <c r="E396" s="519"/>
      <c r="F396" s="519"/>
      <c r="G396" s="519"/>
      <c r="H396" s="520"/>
      <c r="I396" s="508"/>
      <c r="J396" s="508"/>
      <c r="K396" s="508"/>
      <c r="L396" s="508"/>
      <c r="M396" s="509"/>
      <c r="N396" s="509"/>
      <c r="O396" s="509"/>
      <c r="P396" s="509"/>
      <c r="Q396" s="509"/>
      <c r="R396" s="509"/>
      <c r="S396" s="509"/>
      <c r="T396" s="509"/>
    </row>
    <row r="397" spans="3:20" x14ac:dyDescent="0.25">
      <c r="C397" s="507"/>
      <c r="D397" s="520"/>
      <c r="E397" s="519"/>
      <c r="F397" s="519"/>
      <c r="G397" s="519"/>
      <c r="H397" s="520"/>
      <c r="I397" s="508"/>
      <c r="J397" s="508"/>
      <c r="K397" s="508"/>
      <c r="L397" s="508"/>
      <c r="M397" s="509"/>
      <c r="N397" s="509"/>
      <c r="O397" s="509"/>
      <c r="P397" s="509"/>
      <c r="Q397" s="509"/>
      <c r="R397" s="509"/>
      <c r="S397" s="509"/>
      <c r="T397" s="509"/>
    </row>
    <row r="398" spans="3:20" x14ac:dyDescent="0.25">
      <c r="C398" s="133"/>
      <c r="D398" s="518"/>
      <c r="E398" s="518"/>
      <c r="F398" s="519"/>
      <c r="G398" s="527"/>
      <c r="H398" s="528"/>
      <c r="I398" s="508"/>
      <c r="J398" s="508"/>
      <c r="K398" s="508"/>
      <c r="L398" s="508"/>
      <c r="M398" s="509"/>
      <c r="N398" s="509"/>
      <c r="O398" s="509"/>
      <c r="P398" s="509"/>
      <c r="Q398" s="509"/>
      <c r="R398" s="509"/>
      <c r="S398" s="509"/>
      <c r="T398" s="509"/>
    </row>
    <row r="399" spans="3:20" x14ac:dyDescent="0.25">
      <c r="C399" s="507"/>
      <c r="D399" s="520"/>
      <c r="E399" s="519"/>
      <c r="F399" s="519"/>
      <c r="G399" s="519"/>
      <c r="H399" s="520"/>
      <c r="I399" s="508"/>
      <c r="J399" s="508"/>
      <c r="K399" s="508"/>
      <c r="L399" s="508"/>
      <c r="M399" s="509"/>
      <c r="N399" s="509"/>
      <c r="O399" s="509"/>
      <c r="P399" s="509"/>
      <c r="Q399" s="509"/>
      <c r="R399" s="509"/>
      <c r="S399" s="509"/>
      <c r="T399" s="509"/>
    </row>
    <row r="400" spans="3:20" x14ac:dyDescent="0.25">
      <c r="C400" s="507"/>
      <c r="D400" s="520"/>
      <c r="E400" s="519"/>
      <c r="F400" s="519"/>
      <c r="G400" s="519"/>
      <c r="H400" s="520"/>
      <c r="I400" s="508"/>
      <c r="J400" s="508"/>
      <c r="K400" s="508"/>
      <c r="L400" s="508"/>
      <c r="M400" s="509"/>
      <c r="N400" s="509"/>
      <c r="O400" s="509"/>
      <c r="P400" s="509"/>
      <c r="Q400" s="509"/>
      <c r="R400" s="509"/>
      <c r="S400" s="509"/>
      <c r="T400" s="509"/>
    </row>
    <row r="401" spans="3:20" x14ac:dyDescent="0.25">
      <c r="C401" s="133"/>
      <c r="D401" s="518"/>
      <c r="E401" s="518"/>
      <c r="F401" s="519"/>
      <c r="G401" s="527"/>
      <c r="H401" s="528"/>
      <c r="I401" s="508"/>
      <c r="J401" s="508"/>
      <c r="K401" s="508"/>
      <c r="L401" s="508"/>
      <c r="M401" s="509"/>
      <c r="N401" s="509"/>
      <c r="O401" s="509"/>
      <c r="P401" s="509"/>
      <c r="Q401" s="509"/>
      <c r="R401" s="509"/>
      <c r="S401" s="509"/>
      <c r="T401" s="509"/>
    </row>
    <row r="402" spans="3:20" x14ac:dyDescent="0.25">
      <c r="C402" s="507"/>
      <c r="D402" s="520"/>
      <c r="E402" s="519"/>
      <c r="F402" s="519"/>
      <c r="G402" s="519"/>
      <c r="H402" s="520"/>
      <c r="I402" s="508"/>
      <c r="J402" s="508"/>
      <c r="K402" s="508"/>
      <c r="L402" s="508"/>
      <c r="M402" s="509"/>
      <c r="N402" s="509"/>
      <c r="O402" s="509"/>
      <c r="P402" s="509"/>
      <c r="Q402" s="509"/>
      <c r="R402" s="509"/>
      <c r="S402" s="509"/>
      <c r="T402" s="509"/>
    </row>
    <row r="403" spans="3:20" x14ac:dyDescent="0.25">
      <c r="C403" s="507"/>
      <c r="D403" s="520"/>
      <c r="E403" s="519"/>
      <c r="F403" s="519"/>
      <c r="G403" s="519"/>
      <c r="H403" s="520"/>
      <c r="I403" s="508"/>
      <c r="J403" s="508"/>
      <c r="K403" s="508"/>
      <c r="L403" s="508"/>
      <c r="M403" s="509"/>
      <c r="N403" s="509"/>
      <c r="O403" s="509"/>
      <c r="P403" s="509"/>
      <c r="Q403" s="509"/>
      <c r="R403" s="509"/>
      <c r="S403" s="509"/>
      <c r="T403" s="509"/>
    </row>
    <row r="404" spans="3:20" x14ac:dyDescent="0.25">
      <c r="C404" s="133"/>
      <c r="D404" s="518"/>
      <c r="E404" s="518"/>
      <c r="F404" s="519"/>
      <c r="G404" s="527"/>
      <c r="H404" s="528"/>
      <c r="I404" s="508"/>
      <c r="J404" s="508"/>
      <c r="K404" s="508"/>
      <c r="L404" s="508"/>
      <c r="M404" s="509"/>
      <c r="N404" s="509"/>
      <c r="O404" s="509"/>
      <c r="P404" s="509"/>
      <c r="Q404" s="509"/>
      <c r="R404" s="509"/>
      <c r="S404" s="509"/>
      <c r="T404" s="509"/>
    </row>
    <row r="405" spans="3:20" x14ac:dyDescent="0.25">
      <c r="C405" s="507"/>
      <c r="D405" s="520"/>
      <c r="E405" s="519"/>
      <c r="F405" s="519"/>
      <c r="G405" s="519"/>
      <c r="H405" s="520"/>
      <c r="I405" s="508"/>
      <c r="J405" s="508"/>
      <c r="K405" s="508"/>
      <c r="L405" s="508"/>
      <c r="M405" s="509"/>
      <c r="N405" s="509"/>
      <c r="O405" s="509"/>
      <c r="P405" s="509"/>
      <c r="Q405" s="509"/>
      <c r="R405" s="509"/>
      <c r="S405" s="509"/>
      <c r="T405" s="509"/>
    </row>
    <row r="406" spans="3:20" x14ac:dyDescent="0.25">
      <c r="C406" s="507"/>
      <c r="D406" s="520"/>
      <c r="E406" s="519"/>
      <c r="F406" s="519"/>
      <c r="G406" s="519"/>
      <c r="H406" s="520"/>
      <c r="I406" s="508"/>
      <c r="J406" s="508"/>
      <c r="K406" s="508"/>
      <c r="L406" s="508"/>
      <c r="M406" s="509"/>
      <c r="N406" s="509"/>
      <c r="O406" s="509"/>
      <c r="P406" s="509"/>
      <c r="Q406" s="509"/>
      <c r="R406" s="509"/>
      <c r="S406" s="509"/>
      <c r="T406" s="509"/>
    </row>
    <row r="407" spans="3:20" x14ac:dyDescent="0.25">
      <c r="C407" s="133"/>
      <c r="D407" s="518"/>
      <c r="E407" s="518"/>
      <c r="F407" s="519"/>
      <c r="G407" s="527"/>
      <c r="H407" s="528"/>
      <c r="I407" s="508"/>
      <c r="J407" s="508"/>
      <c r="K407" s="508"/>
      <c r="L407" s="508"/>
      <c r="M407" s="509"/>
      <c r="N407" s="509"/>
      <c r="O407" s="509"/>
      <c r="P407" s="509"/>
      <c r="Q407" s="509"/>
      <c r="R407" s="509"/>
      <c r="S407" s="509"/>
      <c r="T407" s="509"/>
    </row>
    <row r="408" spans="3:20" x14ac:dyDescent="0.25">
      <c r="C408" s="507"/>
      <c r="D408" s="520"/>
      <c r="E408" s="519"/>
      <c r="F408" s="519"/>
      <c r="G408" s="519"/>
      <c r="H408" s="520"/>
      <c r="I408" s="508"/>
      <c r="J408" s="508"/>
      <c r="K408" s="508"/>
      <c r="L408" s="508"/>
      <c r="M408" s="509"/>
      <c r="N408" s="509"/>
      <c r="O408" s="509"/>
      <c r="P408" s="509"/>
      <c r="Q408" s="509"/>
      <c r="R408" s="509"/>
      <c r="S408" s="509"/>
      <c r="T408" s="509"/>
    </row>
    <row r="409" spans="3:20" x14ac:dyDescent="0.25">
      <c r="C409" s="507"/>
      <c r="D409" s="520"/>
      <c r="E409" s="519"/>
      <c r="F409" s="519"/>
      <c r="G409" s="519"/>
      <c r="H409" s="520"/>
      <c r="I409" s="508"/>
      <c r="J409" s="508"/>
      <c r="K409" s="508"/>
      <c r="L409" s="508"/>
      <c r="M409" s="509"/>
      <c r="N409" s="509"/>
      <c r="O409" s="509"/>
      <c r="P409" s="509"/>
      <c r="Q409" s="509"/>
      <c r="R409" s="509"/>
      <c r="S409" s="509"/>
      <c r="T409" s="509"/>
    </row>
    <row r="410" spans="3:20" x14ac:dyDescent="0.25">
      <c r="C410" s="133"/>
      <c r="D410" s="518"/>
      <c r="E410" s="518"/>
      <c r="F410" s="519"/>
      <c r="G410" s="527"/>
      <c r="H410" s="528"/>
      <c r="I410" s="508"/>
      <c r="J410" s="508"/>
      <c r="K410" s="508"/>
      <c r="L410" s="508"/>
      <c r="M410" s="509"/>
      <c r="N410" s="509"/>
      <c r="O410" s="509"/>
      <c r="P410" s="509"/>
      <c r="Q410" s="509"/>
      <c r="R410" s="509"/>
      <c r="S410" s="509"/>
      <c r="T410" s="509"/>
    </row>
    <row r="411" spans="3:20" x14ac:dyDescent="0.25">
      <c r="C411" s="507"/>
      <c r="D411" s="520"/>
      <c r="E411" s="519"/>
      <c r="F411" s="519"/>
      <c r="G411" s="519"/>
      <c r="H411" s="520"/>
      <c r="I411" s="508"/>
      <c r="J411" s="508"/>
      <c r="K411" s="508"/>
      <c r="L411" s="508"/>
      <c r="M411" s="509"/>
      <c r="N411" s="509"/>
      <c r="O411" s="509"/>
      <c r="P411" s="509"/>
      <c r="Q411" s="509"/>
      <c r="R411" s="509"/>
      <c r="S411" s="509"/>
      <c r="T411" s="509"/>
    </row>
    <row r="412" spans="3:20" x14ac:dyDescent="0.25">
      <c r="C412" s="507"/>
      <c r="D412" s="520"/>
      <c r="E412" s="519"/>
      <c r="F412" s="519"/>
      <c r="G412" s="519"/>
      <c r="H412" s="520"/>
      <c r="I412" s="508"/>
      <c r="J412" s="508"/>
      <c r="K412" s="508"/>
      <c r="L412" s="508"/>
      <c r="M412" s="509"/>
      <c r="N412" s="509"/>
      <c r="O412" s="509"/>
      <c r="P412" s="509"/>
      <c r="Q412" s="509"/>
      <c r="R412" s="509"/>
      <c r="S412" s="509"/>
      <c r="T412" s="509"/>
    </row>
    <row r="413" spans="3:20" x14ac:dyDescent="0.25">
      <c r="C413" s="133"/>
      <c r="D413" s="518"/>
      <c r="E413" s="518"/>
      <c r="F413" s="519"/>
      <c r="G413" s="527"/>
      <c r="H413" s="528"/>
      <c r="I413" s="508"/>
      <c r="J413" s="508"/>
      <c r="K413" s="508"/>
      <c r="L413" s="508"/>
      <c r="M413" s="509"/>
      <c r="N413" s="509"/>
      <c r="O413" s="509"/>
      <c r="P413" s="509"/>
      <c r="Q413" s="509"/>
      <c r="R413" s="509"/>
      <c r="S413" s="509"/>
      <c r="T413" s="509"/>
    </row>
    <row r="414" spans="3:20" x14ac:dyDescent="0.25">
      <c r="C414" s="507"/>
      <c r="D414" s="520"/>
      <c r="E414" s="519"/>
      <c r="F414" s="519"/>
      <c r="G414" s="519"/>
      <c r="H414" s="520"/>
      <c r="I414" s="508"/>
      <c r="J414" s="508"/>
      <c r="K414" s="508"/>
      <c r="L414" s="508"/>
      <c r="M414" s="509"/>
      <c r="N414" s="509"/>
      <c r="O414" s="509"/>
      <c r="P414" s="509"/>
      <c r="Q414" s="509"/>
      <c r="R414" s="509"/>
      <c r="S414" s="509"/>
      <c r="T414" s="509"/>
    </row>
    <row r="415" spans="3:20" x14ac:dyDescent="0.25">
      <c r="C415" s="507"/>
      <c r="D415" s="520"/>
      <c r="E415" s="519"/>
      <c r="F415" s="519"/>
      <c r="G415" s="519"/>
      <c r="H415" s="520"/>
      <c r="I415" s="508"/>
      <c r="J415" s="508"/>
      <c r="K415" s="508"/>
      <c r="L415" s="508"/>
      <c r="M415" s="509"/>
      <c r="N415" s="509"/>
      <c r="O415" s="509"/>
      <c r="P415" s="509"/>
      <c r="Q415" s="509"/>
      <c r="R415" s="509"/>
      <c r="S415" s="509"/>
      <c r="T415" s="509"/>
    </row>
    <row r="416" spans="3:20" x14ac:dyDescent="0.25">
      <c r="C416" s="133"/>
      <c r="D416" s="518"/>
      <c r="E416" s="518"/>
      <c r="F416" s="519"/>
      <c r="G416" s="527"/>
      <c r="H416" s="528"/>
      <c r="I416" s="508"/>
      <c r="J416" s="508"/>
      <c r="K416" s="508"/>
      <c r="L416" s="508"/>
      <c r="M416" s="509"/>
      <c r="N416" s="509"/>
      <c r="O416" s="509"/>
      <c r="P416" s="509"/>
      <c r="Q416" s="509"/>
      <c r="R416" s="509"/>
      <c r="S416" s="509"/>
      <c r="T416" s="509"/>
    </row>
    <row r="417" spans="3:20" x14ac:dyDescent="0.25">
      <c r="C417" s="507"/>
      <c r="D417" s="520"/>
      <c r="E417" s="519"/>
      <c r="F417" s="519"/>
      <c r="G417" s="519"/>
      <c r="H417" s="520"/>
      <c r="I417" s="508"/>
      <c r="J417" s="508"/>
      <c r="K417" s="508"/>
      <c r="L417" s="508"/>
      <c r="M417" s="509"/>
      <c r="N417" s="509"/>
      <c r="O417" s="509"/>
      <c r="P417" s="509"/>
      <c r="Q417" s="509"/>
      <c r="R417" s="509"/>
      <c r="S417" s="509"/>
      <c r="T417" s="509"/>
    </row>
    <row r="418" spans="3:20" x14ac:dyDescent="0.25">
      <c r="C418" s="507"/>
      <c r="D418" s="520"/>
      <c r="E418" s="519"/>
      <c r="F418" s="519"/>
      <c r="G418" s="519"/>
      <c r="H418" s="520"/>
      <c r="I418" s="508"/>
      <c r="J418" s="508"/>
      <c r="K418" s="508"/>
      <c r="L418" s="508"/>
      <c r="M418" s="509"/>
      <c r="N418" s="509"/>
      <c r="O418" s="509"/>
      <c r="P418" s="509"/>
      <c r="Q418" s="509"/>
      <c r="R418" s="509"/>
      <c r="S418" s="509"/>
      <c r="T418" s="509"/>
    </row>
    <row r="419" spans="3:20" x14ac:dyDescent="0.25">
      <c r="C419" s="133"/>
      <c r="D419" s="518"/>
      <c r="E419" s="518"/>
      <c r="F419" s="519"/>
      <c r="G419" s="527"/>
      <c r="H419" s="528"/>
      <c r="I419" s="508"/>
      <c r="J419" s="508"/>
      <c r="K419" s="508"/>
      <c r="L419" s="508"/>
      <c r="M419" s="509"/>
      <c r="N419" s="509"/>
      <c r="O419" s="509"/>
      <c r="P419" s="509"/>
      <c r="Q419" s="509"/>
      <c r="R419" s="509"/>
      <c r="S419" s="509"/>
      <c r="T419" s="509"/>
    </row>
    <row r="420" spans="3:20" x14ac:dyDescent="0.25">
      <c r="C420" s="507"/>
      <c r="D420" s="520"/>
      <c r="E420" s="519"/>
      <c r="F420" s="519"/>
      <c r="G420" s="519"/>
      <c r="H420" s="520"/>
      <c r="I420" s="508"/>
      <c r="J420" s="508"/>
      <c r="K420" s="508"/>
      <c r="L420" s="508"/>
      <c r="M420" s="509"/>
      <c r="N420" s="509"/>
      <c r="O420" s="509"/>
      <c r="P420" s="509"/>
      <c r="Q420" s="509"/>
      <c r="R420" s="509"/>
      <c r="S420" s="509"/>
      <c r="T420" s="509"/>
    </row>
    <row r="421" spans="3:20" x14ac:dyDescent="0.25">
      <c r="C421" s="507"/>
      <c r="D421" s="520"/>
      <c r="E421" s="519"/>
      <c r="F421" s="519"/>
      <c r="G421" s="519"/>
      <c r="H421" s="520"/>
      <c r="I421" s="508"/>
      <c r="J421" s="508"/>
      <c r="K421" s="508"/>
      <c r="L421" s="508"/>
      <c r="M421" s="509"/>
      <c r="N421" s="509"/>
      <c r="O421" s="509"/>
      <c r="P421" s="509"/>
      <c r="Q421" s="509"/>
      <c r="R421" s="509"/>
      <c r="S421" s="509"/>
      <c r="T421" s="509"/>
    </row>
    <row r="422" spans="3:20" x14ac:dyDescent="0.25">
      <c r="C422" s="133"/>
      <c r="D422" s="518"/>
      <c r="E422" s="518"/>
      <c r="F422" s="519"/>
      <c r="G422" s="527"/>
      <c r="H422" s="528"/>
      <c r="I422" s="508"/>
      <c r="J422" s="508"/>
      <c r="K422" s="508"/>
      <c r="L422" s="508"/>
      <c r="M422" s="509"/>
      <c r="N422" s="509"/>
      <c r="O422" s="509"/>
      <c r="P422" s="509"/>
      <c r="Q422" s="509"/>
      <c r="R422" s="509"/>
      <c r="S422" s="509"/>
      <c r="T422" s="509"/>
    </row>
    <row r="423" spans="3:20" x14ac:dyDescent="0.25">
      <c r="C423" s="507"/>
      <c r="D423" s="520"/>
      <c r="E423" s="519"/>
      <c r="F423" s="519"/>
      <c r="G423" s="519"/>
      <c r="H423" s="520"/>
      <c r="I423" s="508"/>
      <c r="J423" s="508"/>
      <c r="K423" s="508"/>
      <c r="L423" s="508"/>
      <c r="M423" s="509"/>
      <c r="N423" s="509"/>
      <c r="O423" s="509"/>
      <c r="P423" s="509"/>
      <c r="Q423" s="509"/>
      <c r="R423" s="509"/>
      <c r="S423" s="509"/>
      <c r="T423" s="509"/>
    </row>
    <row r="424" spans="3:20" x14ac:dyDescent="0.25">
      <c r="C424" s="507"/>
      <c r="D424" s="520"/>
      <c r="E424" s="519"/>
      <c r="F424" s="519"/>
      <c r="G424" s="519"/>
      <c r="H424" s="520"/>
      <c r="I424" s="508"/>
      <c r="J424" s="508"/>
      <c r="K424" s="508"/>
      <c r="L424" s="508"/>
      <c r="M424" s="509"/>
      <c r="N424" s="509"/>
      <c r="O424" s="509"/>
      <c r="P424" s="509"/>
      <c r="Q424" s="509"/>
      <c r="R424" s="509"/>
      <c r="S424" s="509"/>
      <c r="T424" s="509"/>
    </row>
    <row r="425" spans="3:20" x14ac:dyDescent="0.25">
      <c r="C425" s="133"/>
      <c r="D425" s="518"/>
      <c r="E425" s="518"/>
      <c r="F425" s="519"/>
      <c r="G425" s="527"/>
      <c r="H425" s="528"/>
      <c r="I425" s="508"/>
      <c r="J425" s="508"/>
      <c r="K425" s="508"/>
      <c r="L425" s="508"/>
      <c r="M425" s="509"/>
      <c r="N425" s="509"/>
      <c r="O425" s="509"/>
      <c r="P425" s="509"/>
      <c r="Q425" s="509"/>
      <c r="R425" s="509"/>
      <c r="S425" s="509"/>
      <c r="T425" s="509"/>
    </row>
    <row r="426" spans="3:20" x14ac:dyDescent="0.25">
      <c r="C426" s="507"/>
      <c r="D426" s="520"/>
      <c r="E426" s="519"/>
      <c r="F426" s="519"/>
      <c r="G426" s="519"/>
      <c r="H426" s="520"/>
      <c r="I426" s="508"/>
      <c r="J426" s="508"/>
      <c r="K426" s="508"/>
      <c r="L426" s="508"/>
      <c r="M426" s="509"/>
      <c r="N426" s="509"/>
      <c r="O426" s="509"/>
      <c r="P426" s="509"/>
      <c r="Q426" s="509"/>
      <c r="R426" s="509"/>
      <c r="S426" s="509"/>
      <c r="T426" s="509"/>
    </row>
    <row r="427" spans="3:20" x14ac:dyDescent="0.25">
      <c r="C427" s="507"/>
      <c r="D427" s="520"/>
      <c r="E427" s="519"/>
      <c r="F427" s="519"/>
      <c r="G427" s="519"/>
      <c r="H427" s="520"/>
      <c r="I427" s="508"/>
      <c r="J427" s="508"/>
      <c r="K427" s="508"/>
      <c r="L427" s="508"/>
      <c r="M427" s="509"/>
      <c r="N427" s="509"/>
      <c r="O427" s="509"/>
      <c r="P427" s="509"/>
      <c r="Q427" s="509"/>
      <c r="R427" s="509"/>
      <c r="S427" s="509"/>
      <c r="T427" s="509"/>
    </row>
    <row r="428" spans="3:20" x14ac:dyDescent="0.25">
      <c r="C428" s="509"/>
      <c r="D428" s="524"/>
      <c r="E428" s="509"/>
      <c r="F428" s="509"/>
      <c r="G428" s="509"/>
      <c r="H428" s="524"/>
      <c r="I428" s="509"/>
      <c r="J428" s="509"/>
      <c r="K428" s="509"/>
      <c r="L428" s="509"/>
      <c r="M428" s="509"/>
      <c r="N428" s="509"/>
      <c r="O428" s="509"/>
      <c r="P428" s="509"/>
      <c r="Q428" s="509"/>
      <c r="R428" s="509"/>
      <c r="S428" s="509"/>
      <c r="T428" s="509"/>
    </row>
    <row r="429" spans="3:20" x14ac:dyDescent="0.25">
      <c r="C429" s="509"/>
      <c r="D429" s="524"/>
      <c r="E429" s="509"/>
      <c r="F429" s="509"/>
      <c r="G429" s="509"/>
      <c r="H429" s="524"/>
      <c r="I429" s="509"/>
      <c r="J429" s="509"/>
      <c r="K429" s="509"/>
      <c r="L429" s="509"/>
      <c r="M429" s="509"/>
      <c r="N429" s="509"/>
      <c r="O429" s="509"/>
      <c r="P429" s="509"/>
      <c r="Q429" s="509"/>
      <c r="R429" s="509"/>
      <c r="S429" s="509"/>
      <c r="T429" s="509"/>
    </row>
    <row r="430" spans="3:20" x14ac:dyDescent="0.25">
      <c r="C430" s="525"/>
      <c r="D430" s="506"/>
      <c r="E430" s="507"/>
      <c r="F430" s="507"/>
      <c r="G430" s="507"/>
      <c r="H430" s="508"/>
      <c r="I430" s="508"/>
      <c r="J430" s="508"/>
      <c r="K430" s="509"/>
      <c r="L430" s="509"/>
      <c r="M430" s="509"/>
      <c r="N430" s="509"/>
      <c r="O430" s="509"/>
      <c r="P430" s="509"/>
      <c r="Q430" s="509"/>
      <c r="R430" s="509"/>
      <c r="S430" s="509"/>
      <c r="T430" s="509"/>
    </row>
    <row r="431" spans="3:20" x14ac:dyDescent="0.25">
      <c r="C431" s="509"/>
      <c r="D431" s="510"/>
      <c r="E431" s="507"/>
      <c r="F431" s="507"/>
      <c r="G431" s="507"/>
      <c r="H431" s="508"/>
      <c r="I431" s="508"/>
      <c r="J431" s="508"/>
      <c r="K431" s="509"/>
      <c r="L431" s="509"/>
      <c r="M431" s="509"/>
      <c r="N431" s="509"/>
      <c r="O431" s="509"/>
      <c r="P431" s="509"/>
      <c r="Q431" s="509"/>
      <c r="R431" s="509"/>
      <c r="S431" s="509"/>
      <c r="T431" s="509"/>
    </row>
    <row r="432" spans="3:20" x14ac:dyDescent="0.25">
      <c r="C432" s="509"/>
      <c r="D432" s="510"/>
      <c r="E432" s="507"/>
      <c r="F432" s="507"/>
      <c r="G432" s="507"/>
      <c r="H432" s="508"/>
      <c r="I432" s="508"/>
      <c r="J432" s="508"/>
      <c r="K432" s="509"/>
      <c r="L432" s="509"/>
      <c r="M432" s="509"/>
      <c r="N432" s="509"/>
      <c r="O432" s="509"/>
      <c r="P432" s="509"/>
      <c r="Q432" s="509"/>
      <c r="R432" s="509"/>
      <c r="S432" s="509"/>
      <c r="T432" s="509"/>
    </row>
    <row r="433" spans="3:20" ht="15.75" x14ac:dyDescent="0.25">
      <c r="C433" s="511"/>
      <c r="D433" s="512"/>
      <c r="E433" s="507"/>
      <c r="F433" s="507"/>
      <c r="G433" s="507"/>
      <c r="H433" s="508"/>
      <c r="I433" s="508"/>
      <c r="J433" s="508"/>
      <c r="K433" s="509"/>
      <c r="L433" s="509"/>
      <c r="M433" s="509"/>
      <c r="N433" s="509"/>
      <c r="O433" s="509"/>
      <c r="P433" s="509"/>
      <c r="Q433" s="509"/>
      <c r="R433" s="509"/>
      <c r="S433" s="509"/>
      <c r="T433" s="509"/>
    </row>
    <row r="434" spans="3:20" ht="18.75" x14ac:dyDescent="0.25">
      <c r="C434" s="513"/>
      <c r="D434" s="510"/>
      <c r="E434" s="507"/>
      <c r="F434" s="507"/>
      <c r="G434" s="507"/>
      <c r="H434" s="508"/>
      <c r="I434" s="508"/>
      <c r="J434" s="508"/>
      <c r="K434" s="509"/>
      <c r="L434" s="509"/>
      <c r="M434" s="509"/>
      <c r="N434" s="509"/>
      <c r="O434" s="509"/>
      <c r="P434" s="509"/>
      <c r="Q434" s="509"/>
      <c r="R434" s="509"/>
      <c r="S434" s="509"/>
      <c r="T434" s="509"/>
    </row>
    <row r="435" spans="3:20" x14ac:dyDescent="0.25">
      <c r="C435" s="526"/>
      <c r="D435" s="510"/>
      <c r="E435" s="507"/>
      <c r="F435" s="507"/>
      <c r="G435" s="507"/>
      <c r="H435" s="508"/>
      <c r="I435" s="508"/>
      <c r="J435" s="508"/>
      <c r="K435" s="509"/>
      <c r="L435" s="509"/>
      <c r="M435" s="509"/>
      <c r="N435" s="509"/>
      <c r="O435" s="509"/>
      <c r="P435" s="509"/>
      <c r="Q435" s="509"/>
      <c r="R435" s="509"/>
      <c r="S435" s="509"/>
      <c r="T435" s="509"/>
    </row>
    <row r="436" spans="3:20" x14ac:dyDescent="0.25">
      <c r="C436" s="515"/>
      <c r="D436" s="515"/>
      <c r="E436" s="515"/>
      <c r="F436" s="515"/>
      <c r="G436" s="517"/>
      <c r="H436" s="517"/>
      <c r="I436" s="515"/>
      <c r="J436" s="515"/>
      <c r="K436" s="515"/>
      <c r="L436" s="515"/>
      <c r="M436" s="509"/>
      <c r="N436" s="509"/>
      <c r="O436" s="509"/>
      <c r="P436" s="509"/>
      <c r="Q436" s="509"/>
      <c r="R436" s="509"/>
      <c r="S436" s="509"/>
      <c r="T436" s="509"/>
    </row>
    <row r="437" spans="3:20" x14ac:dyDescent="0.25">
      <c r="C437" s="133"/>
      <c r="D437" s="518"/>
      <c r="E437" s="518"/>
      <c r="F437" s="519"/>
      <c r="G437" s="527"/>
      <c r="H437" s="528"/>
      <c r="I437" s="508"/>
      <c r="J437" s="508"/>
      <c r="K437" s="521"/>
      <c r="L437" s="508"/>
      <c r="M437" s="509"/>
      <c r="N437" s="509"/>
      <c r="O437" s="509"/>
      <c r="P437" s="509"/>
      <c r="Q437" s="509"/>
      <c r="R437" s="509"/>
      <c r="S437" s="509"/>
      <c r="T437" s="509"/>
    </row>
    <row r="438" spans="3:20" x14ac:dyDescent="0.25">
      <c r="C438" s="507"/>
      <c r="D438" s="520"/>
      <c r="E438" s="519"/>
      <c r="F438" s="519"/>
      <c r="G438" s="519"/>
      <c r="H438" s="520"/>
      <c r="I438" s="508"/>
      <c r="J438" s="508"/>
      <c r="K438" s="508"/>
      <c r="L438" s="508"/>
      <c r="M438" s="509"/>
      <c r="N438" s="509"/>
      <c r="O438" s="509"/>
      <c r="P438" s="509"/>
      <c r="Q438" s="509"/>
      <c r="R438" s="509"/>
      <c r="S438" s="509"/>
      <c r="T438" s="509"/>
    </row>
    <row r="439" spans="3:20" x14ac:dyDescent="0.25">
      <c r="C439" s="507"/>
      <c r="D439" s="520"/>
      <c r="E439" s="519"/>
      <c r="F439" s="519"/>
      <c r="G439" s="519"/>
      <c r="H439" s="520"/>
      <c r="I439" s="508"/>
      <c r="J439" s="508"/>
      <c r="K439" s="508"/>
      <c r="L439" s="508"/>
      <c r="M439" s="509"/>
      <c r="N439" s="509"/>
      <c r="O439" s="509"/>
      <c r="P439" s="509"/>
      <c r="Q439" s="509"/>
      <c r="R439" s="509"/>
      <c r="S439" s="509"/>
      <c r="T439" s="509"/>
    </row>
    <row r="440" spans="3:20" x14ac:dyDescent="0.25">
      <c r="C440" s="133"/>
      <c r="D440" s="518"/>
      <c r="E440" s="518"/>
      <c r="F440" s="519"/>
      <c r="G440" s="527"/>
      <c r="H440" s="528"/>
      <c r="I440" s="508"/>
      <c r="J440" s="508"/>
      <c r="K440" s="508"/>
      <c r="L440" s="508"/>
      <c r="M440" s="509"/>
      <c r="N440" s="509"/>
      <c r="O440" s="509"/>
      <c r="P440" s="509"/>
      <c r="Q440" s="509"/>
      <c r="R440" s="509"/>
      <c r="S440" s="509"/>
      <c r="T440" s="509"/>
    </row>
    <row r="441" spans="3:20" x14ac:dyDescent="0.25">
      <c r="C441" s="507"/>
      <c r="D441" s="520"/>
      <c r="E441" s="519"/>
      <c r="F441" s="519"/>
      <c r="G441" s="519"/>
      <c r="H441" s="520"/>
      <c r="I441" s="508"/>
      <c r="J441" s="508"/>
      <c r="K441" s="508"/>
      <c r="L441" s="508"/>
      <c r="M441" s="509"/>
      <c r="N441" s="509"/>
      <c r="O441" s="509"/>
      <c r="P441" s="509"/>
      <c r="Q441" s="509"/>
      <c r="R441" s="509"/>
      <c r="S441" s="509"/>
      <c r="T441" s="509"/>
    </row>
    <row r="442" spans="3:20" x14ac:dyDescent="0.25">
      <c r="C442" s="507"/>
      <c r="D442" s="520"/>
      <c r="E442" s="519"/>
      <c r="F442" s="519"/>
      <c r="G442" s="519"/>
      <c r="H442" s="520"/>
      <c r="I442" s="508"/>
      <c r="J442" s="508"/>
      <c r="K442" s="508"/>
      <c r="L442" s="508"/>
      <c r="M442" s="509"/>
      <c r="N442" s="509"/>
      <c r="O442" s="509"/>
      <c r="P442" s="509"/>
      <c r="Q442" s="509"/>
      <c r="R442" s="509"/>
      <c r="S442" s="509"/>
      <c r="T442" s="509"/>
    </row>
    <row r="443" spans="3:20" x14ac:dyDescent="0.25">
      <c r="C443" s="133"/>
      <c r="D443" s="518"/>
      <c r="E443" s="518"/>
      <c r="F443" s="519"/>
      <c r="G443" s="527"/>
      <c r="H443" s="528"/>
      <c r="I443" s="508"/>
      <c r="J443" s="508"/>
      <c r="K443" s="508"/>
      <c r="L443" s="508"/>
      <c r="M443" s="509"/>
      <c r="N443" s="509"/>
      <c r="O443" s="509"/>
      <c r="P443" s="509"/>
      <c r="Q443" s="509"/>
      <c r="R443" s="509"/>
      <c r="S443" s="509"/>
      <c r="T443" s="509"/>
    </row>
    <row r="444" spans="3:20" x14ac:dyDescent="0.25">
      <c r="C444" s="507"/>
      <c r="D444" s="520"/>
      <c r="E444" s="519"/>
      <c r="F444" s="519"/>
      <c r="G444" s="519"/>
      <c r="H444" s="520"/>
      <c r="I444" s="508"/>
      <c r="J444" s="508"/>
      <c r="K444" s="508"/>
      <c r="L444" s="508"/>
      <c r="M444" s="509"/>
      <c r="N444" s="509"/>
      <c r="O444" s="509"/>
      <c r="P444" s="509"/>
      <c r="Q444" s="509"/>
      <c r="R444" s="509"/>
      <c r="S444" s="509"/>
      <c r="T444" s="509"/>
    </row>
    <row r="445" spans="3:20" x14ac:dyDescent="0.25">
      <c r="C445" s="507"/>
      <c r="D445" s="520"/>
      <c r="E445" s="519"/>
      <c r="F445" s="519"/>
      <c r="G445" s="519"/>
      <c r="H445" s="520"/>
      <c r="I445" s="508"/>
      <c r="J445" s="508"/>
      <c r="K445" s="508"/>
      <c r="L445" s="508"/>
      <c r="M445" s="509"/>
      <c r="N445" s="509"/>
      <c r="O445" s="509"/>
      <c r="P445" s="509"/>
      <c r="Q445" s="509"/>
      <c r="R445" s="509"/>
      <c r="S445" s="509"/>
      <c r="T445" s="509"/>
    </row>
    <row r="446" spans="3:20" x14ac:dyDescent="0.25">
      <c r="C446" s="133"/>
      <c r="D446" s="518"/>
      <c r="E446" s="518"/>
      <c r="F446" s="519"/>
      <c r="G446" s="527"/>
      <c r="H446" s="528"/>
      <c r="I446" s="508"/>
      <c r="J446" s="508"/>
      <c r="K446" s="508"/>
      <c r="L446" s="508"/>
      <c r="M446" s="509"/>
      <c r="N446" s="509"/>
      <c r="O446" s="509"/>
      <c r="P446" s="509"/>
      <c r="Q446" s="509"/>
      <c r="R446" s="509"/>
      <c r="S446" s="509"/>
      <c r="T446" s="509"/>
    </row>
    <row r="447" spans="3:20" x14ac:dyDescent="0.25">
      <c r="C447" s="507"/>
      <c r="D447" s="520"/>
      <c r="E447" s="519"/>
      <c r="F447" s="519"/>
      <c r="G447" s="519"/>
      <c r="H447" s="520"/>
      <c r="I447" s="508"/>
      <c r="J447" s="508"/>
      <c r="K447" s="508"/>
      <c r="L447" s="508"/>
      <c r="M447" s="509"/>
      <c r="N447" s="509"/>
      <c r="O447" s="509"/>
      <c r="P447" s="509"/>
      <c r="Q447" s="509"/>
      <c r="R447" s="509"/>
      <c r="S447" s="509"/>
      <c r="T447" s="509"/>
    </row>
    <row r="448" spans="3:20" x14ac:dyDescent="0.25">
      <c r="C448" s="507"/>
      <c r="D448" s="520"/>
      <c r="E448" s="519"/>
      <c r="F448" s="519"/>
      <c r="G448" s="519"/>
      <c r="H448" s="520"/>
      <c r="I448" s="508"/>
      <c r="J448" s="508"/>
      <c r="K448" s="508"/>
      <c r="L448" s="508"/>
      <c r="M448" s="509"/>
      <c r="N448" s="509"/>
      <c r="O448" s="509"/>
      <c r="P448" s="509"/>
      <c r="Q448" s="509"/>
      <c r="R448" s="509"/>
      <c r="S448" s="509"/>
      <c r="T448" s="509"/>
    </row>
    <row r="449" spans="3:20" x14ac:dyDescent="0.25">
      <c r="C449" s="133"/>
      <c r="D449" s="518"/>
      <c r="E449" s="518"/>
      <c r="F449" s="519"/>
      <c r="G449" s="527"/>
      <c r="H449" s="528"/>
      <c r="I449" s="508"/>
      <c r="J449" s="508"/>
      <c r="K449" s="508"/>
      <c r="L449" s="508"/>
      <c r="M449" s="509"/>
      <c r="N449" s="509"/>
      <c r="O449" s="509"/>
      <c r="P449" s="509"/>
      <c r="Q449" s="509"/>
      <c r="R449" s="509"/>
      <c r="S449" s="509"/>
      <c r="T449" s="509"/>
    </row>
    <row r="450" spans="3:20" x14ac:dyDescent="0.25">
      <c r="C450" s="507"/>
      <c r="D450" s="520"/>
      <c r="E450" s="519"/>
      <c r="F450" s="519"/>
      <c r="G450" s="519"/>
      <c r="H450" s="520"/>
      <c r="I450" s="508"/>
      <c r="J450" s="508"/>
      <c r="K450" s="508"/>
      <c r="L450" s="508"/>
      <c r="M450" s="509"/>
      <c r="N450" s="509"/>
      <c r="O450" s="509"/>
      <c r="P450" s="509"/>
      <c r="Q450" s="509"/>
      <c r="R450" s="509"/>
      <c r="S450" s="509"/>
      <c r="T450" s="509"/>
    </row>
    <row r="451" spans="3:20" x14ac:dyDescent="0.25">
      <c r="C451" s="507"/>
      <c r="D451" s="520"/>
      <c r="E451" s="519"/>
      <c r="F451" s="519"/>
      <c r="G451" s="519"/>
      <c r="H451" s="520"/>
      <c r="I451" s="508"/>
      <c r="J451" s="508"/>
      <c r="K451" s="508"/>
      <c r="L451" s="508"/>
      <c r="M451" s="509"/>
      <c r="N451" s="509"/>
      <c r="O451" s="509"/>
      <c r="P451" s="509"/>
      <c r="Q451" s="509"/>
      <c r="R451" s="509"/>
      <c r="S451" s="509"/>
      <c r="T451" s="509"/>
    </row>
    <row r="452" spans="3:20" x14ac:dyDescent="0.25">
      <c r="C452" s="133"/>
      <c r="D452" s="518"/>
      <c r="E452" s="518"/>
      <c r="F452" s="519"/>
      <c r="G452" s="527"/>
      <c r="H452" s="528"/>
      <c r="I452" s="508"/>
      <c r="J452" s="508"/>
      <c r="K452" s="508"/>
      <c r="L452" s="508"/>
      <c r="M452" s="509"/>
      <c r="N452" s="509"/>
      <c r="O452" s="509"/>
      <c r="P452" s="509"/>
      <c r="Q452" s="509"/>
      <c r="R452" s="509"/>
      <c r="S452" s="509"/>
      <c r="T452" s="509"/>
    </row>
    <row r="453" spans="3:20" x14ac:dyDescent="0.25">
      <c r="C453" s="507"/>
      <c r="D453" s="520"/>
      <c r="E453" s="519"/>
      <c r="F453" s="519"/>
      <c r="G453" s="519"/>
      <c r="H453" s="520"/>
      <c r="I453" s="508"/>
      <c r="J453" s="508"/>
      <c r="K453" s="508"/>
      <c r="L453" s="508"/>
      <c r="M453" s="509"/>
      <c r="N453" s="509"/>
      <c r="O453" s="509"/>
      <c r="P453" s="509"/>
      <c r="Q453" s="509"/>
      <c r="R453" s="509"/>
      <c r="S453" s="509"/>
      <c r="T453" s="509"/>
    </row>
    <row r="454" spans="3:20" x14ac:dyDescent="0.25">
      <c r="C454" s="507"/>
      <c r="D454" s="520"/>
      <c r="E454" s="519"/>
      <c r="F454" s="519"/>
      <c r="G454" s="519"/>
      <c r="H454" s="520"/>
      <c r="I454" s="508"/>
      <c r="J454" s="508"/>
      <c r="K454" s="508"/>
      <c r="L454" s="508"/>
      <c r="M454" s="509"/>
      <c r="N454" s="509"/>
      <c r="O454" s="509"/>
      <c r="P454" s="509"/>
      <c r="Q454" s="509"/>
      <c r="R454" s="509"/>
      <c r="S454" s="509"/>
      <c r="T454" s="509"/>
    </row>
    <row r="455" spans="3:20" x14ac:dyDescent="0.25">
      <c r="C455" s="133"/>
      <c r="D455" s="518"/>
      <c r="E455" s="518"/>
      <c r="F455" s="519"/>
      <c r="G455" s="527"/>
      <c r="H455" s="528"/>
      <c r="I455" s="508"/>
      <c r="J455" s="508"/>
      <c r="K455" s="508"/>
      <c r="L455" s="508"/>
      <c r="M455" s="509"/>
      <c r="N455" s="509"/>
      <c r="O455" s="509"/>
      <c r="P455" s="509"/>
      <c r="Q455" s="509"/>
      <c r="R455" s="509"/>
      <c r="S455" s="509"/>
      <c r="T455" s="509"/>
    </row>
    <row r="456" spans="3:20" x14ac:dyDescent="0.25">
      <c r="C456" s="507"/>
      <c r="D456" s="520"/>
      <c r="E456" s="519"/>
      <c r="F456" s="519"/>
      <c r="G456" s="519"/>
      <c r="H456" s="520"/>
      <c r="I456" s="508"/>
      <c r="J456" s="508"/>
      <c r="K456" s="508"/>
      <c r="L456" s="508"/>
      <c r="M456" s="509"/>
      <c r="N456" s="509"/>
      <c r="O456" s="509"/>
      <c r="P456" s="509"/>
      <c r="Q456" s="509"/>
      <c r="R456" s="509"/>
      <c r="S456" s="509"/>
      <c r="T456" s="509"/>
    </row>
    <row r="457" spans="3:20" x14ac:dyDescent="0.25">
      <c r="C457" s="507"/>
      <c r="D457" s="520"/>
      <c r="E457" s="519"/>
      <c r="F457" s="519"/>
      <c r="G457" s="519"/>
      <c r="H457" s="520"/>
      <c r="I457" s="508"/>
      <c r="J457" s="508"/>
      <c r="K457" s="508"/>
      <c r="L457" s="508"/>
      <c r="M457" s="509"/>
      <c r="N457" s="509"/>
      <c r="O457" s="509"/>
      <c r="P457" s="509"/>
      <c r="Q457" s="509"/>
      <c r="R457" s="509"/>
      <c r="S457" s="509"/>
      <c r="T457" s="509"/>
    </row>
    <row r="458" spans="3:20" x14ac:dyDescent="0.25">
      <c r="C458" s="133"/>
      <c r="D458" s="518"/>
      <c r="E458" s="518"/>
      <c r="F458" s="519"/>
      <c r="G458" s="527"/>
      <c r="H458" s="528"/>
      <c r="I458" s="508"/>
      <c r="J458" s="508"/>
      <c r="K458" s="508"/>
      <c r="L458" s="508"/>
      <c r="M458" s="509"/>
      <c r="N458" s="509"/>
      <c r="O458" s="509"/>
      <c r="P458" s="509"/>
      <c r="Q458" s="509"/>
      <c r="R458" s="509"/>
      <c r="S458" s="509"/>
      <c r="T458" s="509"/>
    </row>
    <row r="459" spans="3:20" x14ac:dyDescent="0.25">
      <c r="C459" s="507"/>
      <c r="D459" s="520"/>
      <c r="E459" s="519"/>
      <c r="F459" s="519"/>
      <c r="G459" s="519"/>
      <c r="H459" s="520"/>
      <c r="I459" s="508"/>
      <c r="J459" s="508"/>
      <c r="K459" s="508"/>
      <c r="L459" s="508"/>
      <c r="M459" s="509"/>
      <c r="N459" s="509"/>
      <c r="O459" s="509"/>
      <c r="P459" s="509"/>
      <c r="Q459" s="509"/>
      <c r="R459" s="509"/>
      <c r="S459" s="509"/>
      <c r="T459" s="509"/>
    </row>
    <row r="460" spans="3:20" x14ac:dyDescent="0.25">
      <c r="C460" s="507"/>
      <c r="D460" s="520"/>
      <c r="E460" s="519"/>
      <c r="F460" s="519"/>
      <c r="G460" s="519"/>
      <c r="H460" s="520"/>
      <c r="I460" s="508"/>
      <c r="J460" s="508"/>
      <c r="K460" s="508"/>
      <c r="L460" s="508"/>
      <c r="M460" s="509"/>
      <c r="N460" s="509"/>
      <c r="O460" s="509"/>
      <c r="P460" s="509"/>
      <c r="Q460" s="509"/>
      <c r="R460" s="509"/>
      <c r="S460" s="509"/>
      <c r="T460" s="509"/>
    </row>
    <row r="461" spans="3:20" x14ac:dyDescent="0.25">
      <c r="C461" s="133"/>
      <c r="D461" s="518"/>
      <c r="E461" s="518"/>
      <c r="F461" s="519"/>
      <c r="G461" s="527"/>
      <c r="H461" s="528"/>
      <c r="I461" s="508"/>
      <c r="J461" s="508"/>
      <c r="K461" s="508"/>
      <c r="L461" s="508"/>
      <c r="M461" s="509"/>
      <c r="N461" s="509"/>
      <c r="O461" s="509"/>
      <c r="P461" s="509"/>
      <c r="Q461" s="509"/>
      <c r="R461" s="509"/>
      <c r="S461" s="509"/>
      <c r="T461" s="509"/>
    </row>
    <row r="462" spans="3:20" x14ac:dyDescent="0.25">
      <c r="C462" s="507"/>
      <c r="D462" s="520"/>
      <c r="E462" s="519"/>
      <c r="F462" s="519"/>
      <c r="G462" s="519"/>
      <c r="H462" s="520"/>
      <c r="I462" s="508"/>
      <c r="J462" s="508"/>
      <c r="K462" s="508"/>
      <c r="L462" s="508"/>
      <c r="M462" s="509"/>
      <c r="N462" s="509"/>
      <c r="O462" s="509"/>
      <c r="P462" s="509"/>
      <c r="Q462" s="509"/>
      <c r="R462" s="509"/>
      <c r="S462" s="509"/>
      <c r="T462" s="509"/>
    </row>
    <row r="463" spans="3:20" x14ac:dyDescent="0.25">
      <c r="C463" s="507"/>
      <c r="D463" s="520"/>
      <c r="E463" s="519"/>
      <c r="F463" s="519"/>
      <c r="G463" s="519"/>
      <c r="H463" s="520"/>
      <c r="I463" s="508"/>
      <c r="J463" s="508"/>
      <c r="K463" s="508"/>
      <c r="L463" s="508"/>
      <c r="M463" s="509"/>
      <c r="N463" s="509"/>
      <c r="O463" s="509"/>
      <c r="P463" s="509"/>
      <c r="Q463" s="509"/>
      <c r="R463" s="509"/>
      <c r="S463" s="509"/>
      <c r="T463" s="509"/>
    </row>
    <row r="464" spans="3:20" x14ac:dyDescent="0.25">
      <c r="C464" s="133"/>
      <c r="D464" s="518"/>
      <c r="E464" s="518"/>
      <c r="F464" s="519"/>
      <c r="G464" s="527"/>
      <c r="H464" s="528"/>
      <c r="I464" s="508"/>
      <c r="J464" s="508"/>
      <c r="K464" s="508"/>
      <c r="L464" s="508"/>
      <c r="M464" s="509"/>
      <c r="N464" s="509"/>
      <c r="O464" s="509"/>
      <c r="P464" s="509"/>
      <c r="Q464" s="509"/>
      <c r="R464" s="509"/>
      <c r="S464" s="509"/>
      <c r="T464" s="509"/>
    </row>
    <row r="465" spans="3:20" x14ac:dyDescent="0.25">
      <c r="C465" s="507"/>
      <c r="D465" s="520"/>
      <c r="E465" s="519"/>
      <c r="F465" s="519"/>
      <c r="G465" s="519"/>
      <c r="H465" s="520"/>
      <c r="I465" s="508"/>
      <c r="J465" s="508"/>
      <c r="K465" s="508"/>
      <c r="L465" s="508"/>
      <c r="M465" s="509"/>
      <c r="N465" s="509"/>
      <c r="O465" s="509"/>
      <c r="P465" s="509"/>
      <c r="Q465" s="509"/>
      <c r="R465" s="509"/>
      <c r="S465" s="509"/>
      <c r="T465" s="509"/>
    </row>
    <row r="466" spans="3:20" x14ac:dyDescent="0.25">
      <c r="C466" s="507"/>
      <c r="D466" s="520"/>
      <c r="E466" s="519"/>
      <c r="F466" s="519"/>
      <c r="G466" s="519"/>
      <c r="H466" s="520"/>
      <c r="I466" s="508"/>
      <c r="J466" s="508"/>
      <c r="K466" s="508"/>
      <c r="L466" s="508"/>
      <c r="M466" s="509"/>
      <c r="N466" s="509"/>
      <c r="O466" s="509"/>
      <c r="P466" s="509"/>
      <c r="Q466" s="509"/>
      <c r="R466" s="509"/>
      <c r="S466" s="509"/>
      <c r="T466" s="509"/>
    </row>
    <row r="467" spans="3:20" x14ac:dyDescent="0.25">
      <c r="C467" s="133"/>
      <c r="D467" s="518"/>
      <c r="E467" s="518"/>
      <c r="F467" s="519"/>
      <c r="G467" s="527"/>
      <c r="H467" s="528"/>
      <c r="I467" s="508"/>
      <c r="J467" s="508"/>
      <c r="K467" s="508"/>
      <c r="L467" s="508"/>
      <c r="M467" s="509"/>
      <c r="N467" s="509"/>
      <c r="O467" s="509"/>
      <c r="P467" s="509"/>
      <c r="Q467" s="509"/>
      <c r="R467" s="509"/>
      <c r="S467" s="509"/>
      <c r="T467" s="509"/>
    </row>
    <row r="468" spans="3:20" x14ac:dyDescent="0.25">
      <c r="C468" s="507"/>
      <c r="D468" s="520"/>
      <c r="E468" s="519"/>
      <c r="F468" s="519"/>
      <c r="G468" s="519"/>
      <c r="H468" s="520"/>
      <c r="I468" s="508"/>
      <c r="J468" s="508"/>
      <c r="K468" s="508"/>
      <c r="L468" s="508"/>
      <c r="M468" s="509"/>
      <c r="N468" s="509"/>
      <c r="O468" s="509"/>
      <c r="P468" s="509"/>
      <c r="Q468" s="509"/>
      <c r="R468" s="509"/>
      <c r="S468" s="509"/>
      <c r="T468" s="509"/>
    </row>
    <row r="469" spans="3:20" x14ac:dyDescent="0.25">
      <c r="C469" s="507"/>
      <c r="D469" s="520"/>
      <c r="E469" s="519"/>
      <c r="F469" s="519"/>
      <c r="G469" s="519"/>
      <c r="H469" s="520"/>
      <c r="I469" s="508"/>
      <c r="J469" s="508"/>
      <c r="K469" s="508"/>
      <c r="L469" s="508"/>
      <c r="M469" s="509"/>
      <c r="N469" s="509"/>
      <c r="O469" s="509"/>
      <c r="P469" s="509"/>
      <c r="Q469" s="509"/>
      <c r="R469" s="509"/>
      <c r="S469" s="509"/>
      <c r="T469" s="509"/>
    </row>
    <row r="470" spans="3:20" x14ac:dyDescent="0.25">
      <c r="C470" s="133"/>
      <c r="D470" s="518"/>
      <c r="E470" s="518"/>
      <c r="F470" s="519"/>
      <c r="G470" s="527"/>
      <c r="H470" s="528"/>
      <c r="I470" s="508"/>
      <c r="J470" s="508"/>
      <c r="K470" s="508"/>
      <c r="L470" s="508"/>
      <c r="M470" s="509"/>
      <c r="N470" s="509"/>
      <c r="O470" s="509"/>
      <c r="P470" s="509"/>
      <c r="Q470" s="509"/>
      <c r="R470" s="509"/>
      <c r="S470" s="509"/>
      <c r="T470" s="509"/>
    </row>
    <row r="471" spans="3:20" x14ac:dyDescent="0.25">
      <c r="C471" s="507"/>
      <c r="D471" s="520"/>
      <c r="E471" s="519"/>
      <c r="F471" s="519"/>
      <c r="G471" s="519"/>
      <c r="H471" s="520"/>
      <c r="I471" s="508"/>
      <c r="J471" s="508"/>
      <c r="K471" s="508"/>
      <c r="L471" s="508"/>
      <c r="M471" s="509"/>
      <c r="N471" s="509"/>
      <c r="O471" s="509"/>
      <c r="P471" s="509"/>
      <c r="Q471" s="509"/>
      <c r="R471" s="509"/>
      <c r="S471" s="509"/>
      <c r="T471" s="509"/>
    </row>
    <row r="472" spans="3:20" x14ac:dyDescent="0.25">
      <c r="C472" s="507"/>
      <c r="D472" s="520"/>
      <c r="E472" s="519"/>
      <c r="F472" s="519"/>
      <c r="G472" s="519"/>
      <c r="H472" s="520"/>
      <c r="I472" s="508"/>
      <c r="J472" s="508"/>
      <c r="K472" s="508"/>
      <c r="L472" s="508"/>
      <c r="M472" s="509"/>
      <c r="N472" s="509"/>
      <c r="O472" s="509"/>
      <c r="P472" s="509"/>
      <c r="Q472" s="509"/>
      <c r="R472" s="509"/>
      <c r="S472" s="509"/>
      <c r="T472" s="509"/>
    </row>
    <row r="473" spans="3:20" x14ac:dyDescent="0.25">
      <c r="C473" s="133"/>
      <c r="D473" s="518"/>
      <c r="E473" s="518"/>
      <c r="F473" s="519"/>
      <c r="G473" s="527"/>
      <c r="H473" s="528"/>
      <c r="I473" s="508"/>
      <c r="J473" s="508"/>
      <c r="K473" s="508"/>
      <c r="L473" s="508"/>
      <c r="M473" s="509"/>
      <c r="N473" s="509"/>
      <c r="O473" s="509"/>
      <c r="P473" s="509"/>
      <c r="Q473" s="509"/>
      <c r="R473" s="509"/>
      <c r="S473" s="509"/>
      <c r="T473" s="509"/>
    </row>
    <row r="474" spans="3:20" x14ac:dyDescent="0.25">
      <c r="C474" s="507"/>
      <c r="D474" s="520"/>
      <c r="E474" s="519"/>
      <c r="F474" s="519"/>
      <c r="G474" s="519"/>
      <c r="H474" s="520"/>
      <c r="I474" s="508"/>
      <c r="J474" s="508"/>
      <c r="K474" s="508"/>
      <c r="L474" s="508"/>
      <c r="M474" s="509"/>
      <c r="N474" s="509"/>
      <c r="O474" s="509"/>
      <c r="P474" s="509"/>
      <c r="Q474" s="509"/>
      <c r="R474" s="509"/>
      <c r="S474" s="509"/>
      <c r="T474" s="509"/>
    </row>
    <row r="475" spans="3:20" x14ac:dyDescent="0.25">
      <c r="C475" s="507"/>
      <c r="D475" s="520"/>
      <c r="E475" s="519"/>
      <c r="F475" s="519"/>
      <c r="G475" s="519"/>
      <c r="H475" s="520"/>
      <c r="I475" s="508"/>
      <c r="J475" s="508"/>
      <c r="K475" s="508"/>
      <c r="L475" s="508"/>
      <c r="M475" s="509"/>
      <c r="N475" s="509"/>
      <c r="O475" s="509"/>
      <c r="P475" s="509"/>
      <c r="Q475" s="509"/>
      <c r="R475" s="509"/>
      <c r="S475" s="509"/>
      <c r="T475" s="509"/>
    </row>
    <row r="476" spans="3:20" x14ac:dyDescent="0.25">
      <c r="C476" s="133"/>
      <c r="D476" s="518"/>
      <c r="E476" s="518"/>
      <c r="F476" s="519"/>
      <c r="G476" s="527"/>
      <c r="H476" s="528"/>
      <c r="I476" s="508"/>
      <c r="J476" s="508"/>
      <c r="K476" s="508"/>
      <c r="L476" s="508"/>
      <c r="M476" s="509"/>
      <c r="N476" s="509"/>
      <c r="O476" s="509"/>
      <c r="P476" s="509"/>
      <c r="Q476" s="509"/>
      <c r="R476" s="509"/>
      <c r="S476" s="509"/>
      <c r="T476" s="509"/>
    </row>
    <row r="477" spans="3:20" x14ac:dyDescent="0.25">
      <c r="C477" s="507"/>
      <c r="D477" s="520"/>
      <c r="E477" s="519"/>
      <c r="F477" s="519"/>
      <c r="G477" s="519"/>
      <c r="H477" s="520"/>
      <c r="I477" s="508"/>
      <c r="J477" s="508"/>
      <c r="K477" s="508"/>
      <c r="L477" s="508"/>
      <c r="M477" s="509"/>
      <c r="N477" s="509"/>
      <c r="O477" s="509"/>
      <c r="P477" s="509"/>
      <c r="Q477" s="509"/>
      <c r="R477" s="509"/>
      <c r="S477" s="509"/>
      <c r="T477" s="509"/>
    </row>
    <row r="478" spans="3:20" x14ac:dyDescent="0.25">
      <c r="C478" s="507"/>
      <c r="D478" s="520"/>
      <c r="E478" s="519"/>
      <c r="F478" s="519"/>
      <c r="G478" s="519"/>
      <c r="H478" s="520"/>
      <c r="I478" s="508"/>
      <c r="J478" s="508"/>
      <c r="K478" s="508"/>
      <c r="L478" s="508"/>
      <c r="M478" s="509"/>
      <c r="N478" s="509"/>
      <c r="O478" s="509"/>
      <c r="P478" s="509"/>
      <c r="Q478" s="509"/>
      <c r="R478" s="509"/>
      <c r="S478" s="509"/>
      <c r="T478" s="509"/>
    </row>
    <row r="479" spans="3:20" x14ac:dyDescent="0.25">
      <c r="C479" s="133"/>
      <c r="D479" s="518"/>
      <c r="E479" s="518"/>
      <c r="F479" s="519"/>
      <c r="G479" s="527"/>
      <c r="H479" s="528"/>
      <c r="I479" s="508"/>
      <c r="J479" s="508"/>
      <c r="K479" s="508"/>
      <c r="L479" s="508"/>
      <c r="M479" s="509"/>
      <c r="N479" s="509"/>
      <c r="O479" s="509"/>
      <c r="P479" s="509"/>
      <c r="Q479" s="509"/>
      <c r="R479" s="509"/>
      <c r="S479" s="509"/>
      <c r="T479" s="509"/>
    </row>
    <row r="480" spans="3:20" x14ac:dyDescent="0.25">
      <c r="C480" s="507"/>
      <c r="D480" s="520"/>
      <c r="E480" s="519"/>
      <c r="F480" s="519"/>
      <c r="G480" s="519"/>
      <c r="H480" s="520"/>
      <c r="I480" s="508"/>
      <c r="J480" s="508"/>
      <c r="K480" s="508"/>
      <c r="L480" s="508"/>
      <c r="M480" s="509"/>
      <c r="N480" s="509"/>
      <c r="O480" s="509"/>
      <c r="P480" s="509"/>
      <c r="Q480" s="509"/>
      <c r="R480" s="509"/>
      <c r="S480" s="509"/>
      <c r="T480" s="509"/>
    </row>
    <row r="481" spans="3:20" x14ac:dyDescent="0.25">
      <c r="C481" s="507"/>
      <c r="D481" s="520"/>
      <c r="E481" s="519"/>
      <c r="F481" s="519"/>
      <c r="G481" s="519"/>
      <c r="H481" s="520"/>
      <c r="I481" s="508"/>
      <c r="J481" s="508"/>
      <c r="K481" s="508"/>
      <c r="L481" s="508"/>
      <c r="M481" s="509"/>
      <c r="N481" s="509"/>
      <c r="O481" s="509"/>
      <c r="P481" s="509"/>
      <c r="Q481" s="509"/>
      <c r="R481" s="509"/>
      <c r="S481" s="509"/>
      <c r="T481" s="509"/>
    </row>
    <row r="482" spans="3:20" x14ac:dyDescent="0.25">
      <c r="C482" s="133"/>
      <c r="D482" s="518"/>
      <c r="E482" s="518"/>
      <c r="F482" s="519"/>
      <c r="G482" s="527"/>
      <c r="H482" s="528"/>
      <c r="I482" s="508"/>
      <c r="J482" s="508"/>
      <c r="K482" s="508"/>
      <c r="L482" s="508"/>
      <c r="M482" s="509"/>
      <c r="N482" s="509"/>
      <c r="O482" s="509"/>
      <c r="P482" s="509"/>
      <c r="Q482" s="509"/>
      <c r="R482" s="509"/>
      <c r="S482" s="509"/>
      <c r="T482" s="509"/>
    </row>
    <row r="483" spans="3:20" x14ac:dyDescent="0.25">
      <c r="C483" s="507"/>
      <c r="D483" s="520"/>
      <c r="E483" s="519"/>
      <c r="F483" s="519"/>
      <c r="G483" s="519"/>
      <c r="H483" s="520"/>
      <c r="I483" s="508"/>
      <c r="J483" s="508"/>
      <c r="K483" s="508"/>
      <c r="L483" s="508"/>
      <c r="M483" s="509"/>
      <c r="N483" s="509"/>
      <c r="O483" s="509"/>
      <c r="P483" s="509"/>
      <c r="Q483" s="509"/>
      <c r="R483" s="509"/>
      <c r="S483" s="509"/>
      <c r="T483" s="509"/>
    </row>
    <row r="484" spans="3:20" x14ac:dyDescent="0.25">
      <c r="C484" s="507"/>
      <c r="D484" s="520"/>
      <c r="E484" s="519"/>
      <c r="F484" s="519"/>
      <c r="G484" s="519"/>
      <c r="H484" s="520"/>
      <c r="I484" s="508"/>
      <c r="J484" s="508"/>
      <c r="K484" s="508"/>
      <c r="L484" s="508"/>
      <c r="M484" s="509"/>
      <c r="N484" s="509"/>
      <c r="O484" s="509"/>
      <c r="P484" s="509"/>
      <c r="Q484" s="509"/>
      <c r="R484" s="509"/>
      <c r="S484" s="509"/>
      <c r="T484" s="509"/>
    </row>
    <row r="485" spans="3:20" x14ac:dyDescent="0.25">
      <c r="C485" s="133"/>
      <c r="D485" s="518"/>
      <c r="E485" s="518"/>
      <c r="F485" s="519"/>
      <c r="G485" s="527"/>
      <c r="H485" s="528"/>
      <c r="I485" s="508"/>
      <c r="J485" s="508"/>
      <c r="K485" s="508"/>
      <c r="L485" s="508"/>
      <c r="M485" s="509"/>
      <c r="N485" s="509"/>
      <c r="O485" s="509"/>
      <c r="P485" s="509"/>
      <c r="Q485" s="509"/>
      <c r="R485" s="509"/>
      <c r="S485" s="509"/>
      <c r="T485" s="509"/>
    </row>
    <row r="486" spans="3:20" x14ac:dyDescent="0.25">
      <c r="C486" s="507"/>
      <c r="D486" s="520"/>
      <c r="E486" s="519"/>
      <c r="F486" s="519"/>
      <c r="G486" s="519"/>
      <c r="H486" s="520"/>
      <c r="I486" s="508"/>
      <c r="J486" s="508"/>
      <c r="K486" s="508"/>
      <c r="L486" s="508"/>
      <c r="M486" s="509"/>
      <c r="N486" s="509"/>
      <c r="O486" s="509"/>
      <c r="P486" s="509"/>
      <c r="Q486" s="509"/>
      <c r="R486" s="509"/>
      <c r="S486" s="509"/>
      <c r="T486" s="509"/>
    </row>
    <row r="487" spans="3:20" x14ac:dyDescent="0.25">
      <c r="C487" s="507"/>
      <c r="D487" s="520"/>
      <c r="E487" s="519"/>
      <c r="F487" s="519"/>
      <c r="G487" s="519"/>
      <c r="H487" s="520"/>
      <c r="I487" s="508"/>
      <c r="J487" s="508"/>
      <c r="K487" s="508"/>
      <c r="L487" s="508"/>
      <c r="M487" s="509"/>
      <c r="N487" s="509"/>
      <c r="O487" s="509"/>
      <c r="P487" s="509"/>
      <c r="Q487" s="509"/>
      <c r="R487" s="509"/>
      <c r="S487" s="509"/>
      <c r="T487" s="509"/>
    </row>
    <row r="488" spans="3:20" x14ac:dyDescent="0.25">
      <c r="C488" s="509"/>
      <c r="D488" s="524"/>
      <c r="E488" s="509"/>
      <c r="F488" s="509"/>
      <c r="G488" s="509"/>
      <c r="H488" s="524"/>
      <c r="I488" s="509"/>
      <c r="J488" s="509"/>
      <c r="K488" s="509"/>
      <c r="L488" s="509"/>
      <c r="M488" s="509"/>
      <c r="N488" s="509"/>
      <c r="O488" s="509"/>
      <c r="P488" s="509"/>
      <c r="Q488" s="509"/>
      <c r="R488" s="509"/>
      <c r="S488" s="509"/>
      <c r="T488" s="509"/>
    </row>
    <row r="489" spans="3:20" x14ac:dyDescent="0.25">
      <c r="C489" s="509"/>
      <c r="D489" s="524"/>
      <c r="E489" s="509"/>
      <c r="F489" s="509"/>
      <c r="G489" s="509"/>
      <c r="H489" s="524"/>
      <c r="I489" s="509"/>
      <c r="J489" s="509"/>
      <c r="K489" s="509"/>
      <c r="L489" s="509"/>
      <c r="M489" s="509"/>
      <c r="N489" s="509"/>
      <c r="O489" s="509"/>
      <c r="P489" s="509"/>
      <c r="Q489" s="509"/>
      <c r="R489" s="509"/>
      <c r="S489" s="509"/>
      <c r="T489" s="509"/>
    </row>
    <row r="490" spans="3:20" x14ac:dyDescent="0.25">
      <c r="C490" s="509"/>
      <c r="D490" s="524"/>
      <c r="E490" s="509"/>
      <c r="F490" s="509"/>
      <c r="G490" s="509"/>
      <c r="H490" s="524"/>
      <c r="I490" s="509"/>
      <c r="J490" s="509"/>
      <c r="K490" s="509"/>
      <c r="L490" s="509"/>
      <c r="M490" s="509"/>
      <c r="N490" s="509"/>
      <c r="O490" s="509"/>
      <c r="P490" s="509"/>
      <c r="Q490" s="509"/>
      <c r="R490" s="509"/>
      <c r="S490" s="509"/>
      <c r="T490" s="509"/>
    </row>
    <row r="491" spans="3:20" x14ac:dyDescent="0.25">
      <c r="C491" s="509"/>
      <c r="D491" s="524"/>
      <c r="E491" s="509"/>
      <c r="F491" s="509"/>
      <c r="G491" s="509"/>
      <c r="H491" s="524"/>
      <c r="I491" s="509"/>
      <c r="J491" s="509"/>
      <c r="K491" s="509"/>
      <c r="L491" s="509"/>
      <c r="M491" s="509"/>
      <c r="N491" s="509"/>
      <c r="O491" s="509"/>
      <c r="P491" s="509"/>
      <c r="Q491" s="509"/>
      <c r="R491" s="509"/>
      <c r="S491" s="509"/>
      <c r="T491" s="509"/>
    </row>
    <row r="492" spans="3:20" x14ac:dyDescent="0.25">
      <c r="C492" s="509"/>
      <c r="D492" s="524"/>
      <c r="E492" s="509"/>
      <c r="F492" s="509"/>
      <c r="G492" s="509"/>
      <c r="H492" s="524"/>
      <c r="I492" s="509"/>
      <c r="J492" s="509"/>
      <c r="K492" s="509"/>
      <c r="L492" s="509"/>
      <c r="M492" s="509"/>
      <c r="N492" s="509"/>
      <c r="O492" s="509"/>
      <c r="P492" s="509"/>
      <c r="Q492" s="509"/>
      <c r="R492" s="509"/>
      <c r="S492" s="509"/>
      <c r="T492" s="509"/>
    </row>
    <row r="493" spans="3:20" x14ac:dyDescent="0.25">
      <c r="C493" s="509"/>
      <c r="D493" s="524"/>
      <c r="E493" s="509"/>
      <c r="F493" s="509"/>
      <c r="G493" s="509"/>
      <c r="H493" s="524"/>
      <c r="I493" s="509"/>
      <c r="J493" s="509"/>
      <c r="K493" s="509"/>
      <c r="L493" s="509"/>
      <c r="M493" s="509"/>
      <c r="N493" s="509"/>
      <c r="O493" s="509"/>
      <c r="P493" s="509"/>
      <c r="Q493" s="509"/>
      <c r="R493" s="509"/>
      <c r="S493" s="509"/>
      <c r="T493" s="509"/>
    </row>
    <row r="494" spans="3:20" x14ac:dyDescent="0.25">
      <c r="C494" s="509"/>
      <c r="D494" s="524"/>
      <c r="E494" s="509"/>
      <c r="F494" s="509"/>
      <c r="G494" s="509"/>
      <c r="H494" s="524"/>
      <c r="I494" s="509"/>
      <c r="J494" s="509"/>
      <c r="K494" s="509"/>
      <c r="L494" s="509"/>
      <c r="M494" s="509"/>
      <c r="N494" s="509"/>
      <c r="O494" s="509"/>
      <c r="P494" s="509"/>
      <c r="Q494" s="509"/>
      <c r="R494" s="509"/>
      <c r="S494" s="509"/>
      <c r="T494" s="509"/>
    </row>
    <row r="495" spans="3:20" x14ac:dyDescent="0.25">
      <c r="C495" s="509"/>
      <c r="D495" s="524"/>
      <c r="E495" s="509"/>
      <c r="F495" s="509"/>
      <c r="G495" s="509"/>
      <c r="H495" s="524"/>
      <c r="I495" s="509"/>
      <c r="J495" s="509"/>
      <c r="K495" s="509"/>
      <c r="L495" s="509"/>
      <c r="M495" s="509"/>
      <c r="N495" s="509"/>
      <c r="O495" s="509"/>
      <c r="P495" s="509"/>
      <c r="Q495" s="509"/>
      <c r="R495" s="509"/>
      <c r="S495" s="509"/>
      <c r="T495" s="509"/>
    </row>
    <row r="496" spans="3:20" x14ac:dyDescent="0.25">
      <c r="C496" s="509"/>
      <c r="D496" s="524"/>
      <c r="E496" s="509"/>
      <c r="F496" s="509"/>
      <c r="G496" s="509"/>
      <c r="H496" s="524"/>
      <c r="I496" s="509"/>
      <c r="J496" s="509"/>
      <c r="K496" s="509"/>
      <c r="L496" s="509"/>
      <c r="M496" s="509"/>
      <c r="N496" s="509"/>
      <c r="O496" s="509"/>
      <c r="P496" s="509"/>
      <c r="Q496" s="509"/>
      <c r="R496" s="509"/>
      <c r="S496" s="509"/>
      <c r="T496" s="509"/>
    </row>
    <row r="497" spans="3:20" x14ac:dyDescent="0.25">
      <c r="C497" s="509"/>
      <c r="D497" s="524"/>
      <c r="E497" s="509"/>
      <c r="F497" s="509"/>
      <c r="G497" s="509"/>
      <c r="H497" s="524"/>
      <c r="I497" s="509"/>
      <c r="J497" s="509"/>
      <c r="K497" s="509"/>
      <c r="L497" s="509"/>
      <c r="M497" s="509"/>
      <c r="N497" s="509"/>
      <c r="O497" s="509"/>
      <c r="P497" s="509"/>
      <c r="Q497" s="509"/>
      <c r="R497" s="509"/>
      <c r="S497" s="509"/>
      <c r="T497" s="509"/>
    </row>
    <row r="498" spans="3:20" x14ac:dyDescent="0.25">
      <c r="C498" s="509"/>
      <c r="D498" s="524"/>
      <c r="E498" s="509"/>
      <c r="F498" s="509"/>
      <c r="G498" s="509"/>
      <c r="H498" s="524"/>
      <c r="I498" s="509"/>
      <c r="J498" s="509"/>
      <c r="K498" s="509"/>
      <c r="L498" s="509"/>
      <c r="M498" s="509"/>
      <c r="N498" s="509"/>
      <c r="O498" s="509"/>
      <c r="P498" s="509"/>
      <c r="Q498" s="509"/>
      <c r="R498" s="509"/>
      <c r="S498" s="509"/>
      <c r="T498" s="509"/>
    </row>
    <row r="499" spans="3:20" x14ac:dyDescent="0.25">
      <c r="C499" s="509"/>
      <c r="D499" s="524"/>
      <c r="E499" s="509"/>
      <c r="F499" s="509"/>
      <c r="G499" s="509"/>
      <c r="H499" s="524"/>
      <c r="I499" s="509"/>
      <c r="J499" s="509"/>
      <c r="K499" s="509"/>
      <c r="L499" s="509"/>
      <c r="M499" s="509"/>
      <c r="N499" s="509"/>
      <c r="O499" s="509"/>
      <c r="P499" s="509"/>
      <c r="Q499" s="509"/>
      <c r="R499" s="509"/>
      <c r="S499" s="509"/>
      <c r="T499" s="509"/>
    </row>
    <row r="500" spans="3:20" x14ac:dyDescent="0.25">
      <c r="C500" s="509"/>
      <c r="D500" s="524"/>
      <c r="E500" s="509"/>
      <c r="F500" s="509"/>
      <c r="G500" s="509"/>
      <c r="H500" s="524"/>
      <c r="I500" s="509"/>
      <c r="J500" s="509"/>
      <c r="K500" s="509"/>
      <c r="L500" s="509"/>
      <c r="M500" s="509"/>
      <c r="N500" s="509"/>
      <c r="O500" s="509"/>
      <c r="P500" s="509"/>
      <c r="Q500" s="509"/>
      <c r="R500" s="509"/>
      <c r="S500" s="509"/>
      <c r="T500" s="509"/>
    </row>
    <row r="501" spans="3:20" x14ac:dyDescent="0.25">
      <c r="C501" s="509"/>
      <c r="D501" s="524"/>
      <c r="E501" s="509"/>
      <c r="F501" s="509"/>
      <c r="G501" s="509"/>
      <c r="H501" s="524"/>
      <c r="I501" s="509"/>
      <c r="J501" s="509"/>
      <c r="K501" s="509"/>
      <c r="L501" s="509"/>
      <c r="M501" s="509"/>
      <c r="N501" s="509"/>
      <c r="O501" s="509"/>
      <c r="P501" s="509"/>
      <c r="Q501" s="509"/>
      <c r="R501" s="509"/>
      <c r="S501" s="509"/>
      <c r="T501" s="509"/>
    </row>
    <row r="502" spans="3:20" x14ac:dyDescent="0.25">
      <c r="C502" s="509"/>
      <c r="D502" s="524"/>
      <c r="E502" s="509"/>
      <c r="F502" s="509"/>
      <c r="G502" s="509"/>
      <c r="H502" s="524"/>
      <c r="I502" s="509"/>
      <c r="J502" s="509"/>
      <c r="K502" s="509"/>
      <c r="L502" s="509"/>
      <c r="M502" s="509"/>
      <c r="N502" s="509"/>
      <c r="O502" s="509"/>
      <c r="P502" s="509"/>
      <c r="Q502" s="509"/>
      <c r="R502" s="509"/>
      <c r="S502" s="509"/>
      <c r="T502" s="509"/>
    </row>
    <row r="503" spans="3:20" x14ac:dyDescent="0.25">
      <c r="C503" s="509"/>
      <c r="D503" s="524"/>
      <c r="E503" s="509"/>
      <c r="F503" s="509"/>
      <c r="G503" s="509"/>
      <c r="H503" s="524"/>
      <c r="I503" s="509"/>
      <c r="J503" s="509"/>
      <c r="K503" s="509"/>
      <c r="L503" s="509"/>
      <c r="M503" s="509"/>
      <c r="N503" s="509"/>
      <c r="O503" s="509"/>
      <c r="P503" s="509"/>
      <c r="Q503" s="509"/>
      <c r="R503" s="509"/>
      <c r="S503" s="509"/>
      <c r="T503" s="509"/>
    </row>
    <row r="504" spans="3:20" x14ac:dyDescent="0.25">
      <c r="C504" s="509"/>
      <c r="D504" s="524"/>
      <c r="E504" s="509"/>
      <c r="F504" s="509"/>
      <c r="G504" s="509"/>
      <c r="H504" s="524"/>
      <c r="I504" s="509"/>
      <c r="J504" s="509"/>
      <c r="K504" s="509"/>
      <c r="L504" s="509"/>
      <c r="M504" s="509"/>
      <c r="N504" s="509"/>
      <c r="O504" s="509"/>
      <c r="P504" s="509"/>
      <c r="Q504" s="509"/>
      <c r="R504" s="509"/>
      <c r="S504" s="509"/>
      <c r="T504" s="509"/>
    </row>
    <row r="505" spans="3:20" x14ac:dyDescent="0.25">
      <c r="C505" s="509"/>
      <c r="D505" s="524"/>
      <c r="E505" s="509"/>
      <c r="F505" s="509"/>
      <c r="G505" s="509"/>
      <c r="H505" s="524"/>
      <c r="I505" s="509"/>
      <c r="J505" s="509"/>
      <c r="K505" s="509"/>
      <c r="L505" s="509"/>
      <c r="M505" s="509"/>
      <c r="N505" s="509"/>
      <c r="O505" s="509"/>
      <c r="P505" s="509"/>
      <c r="Q505" s="509"/>
      <c r="R505" s="509"/>
      <c r="S505" s="509"/>
      <c r="T505" s="509"/>
    </row>
    <row r="506" spans="3:20" x14ac:dyDescent="0.25">
      <c r="C506" s="509"/>
      <c r="D506" s="524"/>
      <c r="E506" s="509"/>
      <c r="F506" s="509"/>
      <c r="G506" s="509"/>
      <c r="H506" s="524"/>
      <c r="I506" s="509"/>
      <c r="J506" s="509"/>
      <c r="K506" s="509"/>
      <c r="L506" s="509"/>
      <c r="M506" s="509"/>
      <c r="N506" s="509"/>
      <c r="O506" s="509"/>
      <c r="P506" s="509"/>
      <c r="Q506" s="509"/>
      <c r="R506" s="509"/>
      <c r="S506" s="509"/>
      <c r="T506" s="509"/>
    </row>
    <row r="507" spans="3:20" x14ac:dyDescent="0.25">
      <c r="C507" s="509"/>
      <c r="D507" s="524"/>
      <c r="E507" s="509"/>
      <c r="F507" s="509"/>
      <c r="G507" s="509"/>
      <c r="H507" s="524"/>
      <c r="I507" s="509"/>
      <c r="J507" s="509"/>
      <c r="K507" s="509"/>
      <c r="L507" s="509"/>
      <c r="M507" s="509"/>
      <c r="N507" s="509"/>
      <c r="O507" s="509"/>
      <c r="P507" s="509"/>
      <c r="Q507" s="509"/>
      <c r="R507" s="509"/>
      <c r="S507" s="509"/>
      <c r="T507" s="509"/>
    </row>
    <row r="508" spans="3:20" x14ac:dyDescent="0.25">
      <c r="C508" s="509"/>
      <c r="D508" s="524"/>
      <c r="E508" s="509"/>
      <c r="F508" s="509"/>
      <c r="G508" s="509"/>
      <c r="H508" s="524"/>
      <c r="I508" s="509"/>
      <c r="J508" s="509"/>
      <c r="K508" s="509"/>
      <c r="L508" s="509"/>
      <c r="M508" s="509"/>
      <c r="N508" s="509"/>
      <c r="O508" s="509"/>
      <c r="P508" s="509"/>
      <c r="Q508" s="509"/>
      <c r="R508" s="509"/>
      <c r="S508" s="509"/>
      <c r="T508" s="509"/>
    </row>
    <row r="509" spans="3:20" x14ac:dyDescent="0.25">
      <c r="C509" s="509"/>
      <c r="D509" s="524"/>
      <c r="E509" s="509"/>
      <c r="F509" s="509"/>
      <c r="G509" s="509"/>
      <c r="H509" s="524"/>
      <c r="I509" s="509"/>
      <c r="J509" s="509"/>
      <c r="K509" s="509"/>
      <c r="L509" s="509"/>
      <c r="M509" s="509"/>
      <c r="N509" s="509"/>
      <c r="O509" s="509"/>
      <c r="P509" s="509"/>
      <c r="Q509" s="509"/>
      <c r="R509" s="509"/>
      <c r="S509" s="509"/>
      <c r="T509" s="509"/>
    </row>
    <row r="510" spans="3:20" x14ac:dyDescent="0.25">
      <c r="C510" s="509"/>
      <c r="D510" s="524"/>
      <c r="E510" s="509"/>
      <c r="F510" s="509"/>
      <c r="G510" s="509"/>
      <c r="H510" s="524"/>
      <c r="I510" s="509"/>
      <c r="J510" s="509"/>
      <c r="K510" s="509"/>
      <c r="L510" s="509"/>
      <c r="M510" s="509"/>
      <c r="N510" s="509"/>
      <c r="O510" s="509"/>
      <c r="P510" s="509"/>
      <c r="Q510" s="509"/>
      <c r="R510" s="509"/>
      <c r="S510" s="509"/>
      <c r="T510" s="509"/>
    </row>
    <row r="511" spans="3:20" x14ac:dyDescent="0.25">
      <c r="C511" s="509"/>
      <c r="D511" s="524"/>
      <c r="E511" s="509"/>
      <c r="F511" s="509"/>
      <c r="G511" s="509"/>
      <c r="H511" s="524"/>
      <c r="I511" s="509"/>
      <c r="J511" s="509"/>
      <c r="K511" s="509"/>
      <c r="L511" s="509"/>
      <c r="M511" s="509"/>
      <c r="N511" s="509"/>
      <c r="O511" s="509"/>
      <c r="P511" s="509"/>
      <c r="Q511" s="509"/>
      <c r="R511" s="509"/>
      <c r="S511" s="509"/>
      <c r="T511" s="509"/>
    </row>
    <row r="512" spans="3:20" x14ac:dyDescent="0.25">
      <c r="C512" s="509"/>
      <c r="D512" s="524"/>
      <c r="E512" s="509"/>
      <c r="F512" s="509"/>
      <c r="G512" s="509"/>
      <c r="H512" s="524"/>
      <c r="I512" s="509"/>
      <c r="J512" s="509"/>
      <c r="K512" s="509"/>
      <c r="L512" s="509"/>
      <c r="M512" s="509"/>
      <c r="N512" s="509"/>
      <c r="O512" s="509"/>
      <c r="P512" s="509"/>
      <c r="Q512" s="509"/>
      <c r="R512" s="509"/>
      <c r="S512" s="509"/>
      <c r="T512" s="509"/>
    </row>
    <row r="513" spans="3:20" x14ac:dyDescent="0.25">
      <c r="C513" s="509"/>
      <c r="D513" s="524"/>
      <c r="E513" s="509"/>
      <c r="F513" s="509"/>
      <c r="G513" s="509"/>
      <c r="H513" s="524"/>
      <c r="I513" s="509"/>
      <c r="J513" s="509"/>
      <c r="K513" s="509"/>
      <c r="L513" s="509"/>
      <c r="M513" s="509"/>
      <c r="N513" s="509"/>
      <c r="O513" s="509"/>
      <c r="P513" s="509"/>
      <c r="Q513" s="509"/>
      <c r="R513" s="509"/>
      <c r="S513" s="509"/>
      <c r="T513" s="509"/>
    </row>
    <row r="514" spans="3:20" x14ac:dyDescent="0.25">
      <c r="C514" s="509"/>
      <c r="D514" s="524"/>
      <c r="E514" s="509"/>
      <c r="F514" s="509"/>
      <c r="G514" s="509"/>
      <c r="H514" s="524"/>
      <c r="I514" s="509"/>
      <c r="J514" s="509"/>
      <c r="K514" s="509"/>
      <c r="L514" s="509"/>
      <c r="M514" s="509"/>
      <c r="N514" s="509"/>
      <c r="O514" s="509"/>
      <c r="P514" s="509"/>
      <c r="Q514" s="509"/>
      <c r="R514" s="509"/>
      <c r="S514" s="509"/>
      <c r="T514" s="509"/>
    </row>
    <row r="515" spans="3:20" x14ac:dyDescent="0.25">
      <c r="C515" s="509"/>
      <c r="D515" s="524"/>
      <c r="E515" s="509"/>
      <c r="F515" s="509"/>
      <c r="G515" s="509"/>
      <c r="H515" s="524"/>
      <c r="I515" s="509"/>
      <c r="J515" s="509"/>
      <c r="K515" s="509"/>
      <c r="L515" s="509"/>
      <c r="M515" s="509"/>
      <c r="N515" s="509"/>
      <c r="O515" s="509"/>
      <c r="P515" s="509"/>
      <c r="Q515" s="509"/>
      <c r="R515" s="509"/>
      <c r="S515" s="509"/>
      <c r="T515" s="509"/>
    </row>
    <row r="516" spans="3:20" x14ac:dyDescent="0.25">
      <c r="C516" s="509"/>
      <c r="D516" s="524"/>
      <c r="E516" s="509"/>
      <c r="F516" s="509"/>
      <c r="G516" s="509"/>
      <c r="H516" s="524"/>
      <c r="I516" s="509"/>
      <c r="J516" s="509"/>
      <c r="K516" s="509"/>
      <c r="L516" s="509"/>
      <c r="M516" s="509"/>
      <c r="N516" s="509"/>
      <c r="O516" s="509"/>
      <c r="P516" s="509"/>
      <c r="Q516" s="509"/>
      <c r="R516" s="509"/>
      <c r="S516" s="509"/>
      <c r="T516" s="509"/>
    </row>
    <row r="517" spans="3:20" x14ac:dyDescent="0.25">
      <c r="C517" s="509"/>
      <c r="D517" s="524"/>
      <c r="E517" s="509"/>
      <c r="F517" s="509"/>
      <c r="G517" s="509"/>
      <c r="H517" s="524"/>
      <c r="I517" s="509"/>
      <c r="J517" s="509"/>
      <c r="K517" s="509"/>
      <c r="L517" s="509"/>
      <c r="M517" s="509"/>
      <c r="N517" s="509"/>
      <c r="O517" s="509"/>
      <c r="P517" s="509"/>
      <c r="Q517" s="509"/>
      <c r="R517" s="509"/>
      <c r="S517" s="509"/>
      <c r="T517" s="509"/>
    </row>
    <row r="518" spans="3:20" x14ac:dyDescent="0.25">
      <c r="C518" s="509"/>
      <c r="D518" s="524"/>
      <c r="E518" s="509"/>
      <c r="F518" s="509"/>
      <c r="G518" s="509"/>
      <c r="H518" s="524"/>
      <c r="I518" s="509"/>
      <c r="J518" s="509"/>
      <c r="K518" s="509"/>
      <c r="L518" s="509"/>
      <c r="M518" s="509"/>
      <c r="N518" s="509"/>
      <c r="O518" s="509"/>
      <c r="P518" s="509"/>
      <c r="Q518" s="509"/>
      <c r="R518" s="509"/>
      <c r="S518" s="509"/>
      <c r="T518" s="509"/>
    </row>
    <row r="519" spans="3:20" x14ac:dyDescent="0.25">
      <c r="C519" s="509"/>
      <c r="D519" s="524"/>
      <c r="E519" s="509"/>
      <c r="F519" s="509"/>
      <c r="G519" s="509"/>
      <c r="H519" s="524"/>
      <c r="I519" s="509"/>
      <c r="J519" s="509"/>
      <c r="K519" s="509"/>
      <c r="L519" s="509"/>
      <c r="M519" s="509"/>
      <c r="N519" s="509"/>
      <c r="O519" s="509"/>
      <c r="P519" s="509"/>
      <c r="Q519" s="509"/>
      <c r="R519" s="509"/>
      <c r="S519" s="509"/>
      <c r="T519" s="509"/>
    </row>
    <row r="520" spans="3:20" x14ac:dyDescent="0.25">
      <c r="C520" s="509"/>
      <c r="D520" s="524"/>
      <c r="E520" s="509"/>
      <c r="F520" s="509"/>
      <c r="G520" s="509"/>
      <c r="H520" s="524"/>
      <c r="I520" s="509"/>
      <c r="J520" s="509"/>
      <c r="K520" s="509"/>
      <c r="L520" s="509"/>
      <c r="M520" s="509"/>
      <c r="N520" s="509"/>
      <c r="O520" s="509"/>
      <c r="P520" s="509"/>
      <c r="Q520" s="509"/>
      <c r="R520" s="509"/>
      <c r="S520" s="509"/>
      <c r="T520" s="509"/>
    </row>
    <row r="521" spans="3:20" x14ac:dyDescent="0.25">
      <c r="C521" s="509"/>
      <c r="D521" s="524"/>
      <c r="E521" s="509"/>
      <c r="F521" s="509"/>
      <c r="G521" s="509"/>
      <c r="H521" s="524"/>
      <c r="I521" s="509"/>
      <c r="J521" s="509"/>
      <c r="K521" s="509"/>
      <c r="L521" s="509"/>
      <c r="M521" s="509"/>
      <c r="N521" s="509"/>
      <c r="O521" s="509"/>
      <c r="P521" s="509"/>
      <c r="Q521" s="509"/>
      <c r="R521" s="509"/>
      <c r="S521" s="509"/>
      <c r="T521" s="509"/>
    </row>
    <row r="522" spans="3:20" x14ac:dyDescent="0.25">
      <c r="C522" s="509"/>
      <c r="D522" s="524"/>
      <c r="E522" s="509"/>
      <c r="F522" s="509"/>
      <c r="G522" s="509"/>
      <c r="H522" s="524"/>
      <c r="I522" s="509"/>
      <c r="J522" s="509"/>
      <c r="K522" s="509"/>
      <c r="L522" s="509"/>
      <c r="M522" s="509"/>
      <c r="N522" s="509"/>
      <c r="O522" s="509"/>
      <c r="P522" s="509"/>
      <c r="Q522" s="509"/>
      <c r="R522" s="509"/>
      <c r="S522" s="509"/>
      <c r="T522" s="509"/>
    </row>
    <row r="523" spans="3:20" x14ac:dyDescent="0.25">
      <c r="C523" s="509"/>
      <c r="D523" s="524"/>
      <c r="E523" s="509"/>
      <c r="F523" s="509"/>
      <c r="G523" s="509"/>
      <c r="H523" s="524"/>
      <c r="I523" s="509"/>
      <c r="J523" s="509"/>
      <c r="K523" s="509"/>
      <c r="L523" s="509"/>
      <c r="M523" s="509"/>
      <c r="N523" s="509"/>
      <c r="O523" s="509"/>
      <c r="P523" s="509"/>
      <c r="Q523" s="509"/>
      <c r="R523" s="509"/>
      <c r="S523" s="509"/>
      <c r="T523" s="509"/>
    </row>
    <row r="524" spans="3:20" x14ac:dyDescent="0.25">
      <c r="C524" s="509"/>
      <c r="D524" s="524"/>
      <c r="E524" s="509"/>
      <c r="F524" s="509"/>
      <c r="G524" s="509"/>
      <c r="H524" s="524"/>
      <c r="I524" s="509"/>
      <c r="J524" s="509"/>
      <c r="K524" s="509"/>
      <c r="L524" s="509"/>
      <c r="M524" s="509"/>
      <c r="N524" s="509"/>
      <c r="O524" s="509"/>
      <c r="P524" s="509"/>
      <c r="Q524" s="509"/>
      <c r="R524" s="509"/>
      <c r="S524" s="509"/>
      <c r="T524" s="509"/>
    </row>
    <row r="525" spans="3:20" x14ac:dyDescent="0.25">
      <c r="C525" s="509"/>
      <c r="D525" s="524"/>
      <c r="E525" s="509"/>
      <c r="F525" s="509"/>
      <c r="G525" s="509"/>
      <c r="H525" s="524"/>
      <c r="I525" s="509"/>
      <c r="J525" s="509"/>
      <c r="K525" s="509"/>
      <c r="L525" s="509"/>
      <c r="M525" s="509"/>
      <c r="N525" s="509"/>
      <c r="O525" s="509"/>
      <c r="P525" s="509"/>
      <c r="Q525" s="509"/>
      <c r="R525" s="509"/>
      <c r="S525" s="509"/>
      <c r="T525" s="509"/>
    </row>
    <row r="526" spans="3:20" x14ac:dyDescent="0.25">
      <c r="C526" s="509"/>
      <c r="D526" s="524"/>
      <c r="E526" s="509"/>
      <c r="F526" s="509"/>
      <c r="G526" s="509"/>
      <c r="H526" s="524"/>
      <c r="I526" s="509"/>
      <c r="J526" s="509"/>
      <c r="K526" s="509"/>
      <c r="L526" s="509"/>
      <c r="M526" s="509"/>
      <c r="N526" s="509"/>
      <c r="O526" s="509"/>
      <c r="P526" s="509"/>
      <c r="Q526" s="509"/>
      <c r="R526" s="509"/>
      <c r="S526" s="509"/>
      <c r="T526" s="509"/>
    </row>
    <row r="527" spans="3:20" x14ac:dyDescent="0.25">
      <c r="C527" s="509"/>
      <c r="D527" s="524"/>
      <c r="E527" s="509"/>
      <c r="F527" s="509"/>
      <c r="G527" s="509"/>
      <c r="H527" s="524"/>
      <c r="I527" s="509"/>
      <c r="J527" s="509"/>
      <c r="K527" s="509"/>
      <c r="L527" s="509"/>
      <c r="M527" s="509"/>
      <c r="N527" s="509"/>
      <c r="O527" s="509"/>
      <c r="P527" s="509"/>
      <c r="Q527" s="509"/>
      <c r="R527" s="509"/>
      <c r="S527" s="509"/>
      <c r="T527" s="509"/>
    </row>
    <row r="528" spans="3:20" x14ac:dyDescent="0.25">
      <c r="C528" s="509"/>
      <c r="D528" s="524"/>
      <c r="E528" s="509"/>
      <c r="F528" s="509"/>
      <c r="G528" s="509"/>
      <c r="H528" s="524"/>
      <c r="I528" s="509"/>
      <c r="J528" s="509"/>
      <c r="K528" s="509"/>
      <c r="L528" s="509"/>
      <c r="M528" s="509"/>
      <c r="N528" s="509"/>
      <c r="O528" s="509"/>
      <c r="P528" s="509"/>
      <c r="Q528" s="509"/>
      <c r="R528" s="509"/>
      <c r="S528" s="509"/>
      <c r="T528" s="509"/>
    </row>
    <row r="529" spans="3:20" x14ac:dyDescent="0.25">
      <c r="C529" s="509"/>
      <c r="D529" s="524"/>
      <c r="E529" s="509"/>
      <c r="F529" s="509"/>
      <c r="G529" s="509"/>
      <c r="H529" s="524"/>
      <c r="I529" s="509"/>
      <c r="J529" s="509"/>
      <c r="K529" s="509"/>
      <c r="L529" s="509"/>
      <c r="M529" s="509"/>
      <c r="N529" s="509"/>
      <c r="O529" s="509"/>
      <c r="P529" s="509"/>
      <c r="Q529" s="509"/>
      <c r="R529" s="509"/>
      <c r="S529" s="509"/>
      <c r="T529" s="509"/>
    </row>
    <row r="530" spans="3:20" x14ac:dyDescent="0.25">
      <c r="C530" s="509"/>
      <c r="D530" s="524"/>
      <c r="E530" s="509"/>
      <c r="F530" s="509"/>
      <c r="G530" s="509"/>
      <c r="H530" s="524"/>
      <c r="I530" s="509"/>
      <c r="J530" s="509"/>
      <c r="K530" s="509"/>
      <c r="L530" s="509"/>
      <c r="M530" s="509"/>
      <c r="N530" s="509"/>
      <c r="O530" s="509"/>
      <c r="P530" s="509"/>
      <c r="Q530" s="509"/>
      <c r="R530" s="509"/>
      <c r="S530" s="509"/>
      <c r="T530" s="509"/>
    </row>
    <row r="531" spans="3:20" x14ac:dyDescent="0.25">
      <c r="C531" s="509"/>
      <c r="D531" s="524"/>
      <c r="E531" s="509"/>
      <c r="F531" s="509"/>
      <c r="G531" s="509"/>
      <c r="H531" s="524"/>
      <c r="I531" s="509"/>
      <c r="J531" s="509"/>
      <c r="K531" s="509"/>
      <c r="L531" s="509"/>
      <c r="M531" s="509"/>
      <c r="N531" s="509"/>
      <c r="O531" s="509"/>
      <c r="P531" s="509"/>
      <c r="Q531" s="509"/>
      <c r="R531" s="509"/>
      <c r="S531" s="509"/>
      <c r="T531" s="509"/>
    </row>
    <row r="532" spans="3:20" x14ac:dyDescent="0.25">
      <c r="C532" s="509"/>
      <c r="D532" s="524"/>
      <c r="E532" s="509"/>
      <c r="F532" s="509"/>
      <c r="G532" s="509"/>
      <c r="H532" s="524"/>
      <c r="I532" s="509"/>
      <c r="J532" s="509"/>
      <c r="K532" s="509"/>
      <c r="L532" s="509"/>
      <c r="M532" s="509"/>
      <c r="N532" s="509"/>
      <c r="O532" s="509"/>
      <c r="P532" s="509"/>
      <c r="Q532" s="509"/>
      <c r="R532" s="509"/>
      <c r="S532" s="509"/>
      <c r="T532" s="509"/>
    </row>
    <row r="533" spans="3:20" x14ac:dyDescent="0.25">
      <c r="C533" s="509"/>
      <c r="D533" s="524"/>
      <c r="E533" s="509"/>
      <c r="F533" s="509"/>
      <c r="G533" s="509"/>
      <c r="H533" s="524"/>
      <c r="I533" s="509"/>
      <c r="J533" s="509"/>
      <c r="K533" s="509"/>
      <c r="L533" s="509"/>
      <c r="M533" s="509"/>
      <c r="N533" s="509"/>
      <c r="O533" s="509"/>
      <c r="P533" s="509"/>
      <c r="Q533" s="509"/>
      <c r="R533" s="509"/>
      <c r="S533" s="509"/>
      <c r="T533" s="509"/>
    </row>
    <row r="534" spans="3:20" x14ac:dyDescent="0.25">
      <c r="C534" s="509"/>
      <c r="D534" s="524"/>
      <c r="E534" s="509"/>
      <c r="F534" s="509"/>
      <c r="G534" s="509"/>
      <c r="H534" s="524"/>
      <c r="I534" s="509"/>
      <c r="J534" s="509"/>
      <c r="K534" s="509"/>
      <c r="L534" s="509"/>
      <c r="M534" s="509"/>
      <c r="N534" s="509"/>
      <c r="O534" s="509"/>
      <c r="P534" s="509"/>
      <c r="Q534" s="509"/>
      <c r="R534" s="509"/>
      <c r="S534" s="509"/>
      <c r="T534" s="509"/>
    </row>
    <row r="535" spans="3:20" x14ac:dyDescent="0.25">
      <c r="C535" s="509"/>
      <c r="D535" s="524"/>
      <c r="E535" s="509"/>
      <c r="F535" s="509"/>
      <c r="G535" s="509"/>
      <c r="H535" s="524"/>
      <c r="I535" s="509"/>
      <c r="J535" s="509"/>
      <c r="K535" s="509"/>
      <c r="L535" s="509"/>
      <c r="M535" s="509"/>
      <c r="N535" s="509"/>
      <c r="O535" s="509"/>
      <c r="P535" s="509"/>
      <c r="Q535" s="509"/>
      <c r="R535" s="509"/>
      <c r="S535" s="509"/>
      <c r="T535" s="509"/>
    </row>
    <row r="536" spans="3:20" x14ac:dyDescent="0.25">
      <c r="C536" s="509"/>
      <c r="D536" s="524"/>
      <c r="E536" s="509"/>
      <c r="F536" s="509"/>
      <c r="G536" s="509"/>
      <c r="H536" s="524"/>
      <c r="I536" s="509"/>
      <c r="J536" s="509"/>
      <c r="K536" s="509"/>
      <c r="L536" s="509"/>
      <c r="M536" s="509"/>
      <c r="N536" s="509"/>
      <c r="O536" s="509"/>
      <c r="P536" s="509"/>
      <c r="Q536" s="509"/>
      <c r="R536" s="509"/>
      <c r="S536" s="509"/>
      <c r="T536" s="509"/>
    </row>
    <row r="537" spans="3:20" x14ac:dyDescent="0.25">
      <c r="C537" s="509"/>
      <c r="D537" s="524"/>
      <c r="E537" s="509"/>
      <c r="F537" s="509"/>
      <c r="G537" s="509"/>
      <c r="H537" s="524"/>
      <c r="I537" s="509"/>
      <c r="J537" s="509"/>
      <c r="K537" s="509"/>
      <c r="L537" s="509"/>
      <c r="M537" s="509"/>
      <c r="N537" s="509"/>
      <c r="O537" s="509"/>
      <c r="P537" s="509"/>
      <c r="Q537" s="509"/>
      <c r="R537" s="509"/>
      <c r="S537" s="509"/>
      <c r="T537" s="509"/>
    </row>
    <row r="538" spans="3:20" x14ac:dyDescent="0.25">
      <c r="C538" s="509"/>
      <c r="D538" s="524"/>
      <c r="E538" s="509"/>
      <c r="F538" s="509"/>
      <c r="G538" s="509"/>
      <c r="H538" s="524"/>
      <c r="I538" s="509"/>
      <c r="J538" s="509"/>
      <c r="K538" s="509"/>
      <c r="L538" s="509"/>
      <c r="M538" s="509"/>
      <c r="N538" s="509"/>
      <c r="O538" s="509"/>
      <c r="P538" s="509"/>
      <c r="Q538" s="509"/>
      <c r="R538" s="509"/>
      <c r="S538" s="509"/>
      <c r="T538" s="509"/>
    </row>
    <row r="539" spans="3:20" x14ac:dyDescent="0.25">
      <c r="C539" s="509"/>
      <c r="D539" s="524"/>
      <c r="E539" s="509"/>
      <c r="F539" s="509"/>
      <c r="G539" s="509"/>
      <c r="H539" s="524"/>
      <c r="I539" s="509"/>
      <c r="J539" s="509"/>
      <c r="K539" s="509"/>
      <c r="L539" s="509"/>
      <c r="M539" s="509"/>
      <c r="N539" s="509"/>
      <c r="O539" s="509"/>
      <c r="P539" s="509"/>
      <c r="Q539" s="509"/>
      <c r="R539" s="509"/>
      <c r="S539" s="509"/>
      <c r="T539" s="509"/>
    </row>
    <row r="540" spans="3:20" x14ac:dyDescent="0.25">
      <c r="C540" s="509"/>
      <c r="D540" s="524"/>
      <c r="E540" s="509"/>
      <c r="F540" s="509"/>
      <c r="G540" s="509"/>
      <c r="H540" s="524"/>
      <c r="I540" s="509"/>
      <c r="J540" s="509"/>
      <c r="K540" s="509"/>
      <c r="L540" s="509"/>
      <c r="M540" s="509"/>
      <c r="N540" s="509"/>
      <c r="O540" s="509"/>
      <c r="P540" s="509"/>
      <c r="Q540" s="509"/>
      <c r="R540" s="509"/>
      <c r="S540" s="509"/>
      <c r="T540" s="509"/>
    </row>
    <row r="541" spans="3:20" x14ac:dyDescent="0.25">
      <c r="C541" s="509"/>
      <c r="D541" s="524"/>
      <c r="E541" s="509"/>
      <c r="F541" s="509"/>
      <c r="G541" s="509"/>
      <c r="H541" s="524"/>
      <c r="I541" s="509"/>
      <c r="J541" s="509"/>
      <c r="K541" s="509"/>
      <c r="L541" s="509"/>
      <c r="M541" s="509"/>
      <c r="N541" s="509"/>
      <c r="O541" s="509"/>
      <c r="P541" s="509"/>
      <c r="Q541" s="509"/>
      <c r="R541" s="509"/>
      <c r="S541" s="509"/>
      <c r="T541" s="509"/>
    </row>
    <row r="542" spans="3:20" x14ac:dyDescent="0.25">
      <c r="C542" s="509"/>
      <c r="D542" s="524"/>
      <c r="E542" s="509"/>
      <c r="F542" s="509"/>
      <c r="G542" s="509"/>
      <c r="H542" s="524"/>
      <c r="I542" s="509"/>
      <c r="J542" s="509"/>
      <c r="K542" s="509"/>
      <c r="L542" s="509"/>
      <c r="M542" s="509"/>
      <c r="N542" s="509"/>
      <c r="O542" s="509"/>
      <c r="P542" s="509"/>
      <c r="Q542" s="509"/>
      <c r="R542" s="509"/>
      <c r="S542" s="509"/>
      <c r="T542" s="509"/>
    </row>
    <row r="543" spans="3:20" x14ac:dyDescent="0.25">
      <c r="C543" s="509"/>
      <c r="D543" s="524"/>
      <c r="E543" s="509"/>
      <c r="F543" s="509"/>
      <c r="G543" s="509"/>
      <c r="H543" s="524"/>
      <c r="I543" s="509"/>
      <c r="J543" s="509"/>
      <c r="K543" s="509"/>
      <c r="L543" s="509"/>
      <c r="M543" s="509"/>
      <c r="N543" s="509"/>
      <c r="O543" s="509"/>
      <c r="P543" s="509"/>
      <c r="Q543" s="509"/>
      <c r="R543" s="509"/>
      <c r="S543" s="509"/>
      <c r="T543" s="509"/>
    </row>
    <row r="544" spans="3:20" x14ac:dyDescent="0.25">
      <c r="C544" s="509"/>
      <c r="D544" s="524"/>
      <c r="E544" s="509"/>
      <c r="F544" s="509"/>
      <c r="G544" s="509"/>
      <c r="H544" s="524"/>
      <c r="I544" s="509"/>
      <c r="J544" s="509"/>
      <c r="K544" s="509"/>
      <c r="L544" s="509"/>
      <c r="M544" s="509"/>
      <c r="N544" s="509"/>
      <c r="O544" s="509"/>
      <c r="P544" s="509"/>
      <c r="Q544" s="509"/>
      <c r="R544" s="509"/>
      <c r="S544" s="509"/>
      <c r="T544" s="509"/>
    </row>
    <row r="545" spans="3:20" x14ac:dyDescent="0.25">
      <c r="C545" s="509"/>
      <c r="D545" s="524"/>
      <c r="E545" s="509"/>
      <c r="F545" s="509"/>
      <c r="G545" s="509"/>
      <c r="H545" s="524"/>
      <c r="I545" s="509"/>
      <c r="J545" s="509"/>
      <c r="K545" s="509"/>
      <c r="L545" s="509"/>
      <c r="M545" s="509"/>
      <c r="N545" s="509"/>
      <c r="O545" s="509"/>
      <c r="P545" s="509"/>
      <c r="Q545" s="509"/>
      <c r="R545" s="509"/>
      <c r="S545" s="509"/>
      <c r="T545" s="509"/>
    </row>
    <row r="546" spans="3:20" x14ac:dyDescent="0.25">
      <c r="C546" s="509"/>
      <c r="D546" s="524"/>
      <c r="E546" s="509"/>
      <c r="F546" s="509"/>
      <c r="G546" s="509"/>
      <c r="H546" s="524"/>
      <c r="I546" s="509"/>
      <c r="J546" s="509"/>
      <c r="K546" s="509"/>
      <c r="L546" s="509"/>
      <c r="M546" s="509"/>
      <c r="N546" s="509"/>
      <c r="O546" s="509"/>
      <c r="P546" s="509"/>
      <c r="Q546" s="509"/>
      <c r="R546" s="509"/>
      <c r="S546" s="509"/>
      <c r="T546" s="509"/>
    </row>
    <row r="547" spans="3:20" x14ac:dyDescent="0.25">
      <c r="C547" s="509"/>
      <c r="D547" s="524"/>
      <c r="E547" s="509"/>
      <c r="F547" s="509"/>
      <c r="G547" s="509"/>
      <c r="H547" s="524"/>
      <c r="I547" s="509"/>
      <c r="J547" s="509"/>
      <c r="K547" s="509"/>
      <c r="L547" s="509"/>
      <c r="M547" s="509"/>
      <c r="N547" s="509"/>
      <c r="O547" s="509"/>
      <c r="P547" s="509"/>
      <c r="Q547" s="509"/>
      <c r="R547" s="509"/>
      <c r="S547" s="509"/>
      <c r="T547" s="509"/>
    </row>
    <row r="548" spans="3:20" x14ac:dyDescent="0.25">
      <c r="C548" s="509"/>
      <c r="D548" s="524"/>
      <c r="E548" s="509"/>
      <c r="F548" s="509"/>
      <c r="G548" s="509"/>
      <c r="H548" s="524"/>
      <c r="I548" s="509"/>
      <c r="J548" s="509"/>
      <c r="K548" s="509"/>
      <c r="L548" s="509"/>
      <c r="M548" s="509"/>
      <c r="N548" s="509"/>
      <c r="O548" s="509"/>
      <c r="P548" s="509"/>
      <c r="Q548" s="509"/>
      <c r="R548" s="509"/>
      <c r="S548" s="509"/>
      <c r="T548" s="509"/>
    </row>
    <row r="549" spans="3:20" x14ac:dyDescent="0.25">
      <c r="C549" s="509"/>
      <c r="D549" s="524"/>
      <c r="E549" s="509"/>
      <c r="F549" s="509"/>
      <c r="G549" s="509"/>
      <c r="H549" s="524"/>
      <c r="I549" s="509"/>
      <c r="J549" s="509"/>
      <c r="K549" s="509"/>
      <c r="L549" s="509"/>
      <c r="M549" s="509"/>
      <c r="N549" s="509"/>
      <c r="O549" s="509"/>
      <c r="P549" s="509"/>
      <c r="Q549" s="509"/>
      <c r="R549" s="509"/>
      <c r="S549" s="509"/>
      <c r="T549" s="509"/>
    </row>
    <row r="550" spans="3:20" x14ac:dyDescent="0.25">
      <c r="C550" s="509"/>
      <c r="D550" s="524"/>
      <c r="E550" s="509"/>
      <c r="F550" s="509"/>
      <c r="G550" s="509"/>
      <c r="H550" s="524"/>
      <c r="I550" s="509"/>
      <c r="J550" s="509"/>
      <c r="K550" s="509"/>
      <c r="L550" s="509"/>
      <c r="M550" s="509"/>
      <c r="N550" s="509"/>
      <c r="O550" s="509"/>
      <c r="P550" s="509"/>
      <c r="Q550" s="509"/>
      <c r="R550" s="509"/>
      <c r="S550" s="509"/>
      <c r="T550" s="509"/>
    </row>
    <row r="551" spans="3:20" x14ac:dyDescent="0.25">
      <c r="C551" s="509"/>
      <c r="D551" s="524"/>
      <c r="E551" s="509"/>
      <c r="F551" s="509"/>
      <c r="G551" s="509"/>
      <c r="H551" s="524"/>
      <c r="I551" s="509"/>
      <c r="J551" s="509"/>
      <c r="K551" s="509"/>
      <c r="L551" s="509"/>
      <c r="M551" s="509"/>
      <c r="N551" s="509"/>
      <c r="O551" s="509"/>
      <c r="P551" s="509"/>
      <c r="Q551" s="509"/>
      <c r="R551" s="509"/>
      <c r="S551" s="509"/>
      <c r="T551" s="509"/>
    </row>
    <row r="552" spans="3:20" x14ac:dyDescent="0.25">
      <c r="C552" s="509"/>
      <c r="D552" s="524"/>
      <c r="E552" s="509"/>
      <c r="F552" s="509"/>
      <c r="G552" s="509"/>
      <c r="H552" s="524"/>
      <c r="I552" s="509"/>
      <c r="J552" s="509"/>
      <c r="K552" s="509"/>
      <c r="L552" s="509"/>
      <c r="M552" s="509"/>
      <c r="N552" s="509"/>
      <c r="O552" s="509"/>
      <c r="P552" s="509"/>
      <c r="Q552" s="509"/>
      <c r="R552" s="509"/>
      <c r="S552" s="509"/>
      <c r="T552" s="509"/>
    </row>
    <row r="553" spans="3:20" x14ac:dyDescent="0.25">
      <c r="C553" s="509"/>
      <c r="D553" s="524"/>
      <c r="E553" s="509"/>
      <c r="F553" s="509"/>
      <c r="G553" s="509"/>
      <c r="H553" s="524"/>
      <c r="I553" s="509"/>
      <c r="J553" s="509"/>
      <c r="K553" s="509"/>
      <c r="L553" s="509"/>
      <c r="M553" s="509"/>
      <c r="N553" s="509"/>
      <c r="O553" s="509"/>
      <c r="P553" s="509"/>
      <c r="Q553" s="509"/>
      <c r="R553" s="509"/>
      <c r="S553" s="509"/>
      <c r="T553" s="509"/>
    </row>
    <row r="554" spans="3:20" x14ac:dyDescent="0.25">
      <c r="C554" s="509"/>
      <c r="D554" s="524"/>
      <c r="E554" s="509"/>
      <c r="F554" s="509"/>
      <c r="G554" s="509"/>
      <c r="H554" s="524"/>
      <c r="I554" s="509"/>
      <c r="J554" s="509"/>
      <c r="K554" s="509"/>
      <c r="L554" s="509"/>
      <c r="M554" s="509"/>
      <c r="N554" s="509"/>
      <c r="O554" s="509"/>
      <c r="P554" s="509"/>
      <c r="Q554" s="509"/>
      <c r="R554" s="509"/>
      <c r="S554" s="509"/>
      <c r="T554" s="509"/>
    </row>
    <row r="555" spans="3:20" x14ac:dyDescent="0.25">
      <c r="C555" s="509"/>
      <c r="D555" s="524"/>
      <c r="E555" s="509"/>
      <c r="F555" s="509"/>
      <c r="G555" s="509"/>
      <c r="H555" s="524"/>
      <c r="I555" s="509"/>
      <c r="J555" s="509"/>
      <c r="K555" s="509"/>
      <c r="L555" s="509"/>
      <c r="M555" s="509"/>
      <c r="N555" s="509"/>
      <c r="O555" s="509"/>
      <c r="P555" s="509"/>
      <c r="Q555" s="509"/>
      <c r="R555" s="509"/>
      <c r="S555" s="509"/>
      <c r="T555" s="509"/>
    </row>
    <row r="556" spans="3:20" x14ac:dyDescent="0.25">
      <c r="C556" s="509"/>
      <c r="D556" s="524"/>
      <c r="E556" s="509"/>
      <c r="F556" s="509"/>
      <c r="G556" s="509"/>
      <c r="H556" s="524"/>
      <c r="I556" s="509"/>
      <c r="J556" s="509"/>
      <c r="K556" s="509"/>
      <c r="L556" s="509"/>
      <c r="M556" s="509"/>
      <c r="N556" s="509"/>
      <c r="O556" s="509"/>
      <c r="P556" s="509"/>
      <c r="Q556" s="509"/>
      <c r="R556" s="509"/>
      <c r="S556" s="509"/>
      <c r="T556" s="509"/>
    </row>
    <row r="557" spans="3:20" x14ac:dyDescent="0.25">
      <c r="C557" s="509"/>
      <c r="D557" s="524"/>
      <c r="E557" s="509"/>
      <c r="F557" s="509"/>
      <c r="G557" s="509"/>
      <c r="H557" s="524"/>
      <c r="I557" s="509"/>
      <c r="J557" s="509"/>
      <c r="K557" s="509"/>
      <c r="L557" s="509"/>
      <c r="M557" s="509"/>
      <c r="N557" s="509"/>
      <c r="O557" s="509"/>
      <c r="P557" s="509"/>
      <c r="Q557" s="509"/>
      <c r="R557" s="509"/>
      <c r="S557" s="509"/>
      <c r="T557" s="509"/>
    </row>
    <row r="558" spans="3:20" x14ac:dyDescent="0.25">
      <c r="C558" s="509"/>
      <c r="D558" s="524"/>
      <c r="E558" s="509"/>
      <c r="F558" s="509"/>
      <c r="G558" s="509"/>
      <c r="H558" s="524"/>
      <c r="I558" s="509"/>
      <c r="J558" s="509"/>
      <c r="K558" s="509"/>
      <c r="L558" s="509"/>
      <c r="M558" s="509"/>
      <c r="N558" s="509"/>
      <c r="O558" s="509"/>
      <c r="P558" s="509"/>
      <c r="Q558" s="509"/>
      <c r="R558" s="509"/>
      <c r="S558" s="509"/>
      <c r="T558" s="509"/>
    </row>
    <row r="559" spans="3:20" x14ac:dyDescent="0.25">
      <c r="C559" s="509"/>
      <c r="D559" s="524"/>
      <c r="E559" s="509"/>
      <c r="F559" s="509"/>
      <c r="G559" s="509"/>
      <c r="H559" s="524"/>
      <c r="I559" s="509"/>
      <c r="J559" s="509"/>
      <c r="K559" s="509"/>
      <c r="L559" s="509"/>
      <c r="M559" s="509"/>
      <c r="N559" s="509"/>
      <c r="O559" s="509"/>
      <c r="P559" s="509"/>
      <c r="Q559" s="509"/>
      <c r="R559" s="509"/>
      <c r="S559" s="509"/>
      <c r="T559" s="509"/>
    </row>
    <row r="560" spans="3:20" x14ac:dyDescent="0.25">
      <c r="C560" s="509"/>
      <c r="D560" s="524"/>
      <c r="E560" s="509"/>
      <c r="F560" s="509"/>
      <c r="G560" s="509"/>
      <c r="H560" s="524"/>
      <c r="I560" s="509"/>
      <c r="J560" s="509"/>
      <c r="K560" s="509"/>
      <c r="L560" s="509"/>
      <c r="M560" s="509"/>
      <c r="N560" s="509"/>
      <c r="O560" s="509"/>
      <c r="P560" s="509"/>
      <c r="Q560" s="509"/>
      <c r="R560" s="509"/>
      <c r="S560" s="509"/>
      <c r="T560" s="509"/>
    </row>
    <row r="561" spans="3:20" x14ac:dyDescent="0.25">
      <c r="C561" s="509"/>
      <c r="D561" s="524"/>
      <c r="E561" s="509"/>
      <c r="F561" s="509"/>
      <c r="G561" s="509"/>
      <c r="H561" s="524"/>
      <c r="I561" s="509"/>
      <c r="J561" s="509"/>
      <c r="K561" s="509"/>
      <c r="L561" s="509"/>
      <c r="M561" s="509"/>
      <c r="N561" s="509"/>
      <c r="O561" s="509"/>
      <c r="P561" s="509"/>
      <c r="Q561" s="509"/>
      <c r="R561" s="509"/>
      <c r="S561" s="509"/>
      <c r="T561" s="509"/>
    </row>
    <row r="562" spans="3:20" x14ac:dyDescent="0.25">
      <c r="C562" s="509"/>
      <c r="D562" s="524"/>
      <c r="E562" s="509"/>
      <c r="F562" s="509"/>
      <c r="G562" s="509"/>
      <c r="H562" s="524"/>
      <c r="I562" s="509"/>
      <c r="J562" s="509"/>
      <c r="K562" s="509"/>
      <c r="L562" s="509"/>
      <c r="M562" s="509"/>
      <c r="N562" s="509"/>
      <c r="O562" s="509"/>
      <c r="P562" s="509"/>
      <c r="Q562" s="509"/>
      <c r="R562" s="509"/>
      <c r="S562" s="509"/>
      <c r="T562" s="509"/>
    </row>
    <row r="563" spans="3:20" x14ac:dyDescent="0.25">
      <c r="C563" s="509"/>
      <c r="D563" s="524"/>
      <c r="E563" s="509"/>
      <c r="F563" s="509"/>
      <c r="G563" s="509"/>
      <c r="H563" s="524"/>
      <c r="I563" s="509"/>
      <c r="J563" s="509"/>
      <c r="K563" s="509"/>
      <c r="L563" s="509"/>
      <c r="M563" s="509"/>
      <c r="N563" s="509"/>
      <c r="O563" s="509"/>
      <c r="P563" s="509"/>
      <c r="Q563" s="509"/>
      <c r="R563" s="509"/>
      <c r="S563" s="509"/>
      <c r="T563" s="509"/>
    </row>
    <row r="564" spans="3:20" x14ac:dyDescent="0.25">
      <c r="C564" s="509"/>
      <c r="D564" s="524"/>
      <c r="E564" s="509"/>
      <c r="F564" s="509"/>
      <c r="G564" s="509"/>
      <c r="H564" s="524"/>
      <c r="I564" s="509"/>
      <c r="J564" s="509"/>
      <c r="K564" s="509"/>
      <c r="L564" s="509"/>
      <c r="M564" s="509"/>
      <c r="N564" s="509"/>
      <c r="O564" s="509"/>
      <c r="P564" s="509"/>
      <c r="Q564" s="509"/>
      <c r="R564" s="509"/>
      <c r="S564" s="509"/>
      <c r="T564" s="509"/>
    </row>
    <row r="565" spans="3:20" x14ac:dyDescent="0.25">
      <c r="C565" s="509"/>
      <c r="D565" s="524"/>
      <c r="E565" s="509"/>
      <c r="F565" s="509"/>
      <c r="G565" s="509"/>
      <c r="H565" s="524"/>
      <c r="I565" s="509"/>
      <c r="J565" s="509"/>
      <c r="K565" s="509"/>
      <c r="L565" s="509"/>
      <c r="M565" s="509"/>
      <c r="N565" s="509"/>
      <c r="O565" s="509"/>
      <c r="P565" s="509"/>
      <c r="Q565" s="509"/>
      <c r="R565" s="509"/>
      <c r="S565" s="509"/>
      <c r="T565" s="509"/>
    </row>
    <row r="566" spans="3:20" x14ac:dyDescent="0.25">
      <c r="C566" s="509"/>
      <c r="D566" s="524"/>
      <c r="E566" s="509"/>
      <c r="F566" s="509"/>
      <c r="G566" s="509"/>
      <c r="H566" s="524"/>
      <c r="I566" s="509"/>
      <c r="J566" s="509"/>
      <c r="K566" s="509"/>
      <c r="L566" s="509"/>
      <c r="M566" s="509"/>
      <c r="N566" s="509"/>
      <c r="O566" s="509"/>
      <c r="P566" s="509"/>
      <c r="Q566" s="509"/>
      <c r="R566" s="509"/>
      <c r="S566" s="509"/>
      <c r="T566" s="509"/>
    </row>
    <row r="567" spans="3:20" x14ac:dyDescent="0.25">
      <c r="C567" s="509"/>
      <c r="D567" s="524"/>
      <c r="E567" s="509"/>
      <c r="F567" s="509"/>
      <c r="G567" s="509"/>
      <c r="H567" s="524"/>
      <c r="I567" s="509"/>
      <c r="J567" s="509"/>
      <c r="K567" s="509"/>
      <c r="L567" s="509"/>
      <c r="M567" s="509"/>
      <c r="N567" s="509"/>
      <c r="O567" s="509"/>
      <c r="P567" s="509"/>
      <c r="Q567" s="509"/>
      <c r="R567" s="509"/>
      <c r="S567" s="509"/>
      <c r="T567" s="509"/>
    </row>
    <row r="568" spans="3:20" x14ac:dyDescent="0.25">
      <c r="C568" s="509"/>
      <c r="D568" s="524"/>
      <c r="E568" s="509"/>
      <c r="F568" s="509"/>
      <c r="G568" s="509"/>
      <c r="H568" s="524"/>
      <c r="I568" s="509"/>
      <c r="J568" s="509"/>
      <c r="K568" s="509"/>
      <c r="L568" s="509"/>
      <c r="M568" s="509"/>
      <c r="N568" s="509"/>
      <c r="O568" s="509"/>
      <c r="P568" s="509"/>
      <c r="Q568" s="509"/>
      <c r="R568" s="509"/>
      <c r="S568" s="509"/>
      <c r="T568" s="509"/>
    </row>
    <row r="569" spans="3:20" x14ac:dyDescent="0.25">
      <c r="C569" s="509"/>
      <c r="D569" s="524"/>
      <c r="E569" s="509"/>
      <c r="F569" s="509"/>
      <c r="G569" s="509"/>
      <c r="H569" s="524"/>
      <c r="I569" s="509"/>
      <c r="J569" s="509"/>
      <c r="K569" s="509"/>
      <c r="L569" s="509"/>
      <c r="M569" s="509"/>
      <c r="N569" s="509"/>
      <c r="O569" s="509"/>
      <c r="P569" s="509"/>
      <c r="Q569" s="509"/>
      <c r="R569" s="509"/>
      <c r="S569" s="509"/>
      <c r="T569" s="509"/>
    </row>
    <row r="570" spans="3:20" x14ac:dyDescent="0.25">
      <c r="C570" s="509"/>
      <c r="D570" s="524"/>
      <c r="E570" s="509"/>
      <c r="F570" s="509"/>
      <c r="G570" s="509"/>
      <c r="H570" s="524"/>
      <c r="I570" s="509"/>
      <c r="J570" s="509"/>
      <c r="K570" s="509"/>
      <c r="L570" s="509"/>
      <c r="M570" s="509"/>
      <c r="N570" s="509"/>
      <c r="O570" s="509"/>
      <c r="P570" s="509"/>
      <c r="Q570" s="509"/>
      <c r="R570" s="509"/>
      <c r="S570" s="509"/>
      <c r="T570" s="509"/>
    </row>
    <row r="571" spans="3:20" x14ac:dyDescent="0.25">
      <c r="C571" s="509"/>
      <c r="D571" s="524"/>
      <c r="E571" s="509"/>
      <c r="F571" s="509"/>
      <c r="G571" s="509"/>
      <c r="H571" s="524"/>
      <c r="I571" s="509"/>
      <c r="J571" s="509"/>
      <c r="K571" s="509"/>
      <c r="L571" s="509"/>
      <c r="M571" s="509"/>
      <c r="N571" s="509"/>
      <c r="O571" s="509"/>
      <c r="P571" s="509"/>
      <c r="Q571" s="509"/>
      <c r="R571" s="509"/>
      <c r="S571" s="509"/>
      <c r="T571" s="509"/>
    </row>
    <row r="572" spans="3:20" x14ac:dyDescent="0.25">
      <c r="C572" s="509"/>
      <c r="D572" s="524"/>
      <c r="E572" s="509"/>
      <c r="F572" s="509"/>
      <c r="G572" s="509"/>
      <c r="H572" s="524"/>
      <c r="I572" s="509"/>
      <c r="J572" s="509"/>
      <c r="K572" s="509"/>
      <c r="L572" s="509"/>
      <c r="M572" s="509"/>
      <c r="N572" s="509"/>
      <c r="O572" s="509"/>
      <c r="P572" s="509"/>
      <c r="Q572" s="509"/>
      <c r="R572" s="509"/>
      <c r="S572" s="509"/>
      <c r="T572" s="509"/>
    </row>
    <row r="573" spans="3:20" x14ac:dyDescent="0.25">
      <c r="C573" s="509"/>
      <c r="D573" s="524"/>
      <c r="E573" s="509"/>
      <c r="F573" s="509"/>
      <c r="G573" s="509"/>
      <c r="H573" s="524"/>
      <c r="I573" s="509"/>
      <c r="J573" s="509"/>
      <c r="K573" s="509"/>
      <c r="L573" s="509"/>
      <c r="M573" s="509"/>
      <c r="N573" s="509"/>
      <c r="O573" s="509"/>
      <c r="P573" s="509"/>
      <c r="Q573" s="509"/>
      <c r="R573" s="509"/>
      <c r="S573" s="509"/>
      <c r="T573" s="509"/>
    </row>
    <row r="574" spans="3:20" x14ac:dyDescent="0.25">
      <c r="C574" s="509"/>
      <c r="D574" s="524"/>
      <c r="E574" s="509"/>
      <c r="F574" s="509"/>
      <c r="G574" s="509"/>
      <c r="H574" s="524"/>
      <c r="I574" s="509"/>
      <c r="J574" s="509"/>
      <c r="K574" s="509"/>
      <c r="L574" s="509"/>
      <c r="M574" s="509"/>
      <c r="N574" s="509"/>
      <c r="O574" s="509"/>
      <c r="P574" s="509"/>
      <c r="Q574" s="509"/>
      <c r="R574" s="509"/>
      <c r="S574" s="509"/>
      <c r="T574" s="509"/>
    </row>
    <row r="575" spans="3:20" x14ac:dyDescent="0.25">
      <c r="C575" s="509"/>
      <c r="D575" s="524"/>
      <c r="E575" s="509"/>
      <c r="F575" s="509"/>
      <c r="G575" s="509"/>
      <c r="H575" s="524"/>
      <c r="I575" s="509"/>
      <c r="J575" s="509"/>
      <c r="K575" s="509"/>
      <c r="L575" s="509"/>
      <c r="M575" s="509"/>
      <c r="N575" s="509"/>
      <c r="O575" s="509"/>
      <c r="P575" s="509"/>
      <c r="Q575" s="509"/>
      <c r="R575" s="509"/>
      <c r="S575" s="509"/>
      <c r="T575" s="509"/>
    </row>
    <row r="576" spans="3:20" x14ac:dyDescent="0.25">
      <c r="C576" s="509"/>
      <c r="D576" s="524"/>
      <c r="E576" s="509"/>
      <c r="F576" s="509"/>
      <c r="G576" s="509"/>
      <c r="H576" s="524"/>
      <c r="I576" s="509"/>
      <c r="J576" s="509"/>
      <c r="K576" s="509"/>
      <c r="L576" s="509"/>
      <c r="M576" s="509"/>
      <c r="N576" s="509"/>
      <c r="O576" s="509"/>
      <c r="P576" s="509"/>
      <c r="Q576" s="509"/>
      <c r="R576" s="509"/>
      <c r="S576" s="509"/>
      <c r="T576" s="509"/>
    </row>
    <row r="577" spans="3:20" x14ac:dyDescent="0.25">
      <c r="C577" s="509"/>
      <c r="D577" s="524"/>
      <c r="E577" s="509"/>
      <c r="F577" s="509"/>
      <c r="G577" s="509"/>
      <c r="H577" s="524"/>
      <c r="I577" s="509"/>
      <c r="J577" s="509"/>
      <c r="K577" s="509"/>
      <c r="L577" s="509"/>
      <c r="M577" s="509"/>
      <c r="N577" s="509"/>
      <c r="O577" s="509"/>
      <c r="P577" s="509"/>
      <c r="Q577" s="509"/>
      <c r="R577" s="509"/>
      <c r="S577" s="509"/>
      <c r="T577" s="509"/>
    </row>
    <row r="578" spans="3:20" x14ac:dyDescent="0.25">
      <c r="C578" s="509"/>
      <c r="D578" s="524"/>
      <c r="E578" s="509"/>
      <c r="F578" s="509"/>
      <c r="G578" s="509"/>
      <c r="H578" s="524"/>
      <c r="I578" s="509"/>
      <c r="J578" s="509"/>
      <c r="K578" s="509"/>
      <c r="L578" s="509"/>
      <c r="M578" s="509"/>
      <c r="N578" s="509"/>
      <c r="O578" s="509"/>
      <c r="P578" s="509"/>
      <c r="Q578" s="509"/>
      <c r="R578" s="509"/>
      <c r="S578" s="509"/>
      <c r="T578" s="509"/>
    </row>
    <row r="579" spans="3:20" x14ac:dyDescent="0.25">
      <c r="C579" s="509"/>
      <c r="D579" s="524"/>
      <c r="E579" s="509"/>
      <c r="F579" s="509"/>
      <c r="G579" s="509"/>
      <c r="H579" s="524"/>
      <c r="I579" s="509"/>
      <c r="J579" s="509"/>
      <c r="K579" s="509"/>
      <c r="L579" s="509"/>
      <c r="M579" s="509"/>
      <c r="N579" s="509"/>
      <c r="O579" s="509"/>
      <c r="P579" s="509"/>
      <c r="Q579" s="509"/>
      <c r="R579" s="509"/>
      <c r="S579" s="509"/>
      <c r="T579" s="509"/>
    </row>
    <row r="580" spans="3:20" x14ac:dyDescent="0.25">
      <c r="C580" s="509"/>
      <c r="D580" s="524"/>
      <c r="E580" s="509"/>
      <c r="F580" s="509"/>
      <c r="G580" s="509"/>
      <c r="H580" s="524"/>
      <c r="I580" s="509"/>
      <c r="J580" s="509"/>
      <c r="K580" s="509"/>
      <c r="L580" s="509"/>
      <c r="M580" s="509"/>
      <c r="N580" s="509"/>
      <c r="O580" s="509"/>
      <c r="P580" s="509"/>
      <c r="Q580" s="509"/>
      <c r="R580" s="509"/>
      <c r="S580" s="509"/>
      <c r="T580" s="509"/>
    </row>
    <row r="581" spans="3:20" x14ac:dyDescent="0.25">
      <c r="C581" s="509"/>
      <c r="D581" s="524"/>
      <c r="E581" s="509"/>
      <c r="F581" s="509"/>
      <c r="G581" s="509"/>
      <c r="H581" s="524"/>
      <c r="I581" s="509"/>
      <c r="J581" s="509"/>
      <c r="K581" s="509"/>
      <c r="L581" s="509"/>
      <c r="M581" s="509"/>
      <c r="N581" s="509"/>
      <c r="O581" s="509"/>
      <c r="P581" s="509"/>
      <c r="Q581" s="509"/>
      <c r="R581" s="509"/>
      <c r="S581" s="509"/>
      <c r="T581" s="509"/>
    </row>
    <row r="582" spans="3:20" x14ac:dyDescent="0.25">
      <c r="C582" s="509"/>
      <c r="D582" s="524"/>
      <c r="E582" s="509"/>
      <c r="F582" s="509"/>
      <c r="G582" s="509"/>
      <c r="H582" s="524"/>
      <c r="I582" s="509"/>
      <c r="J582" s="509"/>
      <c r="K582" s="509"/>
      <c r="L582" s="509"/>
      <c r="M582" s="509"/>
      <c r="N582" s="509"/>
      <c r="O582" s="509"/>
      <c r="P582" s="509"/>
      <c r="Q582" s="509"/>
      <c r="R582" s="509"/>
      <c r="S582" s="509"/>
      <c r="T582" s="509"/>
    </row>
    <row r="583" spans="3:20" x14ac:dyDescent="0.25">
      <c r="C583" s="509"/>
      <c r="D583" s="524"/>
      <c r="E583" s="509"/>
      <c r="F583" s="509"/>
      <c r="G583" s="509"/>
      <c r="H583" s="524"/>
      <c r="I583" s="509"/>
      <c r="J583" s="509"/>
      <c r="K583" s="509"/>
      <c r="L583" s="509"/>
      <c r="M583" s="509"/>
      <c r="N583" s="509"/>
      <c r="O583" s="509"/>
      <c r="P583" s="509"/>
      <c r="Q583" s="509"/>
      <c r="R583" s="509"/>
      <c r="S583" s="509"/>
      <c r="T583" s="509"/>
    </row>
    <row r="584" spans="3:20" x14ac:dyDescent="0.25">
      <c r="C584" s="509"/>
      <c r="D584" s="524"/>
      <c r="E584" s="509"/>
      <c r="F584" s="509"/>
      <c r="G584" s="509"/>
      <c r="H584" s="524"/>
      <c r="I584" s="509"/>
      <c r="J584" s="509"/>
      <c r="K584" s="509"/>
      <c r="L584" s="509"/>
      <c r="M584" s="509"/>
      <c r="N584" s="509"/>
      <c r="O584" s="509"/>
      <c r="P584" s="509"/>
      <c r="Q584" s="509"/>
      <c r="R584" s="509"/>
      <c r="S584" s="509"/>
      <c r="T584" s="509"/>
    </row>
    <row r="585" spans="3:20" x14ac:dyDescent="0.25">
      <c r="C585" s="509"/>
      <c r="D585" s="524"/>
      <c r="E585" s="509"/>
      <c r="F585" s="509"/>
      <c r="G585" s="509"/>
      <c r="H585" s="524"/>
      <c r="I585" s="509"/>
      <c r="J585" s="509"/>
      <c r="K585" s="509"/>
      <c r="L585" s="509"/>
      <c r="M585" s="509"/>
      <c r="N585" s="509"/>
      <c r="O585" s="509"/>
      <c r="P585" s="509"/>
      <c r="Q585" s="509"/>
      <c r="R585" s="509"/>
      <c r="S585" s="509"/>
      <c r="T585" s="509"/>
    </row>
    <row r="586" spans="3:20" x14ac:dyDescent="0.25">
      <c r="C586" s="509"/>
      <c r="D586" s="524"/>
      <c r="E586" s="509"/>
      <c r="F586" s="509"/>
      <c r="G586" s="509"/>
      <c r="H586" s="524"/>
      <c r="I586" s="509"/>
      <c r="J586" s="509"/>
      <c r="K586" s="509"/>
      <c r="L586" s="509"/>
      <c r="M586" s="509"/>
      <c r="N586" s="509"/>
      <c r="O586" s="509"/>
      <c r="P586" s="509"/>
      <c r="Q586" s="509"/>
      <c r="R586" s="509"/>
      <c r="S586" s="509"/>
      <c r="T586" s="509"/>
    </row>
    <row r="587" spans="3:20" x14ac:dyDescent="0.25">
      <c r="C587" s="509"/>
      <c r="D587" s="524"/>
      <c r="E587" s="509"/>
      <c r="F587" s="509"/>
      <c r="G587" s="509"/>
      <c r="H587" s="524"/>
      <c r="I587" s="509"/>
      <c r="J587" s="509"/>
      <c r="K587" s="509"/>
      <c r="L587" s="509"/>
      <c r="M587" s="509"/>
      <c r="N587" s="509"/>
      <c r="O587" s="509"/>
      <c r="P587" s="509"/>
      <c r="Q587" s="509"/>
      <c r="R587" s="509"/>
      <c r="S587" s="509"/>
      <c r="T587" s="509"/>
    </row>
    <row r="588" spans="3:20" x14ac:dyDescent="0.25">
      <c r="C588" s="509"/>
      <c r="D588" s="524"/>
      <c r="E588" s="509"/>
      <c r="F588" s="509"/>
      <c r="G588" s="509"/>
      <c r="H588" s="524"/>
      <c r="I588" s="509"/>
      <c r="J588" s="509"/>
      <c r="K588" s="509"/>
      <c r="L588" s="509"/>
      <c r="M588" s="509"/>
      <c r="N588" s="509"/>
      <c r="O588" s="509"/>
      <c r="P588" s="509"/>
      <c r="Q588" s="509"/>
      <c r="R588" s="509"/>
      <c r="S588" s="509"/>
      <c r="T588" s="509"/>
    </row>
    <row r="589" spans="3:20" x14ac:dyDescent="0.25">
      <c r="C589" s="509"/>
      <c r="D589" s="524"/>
      <c r="E589" s="509"/>
      <c r="F589" s="509"/>
      <c r="G589" s="509"/>
      <c r="H589" s="524"/>
      <c r="I589" s="509"/>
      <c r="J589" s="509"/>
      <c r="K589" s="509"/>
      <c r="L589" s="509"/>
      <c r="M589" s="509"/>
      <c r="N589" s="509"/>
      <c r="O589" s="509"/>
      <c r="P589" s="509"/>
      <c r="Q589" s="509"/>
      <c r="R589" s="509"/>
      <c r="S589" s="509"/>
      <c r="T589" s="509"/>
    </row>
    <row r="590" spans="3:20" x14ac:dyDescent="0.25">
      <c r="C590" s="509"/>
      <c r="D590" s="524"/>
      <c r="E590" s="509"/>
      <c r="F590" s="509"/>
      <c r="G590" s="509"/>
      <c r="H590" s="524"/>
      <c r="I590" s="509"/>
      <c r="J590" s="509"/>
      <c r="K590" s="509"/>
      <c r="L590" s="509"/>
      <c r="M590" s="509"/>
      <c r="N590" s="509"/>
      <c r="O590" s="509"/>
      <c r="P590" s="509"/>
      <c r="Q590" s="509"/>
      <c r="R590" s="509"/>
      <c r="S590" s="509"/>
      <c r="T590" s="509"/>
    </row>
    <row r="591" spans="3:20" x14ac:dyDescent="0.25">
      <c r="C591" s="509"/>
      <c r="D591" s="524"/>
      <c r="E591" s="509"/>
      <c r="F591" s="509"/>
      <c r="G591" s="509"/>
      <c r="H591" s="524"/>
      <c r="I591" s="509"/>
      <c r="J591" s="509"/>
      <c r="K591" s="509"/>
      <c r="L591" s="509"/>
      <c r="M591" s="509"/>
      <c r="N591" s="509"/>
      <c r="O591" s="509"/>
      <c r="P591" s="509"/>
      <c r="Q591" s="509"/>
      <c r="R591" s="509"/>
      <c r="S591" s="509"/>
      <c r="T591" s="509"/>
    </row>
    <row r="592" spans="3:20" x14ac:dyDescent="0.25">
      <c r="C592" s="509"/>
      <c r="D592" s="524"/>
      <c r="E592" s="509"/>
      <c r="F592" s="509"/>
      <c r="G592" s="509"/>
      <c r="H592" s="524"/>
      <c r="I592" s="509"/>
      <c r="J592" s="509"/>
      <c r="K592" s="509"/>
      <c r="L592" s="509"/>
      <c r="M592" s="509"/>
      <c r="N592" s="509"/>
      <c r="O592" s="509"/>
      <c r="P592" s="509"/>
      <c r="Q592" s="509"/>
      <c r="R592" s="509"/>
      <c r="S592" s="509"/>
      <c r="T592" s="509"/>
    </row>
    <row r="593" spans="3:20" x14ac:dyDescent="0.25">
      <c r="C593" s="509"/>
      <c r="D593" s="524"/>
      <c r="E593" s="509"/>
      <c r="F593" s="509"/>
      <c r="G593" s="509"/>
      <c r="H593" s="524"/>
      <c r="I593" s="509"/>
      <c r="J593" s="509"/>
      <c r="K593" s="509"/>
      <c r="L593" s="509"/>
      <c r="M593" s="509"/>
      <c r="N593" s="509"/>
      <c r="O593" s="509"/>
      <c r="P593" s="509"/>
      <c r="Q593" s="509"/>
      <c r="R593" s="509"/>
      <c r="S593" s="509"/>
      <c r="T593" s="509"/>
    </row>
    <row r="594" spans="3:20" x14ac:dyDescent="0.25">
      <c r="C594" s="509"/>
      <c r="D594" s="524"/>
      <c r="E594" s="509"/>
      <c r="F594" s="509"/>
      <c r="G594" s="509"/>
      <c r="H594" s="524"/>
      <c r="I594" s="509"/>
      <c r="J594" s="509"/>
      <c r="K594" s="509"/>
      <c r="L594" s="509"/>
      <c r="M594" s="509"/>
      <c r="N594" s="509"/>
      <c r="O594" s="509"/>
      <c r="P594" s="509"/>
      <c r="Q594" s="509"/>
      <c r="R594" s="509"/>
      <c r="S594" s="509"/>
      <c r="T594" s="509"/>
    </row>
    <row r="595" spans="3:20" x14ac:dyDescent="0.25">
      <c r="C595" s="509"/>
      <c r="D595" s="524"/>
      <c r="E595" s="509"/>
      <c r="F595" s="509"/>
      <c r="G595" s="509"/>
      <c r="H595" s="524"/>
      <c r="I595" s="509"/>
      <c r="J595" s="509"/>
      <c r="K595" s="509"/>
      <c r="L595" s="509"/>
      <c r="M595" s="509"/>
      <c r="N595" s="509"/>
      <c r="O595" s="509"/>
      <c r="P595" s="509"/>
      <c r="Q595" s="509"/>
      <c r="R595" s="509"/>
      <c r="S595" s="509"/>
      <c r="T595" s="509"/>
    </row>
    <row r="596" spans="3:20" x14ac:dyDescent="0.25">
      <c r="C596" s="509"/>
      <c r="D596" s="524"/>
      <c r="E596" s="509"/>
      <c r="F596" s="509"/>
      <c r="G596" s="509"/>
      <c r="H596" s="524"/>
      <c r="I596" s="509"/>
      <c r="J596" s="509"/>
      <c r="K596" s="509"/>
      <c r="L596" s="509"/>
      <c r="M596" s="509"/>
      <c r="N596" s="509"/>
      <c r="O596" s="509"/>
      <c r="P596" s="509"/>
      <c r="Q596" s="509"/>
      <c r="R596" s="509"/>
      <c r="S596" s="509"/>
      <c r="T596" s="509"/>
    </row>
    <row r="597" spans="3:20" x14ac:dyDescent="0.25">
      <c r="C597" s="509"/>
      <c r="D597" s="524"/>
      <c r="E597" s="509"/>
      <c r="F597" s="509"/>
      <c r="G597" s="509"/>
      <c r="H597" s="524"/>
      <c r="I597" s="509"/>
      <c r="J597" s="509"/>
      <c r="K597" s="509"/>
      <c r="L597" s="509"/>
      <c r="M597" s="509"/>
      <c r="N597" s="509"/>
      <c r="O597" s="509"/>
      <c r="P597" s="509"/>
      <c r="Q597" s="509"/>
      <c r="R597" s="509"/>
      <c r="S597" s="509"/>
      <c r="T597" s="509"/>
    </row>
    <row r="598" spans="3:20" x14ac:dyDescent="0.25">
      <c r="C598" s="509"/>
      <c r="D598" s="524"/>
      <c r="E598" s="509"/>
      <c r="F598" s="509"/>
      <c r="G598" s="509"/>
      <c r="H598" s="524"/>
      <c r="I598" s="509"/>
      <c r="J598" s="509"/>
      <c r="K598" s="509"/>
      <c r="L598" s="509"/>
      <c r="M598" s="509"/>
      <c r="N598" s="509"/>
      <c r="O598" s="509"/>
      <c r="P598" s="509"/>
      <c r="Q598" s="509"/>
      <c r="R598" s="509"/>
      <c r="S598" s="509"/>
      <c r="T598" s="509"/>
    </row>
    <row r="599" spans="3:20" x14ac:dyDescent="0.25">
      <c r="C599" s="509"/>
      <c r="D599" s="524"/>
      <c r="E599" s="509"/>
      <c r="F599" s="509"/>
      <c r="G599" s="509"/>
      <c r="H599" s="524"/>
      <c r="I599" s="509"/>
      <c r="J599" s="509"/>
      <c r="K599" s="509"/>
      <c r="L599" s="509"/>
      <c r="M599" s="509"/>
      <c r="N599" s="509"/>
      <c r="O599" s="509"/>
      <c r="P599" s="509"/>
      <c r="Q599" s="509"/>
      <c r="R599" s="509"/>
      <c r="S599" s="509"/>
      <c r="T599" s="509"/>
    </row>
    <row r="600" spans="3:20" x14ac:dyDescent="0.25">
      <c r="C600" s="509"/>
      <c r="D600" s="524"/>
      <c r="E600" s="509"/>
      <c r="F600" s="509"/>
      <c r="G600" s="509"/>
      <c r="H600" s="524"/>
      <c r="I600" s="509"/>
      <c r="J600" s="509"/>
      <c r="K600" s="509"/>
      <c r="L600" s="509"/>
      <c r="M600" s="509"/>
      <c r="N600" s="509"/>
      <c r="O600" s="509"/>
      <c r="P600" s="509"/>
      <c r="Q600" s="509"/>
      <c r="R600" s="509"/>
      <c r="S600" s="509"/>
      <c r="T600" s="509"/>
    </row>
    <row r="601" spans="3:20" x14ac:dyDescent="0.25">
      <c r="C601" s="509"/>
      <c r="D601" s="524"/>
      <c r="E601" s="509"/>
      <c r="F601" s="509"/>
      <c r="G601" s="509"/>
      <c r="H601" s="524"/>
      <c r="I601" s="509"/>
      <c r="J601" s="509"/>
      <c r="K601" s="509"/>
      <c r="L601" s="509"/>
      <c r="M601" s="509"/>
      <c r="N601" s="509"/>
      <c r="O601" s="509"/>
      <c r="P601" s="509"/>
      <c r="Q601" s="509"/>
      <c r="R601" s="509"/>
      <c r="S601" s="509"/>
      <c r="T601" s="509"/>
    </row>
    <row r="602" spans="3:20" x14ac:dyDescent="0.25">
      <c r="C602" s="509"/>
      <c r="D602" s="524"/>
      <c r="E602" s="509"/>
      <c r="F602" s="509"/>
      <c r="G602" s="509"/>
      <c r="H602" s="524"/>
      <c r="I602" s="509"/>
      <c r="J602" s="509"/>
      <c r="K602" s="509"/>
      <c r="L602" s="509"/>
      <c r="M602" s="509"/>
      <c r="N602" s="509"/>
      <c r="O602" s="509"/>
      <c r="P602" s="509"/>
      <c r="Q602" s="509"/>
      <c r="R602" s="509"/>
      <c r="S602" s="509"/>
      <c r="T602" s="509"/>
    </row>
    <row r="603" spans="3:20" x14ac:dyDescent="0.25">
      <c r="C603" s="509"/>
      <c r="D603" s="524"/>
      <c r="E603" s="509"/>
      <c r="F603" s="509"/>
      <c r="G603" s="509"/>
      <c r="H603" s="524"/>
      <c r="I603" s="509"/>
      <c r="J603" s="509"/>
      <c r="K603" s="509"/>
      <c r="L603" s="509"/>
      <c r="M603" s="509"/>
      <c r="N603" s="509"/>
      <c r="O603" s="509"/>
      <c r="P603" s="509"/>
      <c r="Q603" s="509"/>
      <c r="R603" s="509"/>
      <c r="S603" s="509"/>
      <c r="T603" s="509"/>
    </row>
    <row r="604" spans="3:20" x14ac:dyDescent="0.25">
      <c r="C604" s="509"/>
      <c r="D604" s="524"/>
      <c r="E604" s="509"/>
      <c r="F604" s="509"/>
      <c r="G604" s="509"/>
      <c r="H604" s="524"/>
      <c r="I604" s="509"/>
      <c r="J604" s="509"/>
      <c r="K604" s="509"/>
      <c r="L604" s="509"/>
      <c r="M604" s="509"/>
      <c r="N604" s="509"/>
      <c r="O604" s="509"/>
      <c r="P604" s="509"/>
      <c r="Q604" s="509"/>
      <c r="R604" s="509"/>
      <c r="S604" s="509"/>
      <c r="T604" s="509"/>
    </row>
    <row r="605" spans="3:20" x14ac:dyDescent="0.25">
      <c r="C605" s="509"/>
      <c r="D605" s="524"/>
      <c r="E605" s="509"/>
      <c r="F605" s="509"/>
      <c r="G605" s="509"/>
      <c r="H605" s="524"/>
      <c r="I605" s="509"/>
      <c r="J605" s="509"/>
      <c r="K605" s="509"/>
      <c r="L605" s="509"/>
      <c r="M605" s="509"/>
      <c r="N605" s="509"/>
      <c r="O605" s="509"/>
      <c r="P605" s="509"/>
      <c r="Q605" s="509"/>
      <c r="R605" s="509"/>
      <c r="S605" s="509"/>
      <c r="T605" s="509"/>
    </row>
  </sheetData>
  <conditionalFormatting sqref="E56">
    <cfRule type="cellIs" dxfId="10" priority="9" operator="greaterThan">
      <formula>12</formula>
    </cfRule>
  </conditionalFormatting>
  <conditionalFormatting sqref="E116">
    <cfRule type="cellIs" dxfId="9" priority="7" operator="greaterThan">
      <formula>12</formula>
    </cfRule>
  </conditionalFormatting>
  <conditionalFormatting sqref="E176">
    <cfRule type="cellIs" dxfId="8" priority="6" operator="greaterThan">
      <formula>12</formula>
    </cfRule>
  </conditionalFormatting>
  <conditionalFormatting sqref="E236">
    <cfRule type="cellIs" dxfId="7" priority="5" operator="greaterThan">
      <formula>12</formula>
    </cfRule>
  </conditionalFormatting>
  <conditionalFormatting sqref="E296">
    <cfRule type="cellIs" dxfId="6" priority="4" operator="greaterThan">
      <formula>12</formula>
    </cfRule>
  </conditionalFormatting>
  <conditionalFormatting sqref="E356">
    <cfRule type="cellIs" dxfId="5" priority="3" operator="greaterThan">
      <formula>12</formula>
    </cfRule>
  </conditionalFormatting>
  <conditionalFormatting sqref="E416">
    <cfRule type="cellIs" dxfId="4" priority="2" operator="greaterThan">
      <formula>12</formula>
    </cfRule>
  </conditionalFormatting>
  <conditionalFormatting sqref="E476">
    <cfRule type="cellIs" dxfId="3" priority="1" operator="greaterThan">
      <formula>12</formula>
    </cfRule>
  </conditionalFormatting>
  <dataValidations xWindow="1213" yWindow="521"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formula1>$R$2:$S$2</formula1>
    </dataValidation>
    <dataValidation type="list" allowBlank="1" showInputMessage="1" showErrorMessage="1" errorTitle="¡Ingreso Inválido!" error="Verifique el valor ingresado." sqref="I17:I67 I77:I127 I137:I187 I197:I247 I257:I307 I317:I367 I377:I427 I437:I487">
      <formula1>$A$1:$VD$1</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5"/>
  <sheetViews>
    <sheetView showGridLines="0" topLeftCell="C4" zoomScale="84" zoomScaleNormal="84" workbookViewId="0">
      <selection activeCell="K17" sqref="K17:K26"/>
    </sheetView>
  </sheetViews>
  <sheetFormatPr baseColWidth="10" defaultColWidth="11.5703125" defaultRowHeight="15" x14ac:dyDescent="0.25"/>
  <cols>
    <col min="1" max="1" width="1.85546875" style="111" customWidth="1"/>
    <col min="2" max="2" width="33.5703125" style="111" bestFit="1" customWidth="1"/>
    <col min="3" max="3" width="41.7109375" style="111" customWidth="1"/>
    <col min="4" max="4" width="26.42578125" style="111" bestFit="1" customWidth="1"/>
    <col min="5" max="6" width="13.85546875" style="111" customWidth="1"/>
    <col min="7" max="7" width="13.85546875" style="95" customWidth="1"/>
    <col min="8" max="8" width="12.7109375" style="111" bestFit="1" customWidth="1"/>
    <col min="9" max="9" width="35.42578125" style="111" bestFit="1" customWidth="1"/>
    <col min="10" max="10" width="22.28515625" style="111" bestFit="1" customWidth="1"/>
    <col min="11" max="11" width="13.42578125" style="111" bestFit="1" customWidth="1"/>
    <col min="12"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5" spans="1:576" ht="52.5" x14ac:dyDescent="0.25">
      <c r="C5" s="112" t="s">
        <v>442</v>
      </c>
      <c r="D5" s="113">
        <f>SUMIF($C:$C,$C$10,D:D)</f>
        <v>15200</v>
      </c>
    </row>
    <row r="8" spans="1:576" x14ac:dyDescent="0.25">
      <c r="C8" s="72" t="s">
        <v>62</v>
      </c>
      <c r="D8" s="72"/>
      <c r="E8" s="72"/>
      <c r="F8" s="72"/>
      <c r="G8" s="97"/>
      <c r="H8" s="72"/>
      <c r="I8" s="72"/>
    </row>
    <row r="9" spans="1:576" ht="15.75" thickBot="1" x14ac:dyDescent="0.3">
      <c r="C9" s="72"/>
      <c r="D9" s="72"/>
      <c r="E9" s="72"/>
      <c r="F9" s="72"/>
      <c r="G9" s="97"/>
      <c r="H9" s="72"/>
      <c r="I9" s="72"/>
    </row>
    <row r="10" spans="1:576" ht="15.75" thickBot="1" x14ac:dyDescent="0.3">
      <c r="C10" s="29" t="s">
        <v>43</v>
      </c>
      <c r="D10" s="30">
        <f>SUM(F17:F26)</f>
        <v>15200</v>
      </c>
      <c r="E10" s="120"/>
      <c r="F10" s="120"/>
      <c r="G10" s="97"/>
      <c r="H10" s="120"/>
      <c r="I10" s="147"/>
    </row>
    <row r="11" spans="1:576" x14ac:dyDescent="0.25">
      <c r="B11" s="119"/>
      <c r="C11" s="72"/>
      <c r="D11" s="31"/>
      <c r="E11" s="119"/>
      <c r="F11" s="119"/>
      <c r="G11" s="119"/>
      <c r="H11" s="94"/>
      <c r="I11" s="94"/>
      <c r="J11" s="94"/>
      <c r="K11" s="138"/>
    </row>
    <row r="12" spans="1:576" x14ac:dyDescent="0.25">
      <c r="B12" s="119"/>
      <c r="C12" s="72"/>
      <c r="D12" s="31"/>
      <c r="E12" s="119"/>
      <c r="F12" s="119"/>
      <c r="G12" s="119"/>
      <c r="H12" s="94"/>
      <c r="I12" s="94"/>
      <c r="J12" s="94"/>
      <c r="K12" s="138"/>
    </row>
    <row r="13" spans="1:576" ht="15.75" x14ac:dyDescent="0.25">
      <c r="B13" s="119"/>
      <c r="C13" s="236" t="s">
        <v>450</v>
      </c>
      <c r="D13" s="237" t="s">
        <v>1666</v>
      </c>
      <c r="E13" s="119"/>
      <c r="F13" s="119"/>
      <c r="G13" s="119"/>
      <c r="H13" s="94"/>
      <c r="I13" s="94"/>
      <c r="J13" s="94"/>
      <c r="K13" s="138"/>
    </row>
    <row r="14" spans="1:576" ht="18.75" x14ac:dyDescent="0.25">
      <c r="B14" s="119"/>
      <c r="C14" s="256"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Fortalecimiento de las unidades academicas</v>
      </c>
      <c r="D14" s="31"/>
      <c r="E14" s="119"/>
      <c r="F14" s="119"/>
      <c r="G14" s="119"/>
      <c r="H14" s="94"/>
      <c r="I14" s="94"/>
      <c r="J14" s="94"/>
      <c r="K14" s="138"/>
    </row>
    <row r="15" spans="1:576" ht="15.75" thickBot="1" x14ac:dyDescent="0.3">
      <c r="B15" s="119"/>
      <c r="C15" s="72"/>
      <c r="D15" s="31"/>
      <c r="E15" s="119"/>
      <c r="F15" s="119"/>
      <c r="G15" s="119"/>
      <c r="H15" s="94"/>
      <c r="I15" s="94"/>
      <c r="J15" s="94"/>
      <c r="K15" s="138"/>
    </row>
    <row r="16" spans="1:576" ht="30.75" thickBot="1" x14ac:dyDescent="0.3">
      <c r="B16" s="119"/>
      <c r="C16" s="152" t="s">
        <v>44</v>
      </c>
      <c r="D16" s="154" t="s">
        <v>55</v>
      </c>
      <c r="E16" s="154" t="s">
        <v>57</v>
      </c>
      <c r="F16" s="153" t="s">
        <v>27</v>
      </c>
      <c r="G16" s="159" t="s">
        <v>187</v>
      </c>
      <c r="H16" s="154" t="s">
        <v>46</v>
      </c>
      <c r="I16" s="154" t="s">
        <v>188</v>
      </c>
      <c r="J16" s="154" t="s">
        <v>469</v>
      </c>
      <c r="K16" s="154" t="s">
        <v>470</v>
      </c>
    </row>
    <row r="17" spans="2:13" x14ac:dyDescent="0.25">
      <c r="B17" s="119"/>
      <c r="C17" s="121" t="s">
        <v>63</v>
      </c>
      <c r="D17" s="184"/>
      <c r="E17" s="122">
        <v>2800</v>
      </c>
      <c r="F17" s="123">
        <f>D17*E17</f>
        <v>0</v>
      </c>
      <c r="G17" s="187"/>
      <c r="H17" s="124" t="s">
        <v>1220</v>
      </c>
      <c r="I17" s="124" t="str">
        <f>VLOOKUP(H17,Presupuesto!$B$8:$C$583,2,0)</f>
        <v>MUEBLES VARIOS DE OFICINA</v>
      </c>
      <c r="J17" s="267" t="s">
        <v>166</v>
      </c>
      <c r="K17" s="124" t="s">
        <v>453</v>
      </c>
    </row>
    <row r="18" spans="2:13" ht="32.25" customHeight="1" x14ac:dyDescent="0.25">
      <c r="B18" s="119"/>
      <c r="C18" s="125" t="s">
        <v>64</v>
      </c>
      <c r="D18" s="177">
        <v>3</v>
      </c>
      <c r="E18" s="126">
        <v>2400</v>
      </c>
      <c r="F18" s="123">
        <f>D18*E18</f>
        <v>7200</v>
      </c>
      <c r="G18" s="187" t="s">
        <v>186</v>
      </c>
      <c r="H18" s="127" t="s">
        <v>1220</v>
      </c>
      <c r="I18" s="124" t="str">
        <f>VLOOKUP(H18,Presupuesto!$B$8:$C$583,2,0)</f>
        <v>MUEBLES VARIOS DE OFICINA</v>
      </c>
      <c r="J18" s="124" t="s">
        <v>166</v>
      </c>
      <c r="K18" s="124" t="s">
        <v>471</v>
      </c>
    </row>
    <row r="19" spans="2:13" x14ac:dyDescent="0.25">
      <c r="B19" s="119"/>
      <c r="C19" s="125" t="s">
        <v>65</v>
      </c>
      <c r="D19" s="177"/>
      <c r="E19" s="126">
        <v>1000</v>
      </c>
      <c r="F19" s="123">
        <f t="shared" ref="F19:F26" si="0">D19*E19</f>
        <v>0</v>
      </c>
      <c r="G19" s="187"/>
      <c r="H19" s="127" t="s">
        <v>1220</v>
      </c>
      <c r="I19" s="124" t="str">
        <f>VLOOKUP(H19,Presupuesto!$B$8:$C$583,2,0)</f>
        <v>MUEBLES VARIOS DE OFICINA</v>
      </c>
      <c r="J19" s="124" t="str">
        <f t="shared" ref="J19:J26" si="1">$J$17</f>
        <v>Investigación</v>
      </c>
      <c r="K19" s="124" t="s">
        <v>454</v>
      </c>
    </row>
    <row r="20" spans="2:13" x14ac:dyDescent="0.25">
      <c r="B20" s="119"/>
      <c r="C20" s="125" t="s">
        <v>66</v>
      </c>
      <c r="D20" s="177"/>
      <c r="E20" s="126">
        <v>6000</v>
      </c>
      <c r="F20" s="123">
        <f t="shared" si="0"/>
        <v>0</v>
      </c>
      <c r="G20" s="187"/>
      <c r="H20" s="127" t="s">
        <v>1220</v>
      </c>
      <c r="I20" s="124" t="str">
        <f>VLOOKUP(H20,Presupuesto!$B$8:$C$583,2,0)</f>
        <v>MUEBLES VARIOS DE OFICINA</v>
      </c>
      <c r="J20" s="124" t="str">
        <f t="shared" si="1"/>
        <v>Investigación</v>
      </c>
      <c r="K20" s="124" t="s">
        <v>455</v>
      </c>
    </row>
    <row r="21" spans="2:13" x14ac:dyDescent="0.25">
      <c r="B21" s="119"/>
      <c r="C21" s="125" t="s">
        <v>67</v>
      </c>
      <c r="D21" s="177"/>
      <c r="E21" s="126">
        <v>3000</v>
      </c>
      <c r="F21" s="123">
        <f t="shared" si="0"/>
        <v>0</v>
      </c>
      <c r="G21" s="187"/>
      <c r="H21" s="127" t="s">
        <v>1220</v>
      </c>
      <c r="I21" s="124" t="str">
        <f>VLOOKUP(H21,Presupuesto!$B$8:$C$583,2,0)</f>
        <v>MUEBLES VARIOS DE OFICINA</v>
      </c>
      <c r="J21" s="124" t="str">
        <f t="shared" si="1"/>
        <v>Investigación</v>
      </c>
      <c r="K21" s="124" t="s">
        <v>456</v>
      </c>
    </row>
    <row r="22" spans="2:13" x14ac:dyDescent="0.25">
      <c r="B22" s="119"/>
      <c r="C22" s="125" t="s">
        <v>68</v>
      </c>
      <c r="D22" s="177"/>
      <c r="E22" s="126">
        <v>10000</v>
      </c>
      <c r="F22" s="123">
        <f t="shared" si="0"/>
        <v>0</v>
      </c>
      <c r="G22" s="187"/>
      <c r="H22" s="127" t="s">
        <v>1220</v>
      </c>
      <c r="I22" s="124" t="str">
        <f>VLOOKUP(H22,Presupuesto!$B$8:$C$583,2,0)</f>
        <v>MUEBLES VARIOS DE OFICINA</v>
      </c>
      <c r="J22" s="124" t="str">
        <f t="shared" si="1"/>
        <v>Investigación</v>
      </c>
      <c r="K22" s="124" t="s">
        <v>457</v>
      </c>
    </row>
    <row r="23" spans="2:13" x14ac:dyDescent="0.25">
      <c r="B23" s="119"/>
      <c r="C23" s="125" t="s">
        <v>69</v>
      </c>
      <c r="D23" s="177">
        <v>1</v>
      </c>
      <c r="E23" s="126">
        <v>8000</v>
      </c>
      <c r="F23" s="123">
        <f t="shared" si="0"/>
        <v>8000</v>
      </c>
      <c r="G23" s="187" t="s">
        <v>186</v>
      </c>
      <c r="H23" s="127" t="s">
        <v>1223</v>
      </c>
      <c r="I23" s="124" t="str">
        <f>VLOOKUP(H23,Presupuesto!$B$8:$C$583,2,0)</f>
        <v>EQUIPOS VARIOS DE OFICINA</v>
      </c>
      <c r="J23" s="124" t="s">
        <v>166</v>
      </c>
      <c r="K23" s="124" t="s">
        <v>458</v>
      </c>
    </row>
    <row r="24" spans="2:13" x14ac:dyDescent="0.25">
      <c r="B24" s="119"/>
      <c r="C24" s="125" t="s">
        <v>70</v>
      </c>
      <c r="D24" s="177"/>
      <c r="E24" s="126">
        <v>2000</v>
      </c>
      <c r="F24" s="123">
        <f t="shared" si="0"/>
        <v>0</v>
      </c>
      <c r="G24" s="187"/>
      <c r="H24" s="127" t="s">
        <v>1223</v>
      </c>
      <c r="I24" s="124" t="str">
        <f>VLOOKUP(H24,Presupuesto!$B$8:$C$583,2,0)</f>
        <v>EQUIPOS VARIOS DE OFICINA</v>
      </c>
      <c r="J24" s="124" t="str">
        <f t="shared" si="1"/>
        <v>Investigación</v>
      </c>
      <c r="K24" s="124" t="s">
        <v>459</v>
      </c>
    </row>
    <row r="25" spans="2:13" x14ac:dyDescent="0.25">
      <c r="B25" s="119"/>
      <c r="C25" s="125" t="s">
        <v>71</v>
      </c>
      <c r="D25" s="177"/>
      <c r="E25" s="126">
        <v>5000</v>
      </c>
      <c r="F25" s="123">
        <f t="shared" si="0"/>
        <v>0</v>
      </c>
      <c r="G25" s="187"/>
      <c r="H25" s="127" t="s">
        <v>1223</v>
      </c>
      <c r="I25" s="124" t="str">
        <f>VLOOKUP(H25,Presupuesto!$B$8:$C$583,2,0)</f>
        <v>EQUIPOS VARIOS DE OFICINA</v>
      </c>
      <c r="J25" s="124" t="str">
        <f t="shared" si="1"/>
        <v>Investigación</v>
      </c>
      <c r="K25" s="124" t="s">
        <v>460</v>
      </c>
    </row>
    <row r="26" spans="2:13" ht="15.75" thickBot="1" x14ac:dyDescent="0.3">
      <c r="B26" s="119"/>
      <c r="C26" s="128" t="s">
        <v>72</v>
      </c>
      <c r="D26" s="185"/>
      <c r="E26" s="130">
        <v>100000</v>
      </c>
      <c r="F26" s="131">
        <f t="shared" si="0"/>
        <v>0</v>
      </c>
      <c r="G26" s="188"/>
      <c r="H26" s="132" t="s">
        <v>1223</v>
      </c>
      <c r="I26" s="132" t="str">
        <f>VLOOKUP(H26,Presupuesto!$B$8:$C$583,2,0)</f>
        <v>EQUIPOS VARIOS DE OFICINA</v>
      </c>
      <c r="J26" s="132" t="str">
        <f t="shared" si="1"/>
        <v>Investigación</v>
      </c>
      <c r="K26" s="124" t="s">
        <v>461</v>
      </c>
    </row>
    <row r="27" spans="2:13" x14ac:dyDescent="0.25">
      <c r="B27" s="119"/>
    </row>
    <row r="28" spans="2:13" x14ac:dyDescent="0.25">
      <c r="B28" s="119"/>
    </row>
    <row r="29" spans="2:13" x14ac:dyDescent="0.25">
      <c r="B29" s="119"/>
      <c r="C29" s="505"/>
      <c r="D29" s="506"/>
      <c r="E29" s="526"/>
      <c r="F29" s="526"/>
      <c r="G29" s="96"/>
      <c r="H29" s="526"/>
      <c r="I29" s="526"/>
      <c r="J29" s="509"/>
      <c r="K29" s="509"/>
      <c r="L29" s="509"/>
      <c r="M29" s="509"/>
    </row>
    <row r="30" spans="2:13" x14ac:dyDescent="0.25">
      <c r="C30" s="133"/>
      <c r="D30" s="510"/>
      <c r="E30" s="507"/>
      <c r="F30" s="507"/>
      <c r="G30" s="507"/>
      <c r="H30" s="508"/>
      <c r="I30" s="508"/>
      <c r="J30" s="508"/>
      <c r="K30" s="507"/>
      <c r="L30" s="509"/>
      <c r="M30" s="509"/>
    </row>
    <row r="31" spans="2:13" x14ac:dyDescent="0.25">
      <c r="C31" s="133"/>
      <c r="D31" s="510"/>
      <c r="E31" s="507"/>
      <c r="F31" s="507"/>
      <c r="G31" s="507"/>
      <c r="H31" s="508"/>
      <c r="I31" s="508"/>
      <c r="J31" s="508"/>
      <c r="K31" s="507"/>
      <c r="L31" s="509"/>
      <c r="M31" s="509"/>
    </row>
    <row r="32" spans="2:13" ht="15.75" x14ac:dyDescent="0.25">
      <c r="C32" s="511"/>
      <c r="D32" s="512"/>
      <c r="E32" s="507"/>
      <c r="F32" s="507"/>
      <c r="G32" s="507"/>
      <c r="H32" s="508"/>
      <c r="I32" s="508"/>
      <c r="J32" s="508"/>
      <c r="K32" s="507"/>
      <c r="L32" s="509"/>
      <c r="M32" s="509"/>
    </row>
    <row r="33" spans="3:13" ht="18.75" x14ac:dyDescent="0.25">
      <c r="C33" s="513"/>
      <c r="D33" s="510"/>
      <c r="E33" s="507"/>
      <c r="F33" s="507"/>
      <c r="G33" s="507"/>
      <c r="H33" s="508"/>
      <c r="I33" s="508"/>
      <c r="J33" s="508"/>
      <c r="K33" s="507"/>
      <c r="L33" s="509"/>
      <c r="M33" s="509"/>
    </row>
    <row r="34" spans="3:13" x14ac:dyDescent="0.25">
      <c r="C34" s="133"/>
      <c r="D34" s="510"/>
      <c r="E34" s="507"/>
      <c r="F34" s="507"/>
      <c r="G34" s="507"/>
      <c r="H34" s="508"/>
      <c r="I34" s="508"/>
      <c r="J34" s="508"/>
      <c r="K34" s="507"/>
      <c r="L34" s="509"/>
      <c r="M34" s="509"/>
    </row>
    <row r="35" spans="3:13" x14ac:dyDescent="0.25">
      <c r="C35" s="514"/>
      <c r="D35" s="514"/>
      <c r="E35" s="514"/>
      <c r="F35" s="516"/>
      <c r="G35" s="517"/>
      <c r="H35" s="514"/>
      <c r="I35" s="514"/>
      <c r="J35" s="514"/>
      <c r="K35" s="514"/>
      <c r="L35" s="509"/>
      <c r="M35" s="509"/>
    </row>
    <row r="36" spans="3:13" x14ac:dyDescent="0.25">
      <c r="C36" s="507"/>
      <c r="D36" s="518"/>
      <c r="E36" s="519"/>
      <c r="F36" s="519"/>
      <c r="G36" s="520"/>
      <c r="H36" s="508"/>
      <c r="I36" s="508"/>
      <c r="J36" s="521"/>
      <c r="K36" s="508"/>
      <c r="L36" s="509"/>
      <c r="M36" s="509"/>
    </row>
    <row r="37" spans="3:13" x14ac:dyDescent="0.25">
      <c r="C37" s="507"/>
      <c r="D37" s="518"/>
      <c r="E37" s="519"/>
      <c r="F37" s="519"/>
      <c r="G37" s="520"/>
      <c r="H37" s="508"/>
      <c r="I37" s="508"/>
      <c r="J37" s="508"/>
      <c r="K37" s="508"/>
      <c r="L37" s="509"/>
      <c r="M37" s="509"/>
    </row>
    <row r="38" spans="3:13" x14ac:dyDescent="0.25">
      <c r="C38" s="507"/>
      <c r="D38" s="518"/>
      <c r="E38" s="519"/>
      <c r="F38" s="519"/>
      <c r="G38" s="520"/>
      <c r="H38" s="508"/>
      <c r="I38" s="508"/>
      <c r="J38" s="508"/>
      <c r="K38" s="508"/>
      <c r="L38" s="509"/>
      <c r="M38" s="509"/>
    </row>
    <row r="39" spans="3:13" x14ac:dyDescent="0.25">
      <c r="C39" s="507"/>
      <c r="D39" s="518"/>
      <c r="E39" s="519"/>
      <c r="F39" s="519"/>
      <c r="G39" s="520"/>
      <c r="H39" s="508"/>
      <c r="I39" s="508"/>
      <c r="J39" s="508"/>
      <c r="K39" s="508"/>
      <c r="L39" s="509"/>
      <c r="M39" s="509"/>
    </row>
    <row r="40" spans="3:13" x14ac:dyDescent="0.25">
      <c r="C40" s="507"/>
      <c r="D40" s="518"/>
      <c r="E40" s="519"/>
      <c r="F40" s="519"/>
      <c r="G40" s="520"/>
      <c r="H40" s="508"/>
      <c r="I40" s="508"/>
      <c r="J40" s="508"/>
      <c r="K40" s="508"/>
      <c r="L40" s="509"/>
      <c r="M40" s="509"/>
    </row>
    <row r="41" spans="3:13" x14ac:dyDescent="0.25">
      <c r="C41" s="507"/>
      <c r="D41" s="518"/>
      <c r="E41" s="519"/>
      <c r="F41" s="519"/>
      <c r="G41" s="520"/>
      <c r="H41" s="508"/>
      <c r="I41" s="508"/>
      <c r="J41" s="508"/>
      <c r="K41" s="508"/>
      <c r="L41" s="509"/>
      <c r="M41" s="509"/>
    </row>
    <row r="42" spans="3:13" x14ac:dyDescent="0.25">
      <c r="C42" s="507"/>
      <c r="D42" s="518"/>
      <c r="E42" s="519"/>
      <c r="F42" s="519"/>
      <c r="G42" s="520"/>
      <c r="H42" s="508"/>
      <c r="I42" s="508"/>
      <c r="J42" s="508"/>
      <c r="K42" s="508"/>
      <c r="L42" s="509"/>
      <c r="M42" s="509"/>
    </row>
    <row r="43" spans="3:13" x14ac:dyDescent="0.25">
      <c r="C43" s="507"/>
      <c r="D43" s="518"/>
      <c r="E43" s="519"/>
      <c r="F43" s="519"/>
      <c r="G43" s="520"/>
      <c r="H43" s="508"/>
      <c r="I43" s="508"/>
      <c r="J43" s="508"/>
      <c r="K43" s="508"/>
      <c r="L43" s="509"/>
      <c r="M43" s="509"/>
    </row>
    <row r="44" spans="3:13" x14ac:dyDescent="0.25">
      <c r="C44" s="507"/>
      <c r="D44" s="518"/>
      <c r="E44" s="519"/>
      <c r="F44" s="519"/>
      <c r="G44" s="520"/>
      <c r="H44" s="508"/>
      <c r="I44" s="508"/>
      <c r="J44" s="508"/>
      <c r="K44" s="508"/>
      <c r="L44" s="509"/>
      <c r="M44" s="509"/>
    </row>
    <row r="45" spans="3:13" x14ac:dyDescent="0.25">
      <c r="C45" s="507"/>
      <c r="D45" s="518"/>
      <c r="E45" s="519"/>
      <c r="F45" s="519"/>
      <c r="G45" s="520"/>
      <c r="H45" s="508"/>
      <c r="I45" s="508"/>
      <c r="J45" s="508"/>
      <c r="K45" s="508"/>
      <c r="L45" s="509"/>
      <c r="M45" s="509"/>
    </row>
    <row r="46" spans="3:13" x14ac:dyDescent="0.25">
      <c r="C46" s="509"/>
      <c r="D46" s="509"/>
      <c r="E46" s="509"/>
      <c r="F46" s="509"/>
      <c r="G46" s="524"/>
      <c r="H46" s="509"/>
      <c r="I46" s="509"/>
      <c r="J46" s="509"/>
      <c r="K46" s="509"/>
      <c r="L46" s="509"/>
      <c r="M46" s="509"/>
    </row>
    <row r="47" spans="3:13" x14ac:dyDescent="0.25">
      <c r="C47" s="509"/>
      <c r="D47" s="509"/>
      <c r="E47" s="509"/>
      <c r="F47" s="509"/>
      <c r="G47" s="524"/>
      <c r="H47" s="509"/>
      <c r="I47" s="509"/>
      <c r="J47" s="509"/>
      <c r="K47" s="509"/>
      <c r="L47" s="509"/>
      <c r="M47" s="509"/>
    </row>
    <row r="48" spans="3:13" x14ac:dyDescent="0.25">
      <c r="C48" s="505"/>
      <c r="D48" s="506"/>
      <c r="E48" s="526"/>
      <c r="F48" s="526"/>
      <c r="G48" s="96"/>
      <c r="H48" s="526"/>
      <c r="I48" s="526"/>
      <c r="J48" s="509"/>
      <c r="K48" s="509"/>
      <c r="L48" s="509"/>
      <c r="M48" s="509"/>
    </row>
    <row r="49" spans="3:13" x14ac:dyDescent="0.25">
      <c r="C49" s="133"/>
      <c r="D49" s="510"/>
      <c r="E49" s="507"/>
      <c r="F49" s="507"/>
      <c r="G49" s="507"/>
      <c r="H49" s="508"/>
      <c r="I49" s="508"/>
      <c r="J49" s="508"/>
      <c r="K49" s="507"/>
      <c r="L49" s="509"/>
      <c r="M49" s="509"/>
    </row>
    <row r="50" spans="3:13" x14ac:dyDescent="0.25">
      <c r="C50" s="133"/>
      <c r="D50" s="510"/>
      <c r="E50" s="507"/>
      <c r="F50" s="507"/>
      <c r="G50" s="507"/>
      <c r="H50" s="508"/>
      <c r="I50" s="508"/>
      <c r="J50" s="508"/>
      <c r="K50" s="507"/>
      <c r="L50" s="509"/>
      <c r="M50" s="509"/>
    </row>
    <row r="51" spans="3:13" ht="15.75" x14ac:dyDescent="0.25">
      <c r="C51" s="511"/>
      <c r="D51" s="512"/>
      <c r="E51" s="507"/>
      <c r="F51" s="507"/>
      <c r="G51" s="507"/>
      <c r="H51" s="508"/>
      <c r="I51" s="508"/>
      <c r="J51" s="508"/>
      <c r="K51" s="507"/>
      <c r="L51" s="509"/>
      <c r="M51" s="509"/>
    </row>
    <row r="52" spans="3:13" ht="18.75" x14ac:dyDescent="0.25">
      <c r="C52" s="513"/>
      <c r="D52" s="510"/>
      <c r="E52" s="507"/>
      <c r="F52" s="507"/>
      <c r="G52" s="507"/>
      <c r="H52" s="508"/>
      <c r="I52" s="508"/>
      <c r="J52" s="508"/>
      <c r="K52" s="507"/>
      <c r="L52" s="509"/>
      <c r="M52" s="509"/>
    </row>
    <row r="53" spans="3:13" x14ac:dyDescent="0.25">
      <c r="C53" s="133"/>
      <c r="D53" s="510"/>
      <c r="E53" s="507"/>
      <c r="F53" s="507"/>
      <c r="G53" s="507"/>
      <c r="H53" s="508"/>
      <c r="I53" s="508"/>
      <c r="J53" s="508"/>
      <c r="K53" s="507"/>
      <c r="L53" s="509"/>
      <c r="M53" s="509"/>
    </row>
    <row r="54" spans="3:13" x14ac:dyDescent="0.25">
      <c r="C54" s="514"/>
      <c r="D54" s="514"/>
      <c r="E54" s="514"/>
      <c r="F54" s="516"/>
      <c r="G54" s="517"/>
      <c r="H54" s="514"/>
      <c r="I54" s="514"/>
      <c r="J54" s="514"/>
      <c r="K54" s="514"/>
      <c r="L54" s="509"/>
      <c r="M54" s="509"/>
    </row>
    <row r="55" spans="3:13" x14ac:dyDescent="0.25">
      <c r="C55" s="507"/>
      <c r="D55" s="518"/>
      <c r="E55" s="519"/>
      <c r="F55" s="519"/>
      <c r="G55" s="520"/>
      <c r="H55" s="508"/>
      <c r="I55" s="508"/>
      <c r="J55" s="521"/>
      <c r="K55" s="508"/>
      <c r="L55" s="509"/>
      <c r="M55" s="509"/>
    </row>
    <row r="56" spans="3:13" x14ac:dyDescent="0.25">
      <c r="C56" s="507"/>
      <c r="D56" s="518"/>
      <c r="E56" s="519"/>
      <c r="F56" s="519"/>
      <c r="G56" s="520"/>
      <c r="H56" s="508"/>
      <c r="I56" s="508"/>
      <c r="J56" s="508"/>
      <c r="K56" s="508"/>
      <c r="L56" s="509"/>
      <c r="M56" s="509"/>
    </row>
    <row r="57" spans="3:13" x14ac:dyDescent="0.25">
      <c r="C57" s="507"/>
      <c r="D57" s="518"/>
      <c r="E57" s="519"/>
      <c r="F57" s="519"/>
      <c r="G57" s="520"/>
      <c r="H57" s="508"/>
      <c r="I57" s="508"/>
      <c r="J57" s="508"/>
      <c r="K57" s="508"/>
      <c r="L57" s="509"/>
      <c r="M57" s="509"/>
    </row>
    <row r="58" spans="3:13" x14ac:dyDescent="0.25">
      <c r="C58" s="507"/>
      <c r="D58" s="518"/>
      <c r="E58" s="519"/>
      <c r="F58" s="519"/>
      <c r="G58" s="520"/>
      <c r="H58" s="508"/>
      <c r="I58" s="508"/>
      <c r="J58" s="508"/>
      <c r="K58" s="508"/>
      <c r="L58" s="509"/>
      <c r="M58" s="509"/>
    </row>
    <row r="59" spans="3:13" x14ac:dyDescent="0.25">
      <c r="C59" s="507"/>
      <c r="D59" s="518"/>
      <c r="E59" s="519"/>
      <c r="F59" s="519"/>
      <c r="G59" s="520"/>
      <c r="H59" s="508"/>
      <c r="I59" s="508"/>
      <c r="J59" s="508"/>
      <c r="K59" s="508"/>
      <c r="L59" s="509"/>
      <c r="M59" s="509"/>
    </row>
    <row r="60" spans="3:13" x14ac:dyDescent="0.25">
      <c r="C60" s="507"/>
      <c r="D60" s="518"/>
      <c r="E60" s="519"/>
      <c r="F60" s="519"/>
      <c r="G60" s="520"/>
      <c r="H60" s="508"/>
      <c r="I60" s="508"/>
      <c r="J60" s="508"/>
      <c r="K60" s="508"/>
      <c r="L60" s="509"/>
      <c r="M60" s="509"/>
    </row>
    <row r="61" spans="3:13" x14ac:dyDescent="0.25">
      <c r="C61" s="507"/>
      <c r="D61" s="518"/>
      <c r="E61" s="519"/>
      <c r="F61" s="519"/>
      <c r="G61" s="520"/>
      <c r="H61" s="508"/>
      <c r="I61" s="508"/>
      <c r="J61" s="508"/>
      <c r="K61" s="508"/>
      <c r="L61" s="509"/>
      <c r="M61" s="509"/>
    </row>
    <row r="62" spans="3:13" x14ac:dyDescent="0.25">
      <c r="C62" s="507"/>
      <c r="D62" s="518"/>
      <c r="E62" s="519"/>
      <c r="F62" s="519"/>
      <c r="G62" s="520"/>
      <c r="H62" s="508"/>
      <c r="I62" s="508"/>
      <c r="J62" s="508"/>
      <c r="K62" s="508"/>
      <c r="L62" s="509"/>
      <c r="M62" s="509"/>
    </row>
    <row r="63" spans="3:13" x14ac:dyDescent="0.25">
      <c r="C63" s="507"/>
      <c r="D63" s="518"/>
      <c r="E63" s="519"/>
      <c r="F63" s="519"/>
      <c r="G63" s="520"/>
      <c r="H63" s="508"/>
      <c r="I63" s="508"/>
      <c r="J63" s="508"/>
      <c r="K63" s="508"/>
      <c r="L63" s="509"/>
      <c r="M63" s="509"/>
    </row>
    <row r="64" spans="3:13" x14ac:dyDescent="0.25">
      <c r="C64" s="507"/>
      <c r="D64" s="518"/>
      <c r="E64" s="519"/>
      <c r="F64" s="519"/>
      <c r="G64" s="520"/>
      <c r="H64" s="508"/>
      <c r="I64" s="508"/>
      <c r="J64" s="508"/>
      <c r="K64" s="508"/>
      <c r="L64" s="509"/>
      <c r="M64" s="509"/>
    </row>
    <row r="65" spans="3:13" x14ac:dyDescent="0.25">
      <c r="C65" s="509"/>
      <c r="D65" s="509"/>
      <c r="E65" s="509"/>
      <c r="F65" s="509"/>
      <c r="G65" s="524"/>
      <c r="H65" s="509"/>
      <c r="I65" s="509"/>
      <c r="J65" s="509"/>
      <c r="K65" s="509"/>
      <c r="L65" s="509"/>
      <c r="M65" s="509"/>
    </row>
    <row r="66" spans="3:13" x14ac:dyDescent="0.25">
      <c r="C66" s="509"/>
      <c r="D66" s="509"/>
      <c r="E66" s="509"/>
      <c r="F66" s="509"/>
      <c r="G66" s="524"/>
      <c r="H66" s="509"/>
      <c r="I66" s="509"/>
      <c r="J66" s="509"/>
      <c r="K66" s="509"/>
      <c r="L66" s="509"/>
      <c r="M66" s="509"/>
    </row>
    <row r="67" spans="3:13" x14ac:dyDescent="0.25">
      <c r="C67" s="505"/>
      <c r="D67" s="506"/>
      <c r="E67" s="526"/>
      <c r="F67" s="526"/>
      <c r="G67" s="96"/>
      <c r="H67" s="526"/>
      <c r="I67" s="526"/>
      <c r="J67" s="509"/>
      <c r="K67" s="509"/>
      <c r="L67" s="509"/>
      <c r="M67" s="509"/>
    </row>
    <row r="68" spans="3:13" x14ac:dyDescent="0.25">
      <c r="C68" s="133"/>
      <c r="D68" s="510"/>
      <c r="E68" s="507"/>
      <c r="F68" s="507"/>
      <c r="G68" s="507"/>
      <c r="H68" s="508"/>
      <c r="I68" s="508"/>
      <c r="J68" s="508"/>
      <c r="K68" s="507"/>
      <c r="L68" s="509"/>
      <c r="M68" s="509"/>
    </row>
    <row r="69" spans="3:13" x14ac:dyDescent="0.25">
      <c r="C69" s="133"/>
      <c r="D69" s="510"/>
      <c r="E69" s="507"/>
      <c r="F69" s="507"/>
      <c r="G69" s="507"/>
      <c r="H69" s="508"/>
      <c r="I69" s="508"/>
      <c r="J69" s="508"/>
      <c r="K69" s="507"/>
      <c r="L69" s="509"/>
      <c r="M69" s="509"/>
    </row>
    <row r="70" spans="3:13" ht="15.75" x14ac:dyDescent="0.25">
      <c r="C70" s="511"/>
      <c r="D70" s="512"/>
      <c r="E70" s="507"/>
      <c r="F70" s="507"/>
      <c r="G70" s="507"/>
      <c r="H70" s="508"/>
      <c r="I70" s="508"/>
      <c r="J70" s="508"/>
      <c r="K70" s="507"/>
      <c r="L70" s="509"/>
      <c r="M70" s="509"/>
    </row>
    <row r="71" spans="3:13" ht="18.75" x14ac:dyDescent="0.25">
      <c r="C71" s="513"/>
      <c r="D71" s="510"/>
      <c r="E71" s="507"/>
      <c r="F71" s="507"/>
      <c r="G71" s="507"/>
      <c r="H71" s="508"/>
      <c r="I71" s="508"/>
      <c r="J71" s="508"/>
      <c r="K71" s="507"/>
      <c r="L71" s="509"/>
      <c r="M71" s="509"/>
    </row>
    <row r="72" spans="3:13" x14ac:dyDescent="0.25">
      <c r="C72" s="133"/>
      <c r="D72" s="510"/>
      <c r="E72" s="507"/>
      <c r="F72" s="507"/>
      <c r="G72" s="507"/>
      <c r="H72" s="508"/>
      <c r="I72" s="508"/>
      <c r="J72" s="508"/>
      <c r="K72" s="507"/>
      <c r="L72" s="509"/>
      <c r="M72" s="509"/>
    </row>
    <row r="73" spans="3:13" x14ac:dyDescent="0.25">
      <c r="C73" s="514"/>
      <c r="D73" s="514"/>
      <c r="E73" s="514"/>
      <c r="F73" s="516"/>
      <c r="G73" s="517"/>
      <c r="H73" s="514"/>
      <c r="I73" s="514"/>
      <c r="J73" s="514"/>
      <c r="K73" s="514"/>
      <c r="L73" s="509"/>
      <c r="M73" s="509"/>
    </row>
    <row r="74" spans="3:13" x14ac:dyDescent="0.25">
      <c r="C74" s="507"/>
      <c r="D74" s="518"/>
      <c r="E74" s="519"/>
      <c r="F74" s="519"/>
      <c r="G74" s="520"/>
      <c r="H74" s="508"/>
      <c r="I74" s="508"/>
      <c r="J74" s="521"/>
      <c r="K74" s="508"/>
      <c r="L74" s="509"/>
      <c r="M74" s="509"/>
    </row>
    <row r="75" spans="3:13" x14ac:dyDescent="0.25">
      <c r="C75" s="507"/>
      <c r="D75" s="518"/>
      <c r="E75" s="519"/>
      <c r="F75" s="519"/>
      <c r="G75" s="520"/>
      <c r="H75" s="508"/>
      <c r="I75" s="508"/>
      <c r="J75" s="508"/>
      <c r="K75" s="508"/>
      <c r="L75" s="509"/>
      <c r="M75" s="509"/>
    </row>
    <row r="76" spans="3:13" x14ac:dyDescent="0.25">
      <c r="C76" s="507"/>
      <c r="D76" s="518"/>
      <c r="E76" s="519"/>
      <c r="F76" s="519"/>
      <c r="G76" s="520"/>
      <c r="H76" s="508"/>
      <c r="I76" s="508"/>
      <c r="J76" s="508"/>
      <c r="K76" s="508"/>
      <c r="L76" s="509"/>
      <c r="M76" s="509"/>
    </row>
    <row r="77" spans="3:13" x14ac:dyDescent="0.25">
      <c r="C77" s="507"/>
      <c r="D77" s="518"/>
      <c r="E77" s="519"/>
      <c r="F77" s="519"/>
      <c r="G77" s="520"/>
      <c r="H77" s="508"/>
      <c r="I77" s="508"/>
      <c r="J77" s="508"/>
      <c r="K77" s="508"/>
      <c r="L77" s="509"/>
      <c r="M77" s="509"/>
    </row>
    <row r="78" spans="3:13" x14ac:dyDescent="0.25">
      <c r="C78" s="507"/>
      <c r="D78" s="518"/>
      <c r="E78" s="519"/>
      <c r="F78" s="519"/>
      <c r="G78" s="520"/>
      <c r="H78" s="508"/>
      <c r="I78" s="508"/>
      <c r="J78" s="508"/>
      <c r="K78" s="508"/>
      <c r="L78" s="509"/>
      <c r="M78" s="509"/>
    </row>
    <row r="79" spans="3:13" x14ac:dyDescent="0.25">
      <c r="C79" s="507"/>
      <c r="D79" s="518"/>
      <c r="E79" s="519"/>
      <c r="F79" s="519"/>
      <c r="G79" s="520"/>
      <c r="H79" s="508"/>
      <c r="I79" s="508"/>
      <c r="J79" s="508"/>
      <c r="K79" s="508"/>
      <c r="L79" s="509"/>
      <c r="M79" s="509"/>
    </row>
    <row r="80" spans="3:13" x14ac:dyDescent="0.25">
      <c r="C80" s="507"/>
      <c r="D80" s="518"/>
      <c r="E80" s="519"/>
      <c r="F80" s="519"/>
      <c r="G80" s="520"/>
      <c r="H80" s="508"/>
      <c r="I80" s="508"/>
      <c r="J80" s="508"/>
      <c r="K80" s="508"/>
      <c r="L80" s="509"/>
      <c r="M80" s="509"/>
    </row>
    <row r="81" spans="3:13" x14ac:dyDescent="0.25">
      <c r="C81" s="507"/>
      <c r="D81" s="518"/>
      <c r="E81" s="519"/>
      <c r="F81" s="519"/>
      <c r="G81" s="520"/>
      <c r="H81" s="508"/>
      <c r="I81" s="508"/>
      <c r="J81" s="508"/>
      <c r="K81" s="508"/>
      <c r="L81" s="509"/>
      <c r="M81" s="509"/>
    </row>
    <row r="82" spans="3:13" x14ac:dyDescent="0.25">
      <c r="C82" s="507"/>
      <c r="D82" s="518"/>
      <c r="E82" s="519"/>
      <c r="F82" s="519"/>
      <c r="G82" s="520"/>
      <c r="H82" s="508"/>
      <c r="I82" s="508"/>
      <c r="J82" s="508"/>
      <c r="K82" s="508"/>
      <c r="L82" s="509"/>
      <c r="M82" s="509"/>
    </row>
    <row r="83" spans="3:13" x14ac:dyDescent="0.25">
      <c r="C83" s="507"/>
      <c r="D83" s="518"/>
      <c r="E83" s="519"/>
      <c r="F83" s="519"/>
      <c r="G83" s="520"/>
      <c r="H83" s="508"/>
      <c r="I83" s="508"/>
      <c r="J83" s="508"/>
      <c r="K83" s="508"/>
      <c r="L83" s="509"/>
      <c r="M83" s="509"/>
    </row>
    <row r="84" spans="3:13" x14ac:dyDescent="0.25">
      <c r="C84" s="509"/>
      <c r="D84" s="509"/>
      <c r="E84" s="509"/>
      <c r="F84" s="509"/>
      <c r="G84" s="524"/>
      <c r="H84" s="509"/>
      <c r="I84" s="509"/>
      <c r="J84" s="509"/>
      <c r="K84" s="509"/>
      <c r="L84" s="509"/>
      <c r="M84" s="509"/>
    </row>
    <row r="85" spans="3:13" x14ac:dyDescent="0.25">
      <c r="C85" s="509"/>
      <c r="D85" s="509"/>
      <c r="E85" s="509"/>
      <c r="F85" s="509"/>
      <c r="G85" s="524"/>
      <c r="H85" s="509"/>
      <c r="I85" s="509"/>
      <c r="J85" s="509"/>
      <c r="K85" s="509"/>
      <c r="L85" s="509"/>
      <c r="M85" s="509"/>
    </row>
    <row r="86" spans="3:13" x14ac:dyDescent="0.25">
      <c r="C86" s="505"/>
      <c r="D86" s="506"/>
      <c r="E86" s="526"/>
      <c r="F86" s="526"/>
      <c r="G86" s="96"/>
      <c r="H86" s="526"/>
      <c r="I86" s="526"/>
      <c r="J86" s="509"/>
      <c r="K86" s="509"/>
      <c r="L86" s="509"/>
      <c r="M86" s="509"/>
    </row>
    <row r="87" spans="3:13" x14ac:dyDescent="0.25">
      <c r="C87" s="133"/>
      <c r="D87" s="510"/>
      <c r="E87" s="507"/>
      <c r="F87" s="507"/>
      <c r="G87" s="507"/>
      <c r="H87" s="508"/>
      <c r="I87" s="508"/>
      <c r="J87" s="508"/>
      <c r="K87" s="507"/>
      <c r="L87" s="509"/>
      <c r="M87" s="509"/>
    </row>
    <row r="88" spans="3:13" x14ac:dyDescent="0.25">
      <c r="C88" s="133"/>
      <c r="D88" s="510"/>
      <c r="E88" s="507"/>
      <c r="F88" s="507"/>
      <c r="G88" s="507"/>
      <c r="H88" s="508"/>
      <c r="I88" s="508"/>
      <c r="J88" s="508"/>
      <c r="K88" s="507"/>
      <c r="L88" s="509"/>
      <c r="M88" s="509"/>
    </row>
    <row r="89" spans="3:13" ht="15.75" x14ac:dyDescent="0.25">
      <c r="C89" s="511"/>
      <c r="D89" s="512"/>
      <c r="E89" s="507"/>
      <c r="F89" s="507"/>
      <c r="G89" s="507"/>
      <c r="H89" s="508"/>
      <c r="I89" s="508"/>
      <c r="J89" s="508"/>
      <c r="K89" s="507"/>
      <c r="L89" s="509"/>
      <c r="M89" s="509"/>
    </row>
    <row r="90" spans="3:13" ht="18.75" x14ac:dyDescent="0.25">
      <c r="C90" s="513"/>
      <c r="D90" s="510"/>
      <c r="E90" s="507"/>
      <c r="F90" s="507"/>
      <c r="G90" s="507"/>
      <c r="H90" s="508"/>
      <c r="I90" s="508"/>
      <c r="J90" s="508"/>
      <c r="K90" s="507"/>
      <c r="L90" s="509"/>
      <c r="M90" s="509"/>
    </row>
    <row r="91" spans="3:13" x14ac:dyDescent="0.25">
      <c r="C91" s="133"/>
      <c r="D91" s="510"/>
      <c r="E91" s="507"/>
      <c r="F91" s="507"/>
      <c r="G91" s="507"/>
      <c r="H91" s="508"/>
      <c r="I91" s="508"/>
      <c r="J91" s="508"/>
      <c r="K91" s="507"/>
      <c r="L91" s="509"/>
      <c r="M91" s="509"/>
    </row>
    <row r="92" spans="3:13" x14ac:dyDescent="0.25">
      <c r="C92" s="514"/>
      <c r="D92" s="514"/>
      <c r="E92" s="514"/>
      <c r="F92" s="516"/>
      <c r="G92" s="517"/>
      <c r="H92" s="514"/>
      <c r="I92" s="514"/>
      <c r="J92" s="514"/>
      <c r="K92" s="514"/>
      <c r="L92" s="509"/>
      <c r="M92" s="509"/>
    </row>
    <row r="93" spans="3:13" x14ac:dyDescent="0.25">
      <c r="C93" s="507"/>
      <c r="D93" s="518"/>
      <c r="E93" s="519"/>
      <c r="F93" s="519"/>
      <c r="G93" s="520"/>
      <c r="H93" s="508"/>
      <c r="I93" s="508"/>
      <c r="J93" s="521"/>
      <c r="K93" s="508"/>
      <c r="L93" s="509"/>
      <c r="M93" s="509"/>
    </row>
    <row r="94" spans="3:13" x14ac:dyDescent="0.25">
      <c r="C94" s="507"/>
      <c r="D94" s="518"/>
      <c r="E94" s="519"/>
      <c r="F94" s="519"/>
      <c r="G94" s="520"/>
      <c r="H94" s="508"/>
      <c r="I94" s="508"/>
      <c r="J94" s="508"/>
      <c r="K94" s="508"/>
      <c r="L94" s="509"/>
      <c r="M94" s="509"/>
    </row>
    <row r="95" spans="3:13" x14ac:dyDescent="0.25">
      <c r="C95" s="507"/>
      <c r="D95" s="518"/>
      <c r="E95" s="519"/>
      <c r="F95" s="519"/>
      <c r="G95" s="520"/>
      <c r="H95" s="508"/>
      <c r="I95" s="508"/>
      <c r="J95" s="508"/>
      <c r="K95" s="508"/>
      <c r="L95" s="509"/>
      <c r="M95" s="509"/>
    </row>
    <row r="96" spans="3:13" x14ac:dyDescent="0.25">
      <c r="C96" s="507"/>
      <c r="D96" s="518"/>
      <c r="E96" s="519"/>
      <c r="F96" s="519"/>
      <c r="G96" s="520"/>
      <c r="H96" s="508"/>
      <c r="I96" s="508"/>
      <c r="J96" s="508"/>
      <c r="K96" s="508"/>
      <c r="L96" s="509"/>
      <c r="M96" s="509"/>
    </row>
    <row r="97" spans="3:13" x14ac:dyDescent="0.25">
      <c r="C97" s="507"/>
      <c r="D97" s="518"/>
      <c r="E97" s="519"/>
      <c r="F97" s="519"/>
      <c r="G97" s="520"/>
      <c r="H97" s="508"/>
      <c r="I97" s="508"/>
      <c r="J97" s="508"/>
      <c r="K97" s="508"/>
      <c r="L97" s="509"/>
      <c r="M97" s="509"/>
    </row>
    <row r="98" spans="3:13" x14ac:dyDescent="0.25">
      <c r="C98" s="507"/>
      <c r="D98" s="518"/>
      <c r="E98" s="519"/>
      <c r="F98" s="519"/>
      <c r="G98" s="520"/>
      <c r="H98" s="508"/>
      <c r="I98" s="508"/>
      <c r="J98" s="508"/>
      <c r="K98" s="508"/>
      <c r="L98" s="509"/>
      <c r="M98" s="509"/>
    </row>
    <row r="99" spans="3:13" x14ac:dyDescent="0.25">
      <c r="C99" s="507"/>
      <c r="D99" s="518"/>
      <c r="E99" s="519"/>
      <c r="F99" s="519"/>
      <c r="G99" s="520"/>
      <c r="H99" s="508"/>
      <c r="I99" s="508"/>
      <c r="J99" s="508"/>
      <c r="K99" s="508"/>
      <c r="L99" s="509"/>
      <c r="M99" s="509"/>
    </row>
    <row r="100" spans="3:13" x14ac:dyDescent="0.25">
      <c r="C100" s="507"/>
      <c r="D100" s="518"/>
      <c r="E100" s="519"/>
      <c r="F100" s="519"/>
      <c r="G100" s="520"/>
      <c r="H100" s="508"/>
      <c r="I100" s="508"/>
      <c r="J100" s="508"/>
      <c r="K100" s="508"/>
      <c r="L100" s="509"/>
      <c r="M100" s="509"/>
    </row>
    <row r="101" spans="3:13" x14ac:dyDescent="0.25">
      <c r="C101" s="507"/>
      <c r="D101" s="518"/>
      <c r="E101" s="519"/>
      <c r="F101" s="519"/>
      <c r="G101" s="520"/>
      <c r="H101" s="508"/>
      <c r="I101" s="508"/>
      <c r="J101" s="508"/>
      <c r="K101" s="508"/>
      <c r="L101" s="509"/>
      <c r="M101" s="509"/>
    </row>
    <row r="102" spans="3:13" x14ac:dyDescent="0.25">
      <c r="C102" s="507"/>
      <c r="D102" s="518"/>
      <c r="E102" s="519"/>
      <c r="F102" s="519"/>
      <c r="G102" s="520"/>
      <c r="H102" s="508"/>
      <c r="I102" s="508"/>
      <c r="J102" s="508"/>
      <c r="K102" s="508"/>
      <c r="L102" s="509"/>
      <c r="M102" s="509"/>
    </row>
    <row r="103" spans="3:13" x14ac:dyDescent="0.25">
      <c r="C103" s="509"/>
      <c r="D103" s="509"/>
      <c r="E103" s="509"/>
      <c r="F103" s="509"/>
      <c r="G103" s="524"/>
      <c r="H103" s="509"/>
      <c r="I103" s="509"/>
      <c r="J103" s="509"/>
      <c r="K103" s="509"/>
      <c r="L103" s="509"/>
      <c r="M103" s="509"/>
    </row>
    <row r="104" spans="3:13" x14ac:dyDescent="0.25">
      <c r="C104" s="509"/>
      <c r="D104" s="509"/>
      <c r="E104" s="509"/>
      <c r="F104" s="509"/>
      <c r="G104" s="524"/>
      <c r="H104" s="509"/>
      <c r="I104" s="509"/>
      <c r="J104" s="509"/>
      <c r="K104" s="509"/>
      <c r="L104" s="509"/>
      <c r="M104" s="509"/>
    </row>
    <row r="105" spans="3:13" x14ac:dyDescent="0.25">
      <c r="C105" s="505"/>
      <c r="D105" s="506"/>
      <c r="E105" s="526"/>
      <c r="F105" s="526"/>
      <c r="G105" s="96"/>
      <c r="H105" s="526"/>
      <c r="I105" s="526"/>
      <c r="J105" s="509"/>
      <c r="K105" s="509"/>
      <c r="L105" s="509"/>
      <c r="M105" s="509"/>
    </row>
    <row r="106" spans="3:13" x14ac:dyDescent="0.25">
      <c r="C106" s="133"/>
      <c r="D106" s="510"/>
      <c r="E106" s="507"/>
      <c r="F106" s="507"/>
      <c r="G106" s="507"/>
      <c r="H106" s="508"/>
      <c r="I106" s="508"/>
      <c r="J106" s="508"/>
      <c r="K106" s="507"/>
      <c r="L106" s="509"/>
      <c r="M106" s="509"/>
    </row>
    <row r="107" spans="3:13" x14ac:dyDescent="0.25">
      <c r="C107" s="133"/>
      <c r="D107" s="510"/>
      <c r="E107" s="507"/>
      <c r="F107" s="507"/>
      <c r="G107" s="507"/>
      <c r="H107" s="508"/>
      <c r="I107" s="508"/>
      <c r="J107" s="508"/>
      <c r="K107" s="507"/>
      <c r="L107" s="509"/>
      <c r="M107" s="509"/>
    </row>
    <row r="108" spans="3:13" ht="15.75" x14ac:dyDescent="0.25">
      <c r="C108" s="511"/>
      <c r="D108" s="512"/>
      <c r="E108" s="507"/>
      <c r="F108" s="507"/>
      <c r="G108" s="507"/>
      <c r="H108" s="508"/>
      <c r="I108" s="508"/>
      <c r="J108" s="508"/>
      <c r="K108" s="507"/>
      <c r="L108" s="509"/>
      <c r="M108" s="509"/>
    </row>
    <row r="109" spans="3:13" ht="18.75" x14ac:dyDescent="0.25">
      <c r="C109" s="513"/>
      <c r="D109" s="510"/>
      <c r="E109" s="507"/>
      <c r="F109" s="507"/>
      <c r="G109" s="507"/>
      <c r="H109" s="508"/>
      <c r="I109" s="508"/>
      <c r="J109" s="508"/>
      <c r="K109" s="507"/>
      <c r="L109" s="509"/>
      <c r="M109" s="509"/>
    </row>
    <row r="110" spans="3:13" x14ac:dyDescent="0.25">
      <c r="C110" s="133"/>
      <c r="D110" s="510"/>
      <c r="E110" s="507"/>
      <c r="F110" s="507"/>
      <c r="G110" s="507"/>
      <c r="H110" s="508"/>
      <c r="I110" s="508"/>
      <c r="J110" s="508"/>
      <c r="K110" s="507"/>
      <c r="L110" s="509"/>
      <c r="M110" s="509"/>
    </row>
    <row r="111" spans="3:13" x14ac:dyDescent="0.25">
      <c r="C111" s="514"/>
      <c r="D111" s="514"/>
      <c r="E111" s="514"/>
      <c r="F111" s="516"/>
      <c r="G111" s="517"/>
      <c r="H111" s="514"/>
      <c r="I111" s="514"/>
      <c r="J111" s="514"/>
      <c r="K111" s="514"/>
      <c r="L111" s="509"/>
      <c r="M111" s="509"/>
    </row>
    <row r="112" spans="3:13" x14ac:dyDescent="0.25">
      <c r="C112" s="507"/>
      <c r="D112" s="518"/>
      <c r="E112" s="519"/>
      <c r="F112" s="519"/>
      <c r="G112" s="520"/>
      <c r="H112" s="508"/>
      <c r="I112" s="508"/>
      <c r="J112" s="521"/>
      <c r="K112" s="508"/>
      <c r="L112" s="509"/>
      <c r="M112" s="509"/>
    </row>
    <row r="113" spans="3:13" x14ac:dyDescent="0.25">
      <c r="C113" s="507"/>
      <c r="D113" s="518"/>
      <c r="E113" s="519"/>
      <c r="F113" s="519"/>
      <c r="G113" s="520"/>
      <c r="H113" s="508"/>
      <c r="I113" s="508"/>
      <c r="J113" s="508"/>
      <c r="K113" s="508"/>
      <c r="L113" s="509"/>
      <c r="M113" s="509"/>
    </row>
    <row r="114" spans="3:13" x14ac:dyDescent="0.25">
      <c r="C114" s="507"/>
      <c r="D114" s="518"/>
      <c r="E114" s="519"/>
      <c r="F114" s="519"/>
      <c r="G114" s="520"/>
      <c r="H114" s="508"/>
      <c r="I114" s="508"/>
      <c r="J114" s="508"/>
      <c r="K114" s="508"/>
      <c r="L114" s="509"/>
      <c r="M114" s="509"/>
    </row>
    <row r="115" spans="3:13" x14ac:dyDescent="0.25">
      <c r="C115" s="507"/>
      <c r="D115" s="518"/>
      <c r="E115" s="519"/>
      <c r="F115" s="519"/>
      <c r="G115" s="520"/>
      <c r="H115" s="508"/>
      <c r="I115" s="508"/>
      <c r="J115" s="508"/>
      <c r="K115" s="508"/>
      <c r="L115" s="509"/>
      <c r="M115" s="509"/>
    </row>
    <row r="116" spans="3:13" x14ac:dyDescent="0.25">
      <c r="C116" s="507"/>
      <c r="D116" s="518"/>
      <c r="E116" s="519"/>
      <c r="F116" s="519"/>
      <c r="G116" s="520"/>
      <c r="H116" s="508"/>
      <c r="I116" s="508"/>
      <c r="J116" s="508"/>
      <c r="K116" s="508"/>
      <c r="L116" s="509"/>
      <c r="M116" s="509"/>
    </row>
    <row r="117" spans="3:13" x14ac:dyDescent="0.25">
      <c r="C117" s="507"/>
      <c r="D117" s="518"/>
      <c r="E117" s="519"/>
      <c r="F117" s="519"/>
      <c r="G117" s="520"/>
      <c r="H117" s="508"/>
      <c r="I117" s="508"/>
      <c r="J117" s="508"/>
      <c r="K117" s="508"/>
      <c r="L117" s="509"/>
      <c r="M117" s="509"/>
    </row>
    <row r="118" spans="3:13" x14ac:dyDescent="0.25">
      <c r="C118" s="507"/>
      <c r="D118" s="518"/>
      <c r="E118" s="519"/>
      <c r="F118" s="519"/>
      <c r="G118" s="520"/>
      <c r="H118" s="508"/>
      <c r="I118" s="508"/>
      <c r="J118" s="508"/>
      <c r="K118" s="508"/>
      <c r="L118" s="509"/>
      <c r="M118" s="509"/>
    </row>
    <row r="119" spans="3:13" x14ac:dyDescent="0.25">
      <c r="C119" s="507"/>
      <c r="D119" s="518"/>
      <c r="E119" s="519"/>
      <c r="F119" s="519"/>
      <c r="G119" s="520"/>
      <c r="H119" s="508"/>
      <c r="I119" s="508"/>
      <c r="J119" s="508"/>
      <c r="K119" s="508"/>
      <c r="L119" s="509"/>
      <c r="M119" s="509"/>
    </row>
    <row r="120" spans="3:13" x14ac:dyDescent="0.25">
      <c r="C120" s="507"/>
      <c r="D120" s="518"/>
      <c r="E120" s="519"/>
      <c r="F120" s="519"/>
      <c r="G120" s="520"/>
      <c r="H120" s="508"/>
      <c r="I120" s="508"/>
      <c r="J120" s="508"/>
      <c r="K120" s="508"/>
      <c r="L120" s="509"/>
      <c r="M120" s="509"/>
    </row>
    <row r="121" spans="3:13" x14ac:dyDescent="0.25">
      <c r="C121" s="507"/>
      <c r="D121" s="518"/>
      <c r="E121" s="519"/>
      <c r="F121" s="519"/>
      <c r="G121" s="520"/>
      <c r="H121" s="508"/>
      <c r="I121" s="508"/>
      <c r="J121" s="508"/>
      <c r="K121" s="508"/>
      <c r="L121" s="509"/>
      <c r="M121" s="509"/>
    </row>
    <row r="122" spans="3:13" x14ac:dyDescent="0.25">
      <c r="C122" s="509"/>
      <c r="D122" s="509"/>
      <c r="E122" s="509"/>
      <c r="F122" s="509"/>
      <c r="G122" s="524"/>
      <c r="H122" s="509"/>
      <c r="I122" s="509"/>
      <c r="J122" s="509"/>
      <c r="K122" s="509"/>
      <c r="L122" s="509"/>
      <c r="M122" s="509"/>
    </row>
    <row r="123" spans="3:13" x14ac:dyDescent="0.25">
      <c r="C123" s="509"/>
      <c r="D123" s="509"/>
      <c r="E123" s="509"/>
      <c r="F123" s="509"/>
      <c r="G123" s="524"/>
      <c r="H123" s="509"/>
      <c r="I123" s="509"/>
      <c r="J123" s="509"/>
      <c r="K123" s="509"/>
      <c r="L123" s="509"/>
      <c r="M123" s="509"/>
    </row>
    <row r="124" spans="3:13" x14ac:dyDescent="0.25">
      <c r="C124" s="505"/>
      <c r="D124" s="506"/>
      <c r="E124" s="526"/>
      <c r="F124" s="526"/>
      <c r="G124" s="96"/>
      <c r="H124" s="526"/>
      <c r="I124" s="526"/>
      <c r="J124" s="509"/>
      <c r="K124" s="509"/>
      <c r="L124" s="509"/>
      <c r="M124" s="509"/>
    </row>
    <row r="125" spans="3:13" x14ac:dyDescent="0.25">
      <c r="C125" s="133"/>
      <c r="D125" s="510"/>
      <c r="E125" s="507"/>
      <c r="F125" s="507"/>
      <c r="G125" s="507"/>
      <c r="H125" s="508"/>
      <c r="I125" s="508"/>
      <c r="J125" s="508"/>
      <c r="K125" s="507"/>
      <c r="L125" s="509"/>
      <c r="M125" s="509"/>
    </row>
    <row r="126" spans="3:13" x14ac:dyDescent="0.25">
      <c r="C126" s="133"/>
      <c r="D126" s="510"/>
      <c r="E126" s="507"/>
      <c r="F126" s="507"/>
      <c r="G126" s="507"/>
      <c r="H126" s="508"/>
      <c r="I126" s="508"/>
      <c r="J126" s="508"/>
      <c r="K126" s="507"/>
      <c r="L126" s="509"/>
      <c r="M126" s="509"/>
    </row>
    <row r="127" spans="3:13" ht="15.75" x14ac:dyDescent="0.25">
      <c r="C127" s="511"/>
      <c r="D127" s="512"/>
      <c r="E127" s="507"/>
      <c r="F127" s="507"/>
      <c r="G127" s="507"/>
      <c r="H127" s="508"/>
      <c r="I127" s="508"/>
      <c r="J127" s="508"/>
      <c r="K127" s="507"/>
      <c r="L127" s="509"/>
      <c r="M127" s="509"/>
    </row>
    <row r="128" spans="3:13" ht="18.75" x14ac:dyDescent="0.25">
      <c r="C128" s="513"/>
      <c r="D128" s="510"/>
      <c r="E128" s="507"/>
      <c r="F128" s="507"/>
      <c r="G128" s="507"/>
      <c r="H128" s="508"/>
      <c r="I128" s="508"/>
      <c r="J128" s="508"/>
      <c r="K128" s="507"/>
      <c r="L128" s="509"/>
      <c r="M128" s="509"/>
    </row>
    <row r="129" spans="3:13" x14ac:dyDescent="0.25">
      <c r="C129" s="133"/>
      <c r="D129" s="510"/>
      <c r="E129" s="507"/>
      <c r="F129" s="507"/>
      <c r="G129" s="507"/>
      <c r="H129" s="508"/>
      <c r="I129" s="508"/>
      <c r="J129" s="508"/>
      <c r="K129" s="507"/>
      <c r="L129" s="509"/>
      <c r="M129" s="509"/>
    </row>
    <row r="130" spans="3:13" x14ac:dyDescent="0.25">
      <c r="C130" s="514"/>
      <c r="D130" s="514"/>
      <c r="E130" s="514"/>
      <c r="F130" s="516"/>
      <c r="G130" s="517"/>
      <c r="H130" s="514"/>
      <c r="I130" s="514"/>
      <c r="J130" s="514"/>
      <c r="K130" s="514"/>
      <c r="L130" s="509"/>
      <c r="M130" s="509"/>
    </row>
    <row r="131" spans="3:13" x14ac:dyDescent="0.25">
      <c r="C131" s="507"/>
      <c r="D131" s="518"/>
      <c r="E131" s="519"/>
      <c r="F131" s="519"/>
      <c r="G131" s="520"/>
      <c r="H131" s="508"/>
      <c r="I131" s="508"/>
      <c r="J131" s="521"/>
      <c r="K131" s="508"/>
      <c r="L131" s="509"/>
      <c r="M131" s="509"/>
    </row>
    <row r="132" spans="3:13" x14ac:dyDescent="0.25">
      <c r="C132" s="507"/>
      <c r="D132" s="518"/>
      <c r="E132" s="519"/>
      <c r="F132" s="519"/>
      <c r="G132" s="520"/>
      <c r="H132" s="508"/>
      <c r="I132" s="508"/>
      <c r="J132" s="508"/>
      <c r="K132" s="508"/>
      <c r="L132" s="509"/>
      <c r="M132" s="509"/>
    </row>
    <row r="133" spans="3:13" x14ac:dyDescent="0.25">
      <c r="C133" s="507"/>
      <c r="D133" s="518"/>
      <c r="E133" s="519"/>
      <c r="F133" s="519"/>
      <c r="G133" s="520"/>
      <c r="H133" s="508"/>
      <c r="I133" s="508"/>
      <c r="J133" s="508"/>
      <c r="K133" s="508"/>
      <c r="L133" s="509"/>
      <c r="M133" s="509"/>
    </row>
    <row r="134" spans="3:13" x14ac:dyDescent="0.25">
      <c r="C134" s="507"/>
      <c r="D134" s="518"/>
      <c r="E134" s="519"/>
      <c r="F134" s="519"/>
      <c r="G134" s="520"/>
      <c r="H134" s="508"/>
      <c r="I134" s="508"/>
      <c r="J134" s="508"/>
      <c r="K134" s="508"/>
      <c r="L134" s="509"/>
      <c r="M134" s="509"/>
    </row>
    <row r="135" spans="3:13" x14ac:dyDescent="0.25">
      <c r="C135" s="507"/>
      <c r="D135" s="518"/>
      <c r="E135" s="519"/>
      <c r="F135" s="519"/>
      <c r="G135" s="520"/>
      <c r="H135" s="508"/>
      <c r="I135" s="508"/>
      <c r="J135" s="508"/>
      <c r="K135" s="508"/>
      <c r="L135" s="509"/>
      <c r="M135" s="509"/>
    </row>
    <row r="136" spans="3:13" x14ac:dyDescent="0.25">
      <c r="C136" s="507"/>
      <c r="D136" s="518"/>
      <c r="E136" s="519"/>
      <c r="F136" s="519"/>
      <c r="G136" s="520"/>
      <c r="H136" s="508"/>
      <c r="I136" s="508"/>
      <c r="J136" s="508"/>
      <c r="K136" s="508"/>
      <c r="L136" s="509"/>
      <c r="M136" s="509"/>
    </row>
    <row r="137" spans="3:13" x14ac:dyDescent="0.25">
      <c r="C137" s="507"/>
      <c r="D137" s="518"/>
      <c r="E137" s="519"/>
      <c r="F137" s="519"/>
      <c r="G137" s="520"/>
      <c r="H137" s="508"/>
      <c r="I137" s="508"/>
      <c r="J137" s="508"/>
      <c r="K137" s="508"/>
      <c r="L137" s="509"/>
      <c r="M137" s="509"/>
    </row>
    <row r="138" spans="3:13" x14ac:dyDescent="0.25">
      <c r="C138" s="507"/>
      <c r="D138" s="518"/>
      <c r="E138" s="519"/>
      <c r="F138" s="519"/>
      <c r="G138" s="520"/>
      <c r="H138" s="508"/>
      <c r="I138" s="508"/>
      <c r="J138" s="508"/>
      <c r="K138" s="508"/>
      <c r="L138" s="509"/>
      <c r="M138" s="509"/>
    </row>
    <row r="139" spans="3:13" x14ac:dyDescent="0.25">
      <c r="C139" s="507"/>
      <c r="D139" s="518"/>
      <c r="E139" s="519"/>
      <c r="F139" s="519"/>
      <c r="G139" s="520"/>
      <c r="H139" s="508"/>
      <c r="I139" s="508"/>
      <c r="J139" s="508"/>
      <c r="K139" s="508"/>
      <c r="L139" s="509"/>
      <c r="M139" s="509"/>
    </row>
    <row r="140" spans="3:13" x14ac:dyDescent="0.25">
      <c r="C140" s="507"/>
      <c r="D140" s="518"/>
      <c r="E140" s="519"/>
      <c r="F140" s="519"/>
      <c r="G140" s="520"/>
      <c r="H140" s="508"/>
      <c r="I140" s="508"/>
      <c r="J140" s="508"/>
      <c r="K140" s="508"/>
      <c r="L140" s="509"/>
      <c r="M140" s="509"/>
    </row>
    <row r="141" spans="3:13" x14ac:dyDescent="0.25">
      <c r="C141" s="509"/>
      <c r="D141" s="509"/>
      <c r="E141" s="509"/>
      <c r="F141" s="509"/>
      <c r="G141" s="524"/>
      <c r="H141" s="509"/>
      <c r="I141" s="509"/>
      <c r="J141" s="509"/>
      <c r="K141" s="509"/>
      <c r="L141" s="509"/>
      <c r="M141" s="509"/>
    </row>
    <row r="142" spans="3:13" x14ac:dyDescent="0.25">
      <c r="C142" s="509"/>
      <c r="D142" s="509"/>
      <c r="E142" s="509"/>
      <c r="F142" s="509"/>
      <c r="G142" s="524"/>
      <c r="H142" s="509"/>
      <c r="I142" s="509"/>
      <c r="J142" s="509"/>
      <c r="K142" s="509"/>
      <c r="L142" s="509"/>
      <c r="M142" s="509"/>
    </row>
    <row r="143" spans="3:13" x14ac:dyDescent="0.25">
      <c r="C143" s="505"/>
      <c r="D143" s="506"/>
      <c r="E143" s="526"/>
      <c r="F143" s="526"/>
      <c r="G143" s="96"/>
      <c r="H143" s="526"/>
      <c r="I143" s="526"/>
      <c r="J143" s="509"/>
      <c r="K143" s="509"/>
      <c r="L143" s="509"/>
      <c r="M143" s="509"/>
    </row>
    <row r="144" spans="3:13" x14ac:dyDescent="0.25">
      <c r="C144" s="133"/>
      <c r="D144" s="510"/>
      <c r="E144" s="507"/>
      <c r="F144" s="507"/>
      <c r="G144" s="507"/>
      <c r="H144" s="508"/>
      <c r="I144" s="508"/>
      <c r="J144" s="508"/>
      <c r="K144" s="507"/>
      <c r="L144" s="509"/>
      <c r="M144" s="509"/>
    </row>
    <row r="145" spans="3:13" x14ac:dyDescent="0.25">
      <c r="C145" s="133"/>
      <c r="D145" s="510"/>
      <c r="E145" s="507"/>
      <c r="F145" s="507"/>
      <c r="G145" s="507"/>
      <c r="H145" s="508"/>
      <c r="I145" s="508"/>
      <c r="J145" s="508"/>
      <c r="K145" s="507"/>
      <c r="L145" s="509"/>
      <c r="M145" s="509"/>
    </row>
    <row r="146" spans="3:13" ht="15.75" x14ac:dyDescent="0.25">
      <c r="C146" s="511"/>
      <c r="D146" s="512"/>
      <c r="E146" s="507"/>
      <c r="F146" s="507"/>
      <c r="G146" s="507"/>
      <c r="H146" s="508"/>
      <c r="I146" s="508"/>
      <c r="J146" s="508"/>
      <c r="K146" s="507"/>
      <c r="L146" s="509"/>
      <c r="M146" s="509"/>
    </row>
    <row r="147" spans="3:13" ht="18.75" x14ac:dyDescent="0.25">
      <c r="C147" s="513"/>
      <c r="D147" s="510"/>
      <c r="E147" s="507"/>
      <c r="F147" s="507"/>
      <c r="G147" s="507"/>
      <c r="H147" s="508"/>
      <c r="I147" s="508"/>
      <c r="J147" s="508"/>
      <c r="K147" s="507"/>
      <c r="L147" s="509"/>
      <c r="M147" s="509"/>
    </row>
    <row r="148" spans="3:13" x14ac:dyDescent="0.25">
      <c r="C148" s="133"/>
      <c r="D148" s="510"/>
      <c r="E148" s="507"/>
      <c r="F148" s="507"/>
      <c r="G148" s="507"/>
      <c r="H148" s="508"/>
      <c r="I148" s="508"/>
      <c r="J148" s="508"/>
      <c r="K148" s="507"/>
      <c r="L148" s="509"/>
      <c r="M148" s="509"/>
    </row>
    <row r="149" spans="3:13" x14ac:dyDescent="0.25">
      <c r="C149" s="514"/>
      <c r="D149" s="514"/>
      <c r="E149" s="514"/>
      <c r="F149" s="516"/>
      <c r="G149" s="517"/>
      <c r="H149" s="514"/>
      <c r="I149" s="514"/>
      <c r="J149" s="514"/>
      <c r="K149" s="514"/>
      <c r="L149" s="509"/>
      <c r="M149" s="509"/>
    </row>
    <row r="150" spans="3:13" x14ac:dyDescent="0.25">
      <c r="C150" s="507"/>
      <c r="D150" s="518"/>
      <c r="E150" s="519"/>
      <c r="F150" s="519"/>
      <c r="G150" s="520"/>
      <c r="H150" s="508"/>
      <c r="I150" s="508"/>
      <c r="J150" s="521"/>
      <c r="K150" s="508"/>
      <c r="L150" s="509"/>
      <c r="M150" s="509"/>
    </row>
    <row r="151" spans="3:13" x14ac:dyDescent="0.25">
      <c r="C151" s="507"/>
      <c r="D151" s="518"/>
      <c r="E151" s="519"/>
      <c r="F151" s="519"/>
      <c r="G151" s="520"/>
      <c r="H151" s="508"/>
      <c r="I151" s="508"/>
      <c r="J151" s="508"/>
      <c r="K151" s="508"/>
      <c r="L151" s="509"/>
      <c r="M151" s="509"/>
    </row>
    <row r="152" spans="3:13" x14ac:dyDescent="0.25">
      <c r="C152" s="507"/>
      <c r="D152" s="518"/>
      <c r="E152" s="519"/>
      <c r="F152" s="519"/>
      <c r="G152" s="520"/>
      <c r="H152" s="508"/>
      <c r="I152" s="508"/>
      <c r="J152" s="508"/>
      <c r="K152" s="508"/>
      <c r="L152" s="509"/>
      <c r="M152" s="509"/>
    </row>
    <row r="153" spans="3:13" x14ac:dyDescent="0.25">
      <c r="C153" s="507"/>
      <c r="D153" s="518"/>
      <c r="E153" s="519"/>
      <c r="F153" s="519"/>
      <c r="G153" s="520"/>
      <c r="H153" s="508"/>
      <c r="I153" s="508"/>
      <c r="J153" s="508"/>
      <c r="K153" s="508"/>
      <c r="L153" s="509"/>
      <c r="M153" s="509"/>
    </row>
    <row r="154" spans="3:13" x14ac:dyDescent="0.25">
      <c r="C154" s="507"/>
      <c r="D154" s="518"/>
      <c r="E154" s="519"/>
      <c r="F154" s="519"/>
      <c r="G154" s="520"/>
      <c r="H154" s="508"/>
      <c r="I154" s="508"/>
      <c r="J154" s="508"/>
      <c r="K154" s="508"/>
      <c r="L154" s="509"/>
      <c r="M154" s="509"/>
    </row>
    <row r="155" spans="3:13" x14ac:dyDescent="0.25">
      <c r="C155" s="507"/>
      <c r="D155" s="518"/>
      <c r="E155" s="519"/>
      <c r="F155" s="519"/>
      <c r="G155" s="520"/>
      <c r="H155" s="508"/>
      <c r="I155" s="508"/>
      <c r="J155" s="508"/>
      <c r="K155" s="508"/>
      <c r="L155" s="509"/>
      <c r="M155" s="509"/>
    </row>
    <row r="156" spans="3:13" x14ac:dyDescent="0.25">
      <c r="C156" s="507"/>
      <c r="D156" s="518"/>
      <c r="E156" s="519"/>
      <c r="F156" s="519"/>
      <c r="G156" s="520"/>
      <c r="H156" s="508"/>
      <c r="I156" s="508"/>
      <c r="J156" s="508"/>
      <c r="K156" s="508"/>
      <c r="L156" s="509"/>
      <c r="M156" s="509"/>
    </row>
    <row r="157" spans="3:13" x14ac:dyDescent="0.25">
      <c r="C157" s="507"/>
      <c r="D157" s="518"/>
      <c r="E157" s="519"/>
      <c r="F157" s="519"/>
      <c r="G157" s="520"/>
      <c r="H157" s="508"/>
      <c r="I157" s="508"/>
      <c r="J157" s="508"/>
      <c r="K157" s="508"/>
      <c r="L157" s="509"/>
      <c r="M157" s="509"/>
    </row>
    <row r="158" spans="3:13" x14ac:dyDescent="0.25">
      <c r="C158" s="507"/>
      <c r="D158" s="518"/>
      <c r="E158" s="519"/>
      <c r="F158" s="519"/>
      <c r="G158" s="520"/>
      <c r="H158" s="508"/>
      <c r="I158" s="508"/>
      <c r="J158" s="508"/>
      <c r="K158" s="508"/>
      <c r="L158" s="509"/>
      <c r="M158" s="509"/>
    </row>
    <row r="159" spans="3:13" x14ac:dyDescent="0.25">
      <c r="C159" s="507"/>
      <c r="D159" s="518"/>
      <c r="E159" s="519"/>
      <c r="F159" s="519"/>
      <c r="G159" s="520"/>
      <c r="H159" s="508"/>
      <c r="I159" s="508"/>
      <c r="J159" s="508"/>
      <c r="K159" s="508"/>
      <c r="L159" s="509"/>
      <c r="M159" s="509"/>
    </row>
    <row r="160" spans="3:13" x14ac:dyDescent="0.25">
      <c r="C160" s="509"/>
      <c r="D160" s="509"/>
      <c r="E160" s="509"/>
      <c r="F160" s="509"/>
      <c r="G160" s="524"/>
      <c r="H160" s="509"/>
      <c r="I160" s="509"/>
      <c r="J160" s="509"/>
      <c r="K160" s="509"/>
      <c r="L160" s="509"/>
      <c r="M160" s="509"/>
    </row>
    <row r="161" spans="3:13" x14ac:dyDescent="0.25">
      <c r="C161" s="509"/>
      <c r="D161" s="509"/>
      <c r="E161" s="509"/>
      <c r="F161" s="509"/>
      <c r="G161" s="524"/>
      <c r="H161" s="509"/>
      <c r="I161" s="509"/>
      <c r="J161" s="509"/>
      <c r="K161" s="509"/>
      <c r="L161" s="509"/>
      <c r="M161" s="509"/>
    </row>
    <row r="162" spans="3:13" x14ac:dyDescent="0.25">
      <c r="C162" s="505"/>
      <c r="D162" s="506"/>
      <c r="E162" s="526"/>
      <c r="F162" s="526"/>
      <c r="G162" s="96"/>
      <c r="H162" s="526"/>
      <c r="I162" s="526"/>
      <c r="J162" s="509"/>
      <c r="K162" s="509"/>
      <c r="L162" s="509"/>
      <c r="M162" s="509"/>
    </row>
    <row r="163" spans="3:13" x14ac:dyDescent="0.25">
      <c r="C163" s="133"/>
      <c r="D163" s="510"/>
      <c r="E163" s="507"/>
      <c r="F163" s="507"/>
      <c r="G163" s="507"/>
      <c r="H163" s="508"/>
      <c r="I163" s="508"/>
      <c r="J163" s="508"/>
      <c r="K163" s="507"/>
      <c r="L163" s="509"/>
      <c r="M163" s="509"/>
    </row>
    <row r="164" spans="3:13" x14ac:dyDescent="0.25">
      <c r="C164" s="133"/>
      <c r="D164" s="510"/>
      <c r="E164" s="507"/>
      <c r="F164" s="507"/>
      <c r="G164" s="507"/>
      <c r="H164" s="508"/>
      <c r="I164" s="508"/>
      <c r="J164" s="508"/>
      <c r="K164" s="507"/>
      <c r="L164" s="509"/>
      <c r="M164" s="509"/>
    </row>
    <row r="165" spans="3:13" ht="15.75" x14ac:dyDescent="0.25">
      <c r="C165" s="511"/>
      <c r="D165" s="512"/>
      <c r="E165" s="507"/>
      <c r="F165" s="507"/>
      <c r="G165" s="507"/>
      <c r="H165" s="508"/>
      <c r="I165" s="508"/>
      <c r="J165" s="508"/>
      <c r="K165" s="507"/>
      <c r="L165" s="509"/>
      <c r="M165" s="509"/>
    </row>
    <row r="166" spans="3:13" ht="18.75" x14ac:dyDescent="0.25">
      <c r="C166" s="513"/>
      <c r="D166" s="510"/>
      <c r="E166" s="507"/>
      <c r="F166" s="507"/>
      <c r="G166" s="507"/>
      <c r="H166" s="508"/>
      <c r="I166" s="508"/>
      <c r="J166" s="508"/>
      <c r="K166" s="507"/>
      <c r="L166" s="509"/>
      <c r="M166" s="509"/>
    </row>
    <row r="167" spans="3:13" x14ac:dyDescent="0.25">
      <c r="C167" s="133"/>
      <c r="D167" s="510"/>
      <c r="E167" s="507"/>
      <c r="F167" s="507"/>
      <c r="G167" s="507"/>
      <c r="H167" s="508"/>
      <c r="I167" s="508"/>
      <c r="J167" s="508"/>
      <c r="K167" s="507"/>
      <c r="L167" s="509"/>
      <c r="M167" s="509"/>
    </row>
    <row r="168" spans="3:13" x14ac:dyDescent="0.25">
      <c r="C168" s="514"/>
      <c r="D168" s="514"/>
      <c r="E168" s="514"/>
      <c r="F168" s="516"/>
      <c r="G168" s="517"/>
      <c r="H168" s="514"/>
      <c r="I168" s="514"/>
      <c r="J168" s="514"/>
      <c r="K168" s="514"/>
      <c r="L168" s="509"/>
      <c r="M168" s="509"/>
    </row>
    <row r="169" spans="3:13" x14ac:dyDescent="0.25">
      <c r="C169" s="507"/>
      <c r="D169" s="518"/>
      <c r="E169" s="519"/>
      <c r="F169" s="519"/>
      <c r="G169" s="520"/>
      <c r="H169" s="508"/>
      <c r="I169" s="508"/>
      <c r="J169" s="521"/>
      <c r="K169" s="508"/>
      <c r="L169" s="509"/>
      <c r="M169" s="509"/>
    </row>
    <row r="170" spans="3:13" x14ac:dyDescent="0.25">
      <c r="C170" s="507"/>
      <c r="D170" s="518"/>
      <c r="E170" s="519"/>
      <c r="F170" s="519"/>
      <c r="G170" s="520"/>
      <c r="H170" s="508"/>
      <c r="I170" s="508"/>
      <c r="J170" s="508"/>
      <c r="K170" s="508"/>
      <c r="L170" s="509"/>
      <c r="M170" s="509"/>
    </row>
    <row r="171" spans="3:13" x14ac:dyDescent="0.25">
      <c r="C171" s="507"/>
      <c r="D171" s="518"/>
      <c r="E171" s="519"/>
      <c r="F171" s="519"/>
      <c r="G171" s="520"/>
      <c r="H171" s="508"/>
      <c r="I171" s="508"/>
      <c r="J171" s="508"/>
      <c r="K171" s="508"/>
      <c r="L171" s="509"/>
      <c r="M171" s="509"/>
    </row>
    <row r="172" spans="3:13" x14ac:dyDescent="0.25">
      <c r="C172" s="507"/>
      <c r="D172" s="518"/>
      <c r="E172" s="519"/>
      <c r="F172" s="519"/>
      <c r="G172" s="520"/>
      <c r="H172" s="508"/>
      <c r="I172" s="508"/>
      <c r="J172" s="508"/>
      <c r="K172" s="508"/>
      <c r="L172" s="509"/>
      <c r="M172" s="509"/>
    </row>
    <row r="173" spans="3:13" x14ac:dyDescent="0.25">
      <c r="C173" s="507"/>
      <c r="D173" s="518"/>
      <c r="E173" s="519"/>
      <c r="F173" s="519"/>
      <c r="G173" s="520"/>
      <c r="H173" s="508"/>
      <c r="I173" s="508"/>
      <c r="J173" s="508"/>
      <c r="K173" s="508"/>
      <c r="L173" s="509"/>
      <c r="M173" s="509"/>
    </row>
    <row r="174" spans="3:13" x14ac:dyDescent="0.25">
      <c r="C174" s="507"/>
      <c r="D174" s="518"/>
      <c r="E174" s="519"/>
      <c r="F174" s="519"/>
      <c r="G174" s="520"/>
      <c r="H174" s="508"/>
      <c r="I174" s="508"/>
      <c r="J174" s="508"/>
      <c r="K174" s="508"/>
      <c r="L174" s="509"/>
      <c r="M174" s="509"/>
    </row>
    <row r="175" spans="3:13" x14ac:dyDescent="0.25">
      <c r="C175" s="507"/>
      <c r="D175" s="518"/>
      <c r="E175" s="519"/>
      <c r="F175" s="519"/>
      <c r="G175" s="520"/>
      <c r="H175" s="508"/>
      <c r="I175" s="508"/>
      <c r="J175" s="508"/>
      <c r="K175" s="508"/>
      <c r="L175" s="509"/>
      <c r="M175" s="509"/>
    </row>
    <row r="176" spans="3:13" x14ac:dyDescent="0.25">
      <c r="C176" s="507"/>
      <c r="D176" s="518"/>
      <c r="E176" s="519"/>
      <c r="F176" s="519"/>
      <c r="G176" s="520"/>
      <c r="H176" s="508"/>
      <c r="I176" s="508"/>
      <c r="J176" s="508"/>
      <c r="K176" s="508"/>
      <c r="L176" s="509"/>
      <c r="M176" s="509"/>
    </row>
    <row r="177" spans="3:13" x14ac:dyDescent="0.25">
      <c r="C177" s="507"/>
      <c r="D177" s="518"/>
      <c r="E177" s="519"/>
      <c r="F177" s="519"/>
      <c r="G177" s="520"/>
      <c r="H177" s="508"/>
      <c r="I177" s="508"/>
      <c r="J177" s="508"/>
      <c r="K177" s="508"/>
      <c r="L177" s="509"/>
      <c r="M177" s="509"/>
    </row>
    <row r="178" spans="3:13" x14ac:dyDescent="0.25">
      <c r="C178" s="507"/>
      <c r="D178" s="518"/>
      <c r="E178" s="519"/>
      <c r="F178" s="519"/>
      <c r="G178" s="520"/>
      <c r="H178" s="508"/>
      <c r="I178" s="508"/>
      <c r="J178" s="508"/>
      <c r="K178" s="508"/>
      <c r="L178" s="509"/>
      <c r="M178" s="509"/>
    </row>
    <row r="179" spans="3:13" x14ac:dyDescent="0.25">
      <c r="C179" s="509"/>
      <c r="D179" s="509"/>
      <c r="E179" s="509"/>
      <c r="F179" s="509"/>
      <c r="G179" s="524"/>
      <c r="H179" s="509"/>
      <c r="I179" s="509"/>
      <c r="J179" s="509"/>
      <c r="K179" s="509"/>
      <c r="L179" s="509"/>
      <c r="M179" s="509"/>
    </row>
    <row r="180" spans="3:13" x14ac:dyDescent="0.25">
      <c r="C180" s="509"/>
      <c r="D180" s="509"/>
      <c r="E180" s="509"/>
      <c r="F180" s="509"/>
      <c r="G180" s="524"/>
      <c r="H180" s="509"/>
      <c r="I180" s="509"/>
      <c r="J180" s="509"/>
      <c r="K180" s="509"/>
      <c r="L180" s="509"/>
      <c r="M180" s="509"/>
    </row>
    <row r="181" spans="3:13" x14ac:dyDescent="0.25">
      <c r="C181" s="505"/>
      <c r="D181" s="506"/>
      <c r="E181" s="526"/>
      <c r="F181" s="526"/>
      <c r="G181" s="96"/>
      <c r="H181" s="526"/>
      <c r="I181" s="526"/>
      <c r="J181" s="509"/>
      <c r="K181" s="509"/>
      <c r="L181" s="509"/>
      <c r="M181" s="509"/>
    </row>
    <row r="182" spans="3:13" x14ac:dyDescent="0.25">
      <c r="C182" s="133"/>
      <c r="D182" s="510"/>
      <c r="E182" s="507"/>
      <c r="F182" s="507"/>
      <c r="G182" s="507"/>
      <c r="H182" s="508"/>
      <c r="I182" s="508"/>
      <c r="J182" s="508"/>
      <c r="K182" s="507"/>
      <c r="L182" s="509"/>
      <c r="M182" s="509"/>
    </row>
    <row r="183" spans="3:13" x14ac:dyDescent="0.25">
      <c r="C183" s="133"/>
      <c r="D183" s="510"/>
      <c r="E183" s="507"/>
      <c r="F183" s="507"/>
      <c r="G183" s="507"/>
      <c r="H183" s="508"/>
      <c r="I183" s="508"/>
      <c r="J183" s="508"/>
      <c r="K183" s="507"/>
      <c r="L183" s="509"/>
      <c r="M183" s="509"/>
    </row>
    <row r="184" spans="3:13" ht="15.75" x14ac:dyDescent="0.25">
      <c r="C184" s="511"/>
      <c r="D184" s="512"/>
      <c r="E184" s="507"/>
      <c r="F184" s="507"/>
      <c r="G184" s="507"/>
      <c r="H184" s="508"/>
      <c r="I184" s="508"/>
      <c r="J184" s="508"/>
      <c r="K184" s="507"/>
      <c r="L184" s="509"/>
      <c r="M184" s="509"/>
    </row>
    <row r="185" spans="3:13" ht="18.75" x14ac:dyDescent="0.25">
      <c r="C185" s="513"/>
      <c r="D185" s="510"/>
      <c r="E185" s="507"/>
      <c r="F185" s="507"/>
      <c r="G185" s="507"/>
      <c r="H185" s="508"/>
      <c r="I185" s="508"/>
      <c r="J185" s="508"/>
      <c r="K185" s="507"/>
      <c r="L185" s="509"/>
      <c r="M185" s="509"/>
    </row>
    <row r="186" spans="3:13" x14ac:dyDescent="0.25">
      <c r="C186" s="133"/>
      <c r="D186" s="510"/>
      <c r="E186" s="507"/>
      <c r="F186" s="507"/>
      <c r="G186" s="507"/>
      <c r="H186" s="508"/>
      <c r="I186" s="508"/>
      <c r="J186" s="508"/>
      <c r="K186" s="507"/>
      <c r="L186" s="509"/>
      <c r="M186" s="509"/>
    </row>
    <row r="187" spans="3:13" x14ac:dyDescent="0.25">
      <c r="C187" s="514"/>
      <c r="D187" s="514"/>
      <c r="E187" s="514"/>
      <c r="F187" s="516"/>
      <c r="G187" s="517"/>
      <c r="H187" s="514"/>
      <c r="I187" s="514"/>
      <c r="J187" s="514"/>
      <c r="K187" s="514"/>
      <c r="L187" s="509"/>
      <c r="M187" s="509"/>
    </row>
    <row r="188" spans="3:13" x14ac:dyDescent="0.25">
      <c r="C188" s="507"/>
      <c r="D188" s="518"/>
      <c r="E188" s="519"/>
      <c r="F188" s="519"/>
      <c r="G188" s="520"/>
      <c r="H188" s="508"/>
      <c r="I188" s="508"/>
      <c r="J188" s="521"/>
      <c r="K188" s="508"/>
      <c r="L188" s="509"/>
      <c r="M188" s="509"/>
    </row>
    <row r="189" spans="3:13" x14ac:dyDescent="0.25">
      <c r="C189" s="507"/>
      <c r="D189" s="518"/>
      <c r="E189" s="519"/>
      <c r="F189" s="519"/>
      <c r="G189" s="520"/>
      <c r="H189" s="508"/>
      <c r="I189" s="508"/>
      <c r="J189" s="508"/>
      <c r="K189" s="508"/>
      <c r="L189" s="509"/>
      <c r="M189" s="509"/>
    </row>
    <row r="190" spans="3:13" x14ac:dyDescent="0.25">
      <c r="C190" s="507"/>
      <c r="D190" s="518"/>
      <c r="E190" s="519"/>
      <c r="F190" s="519"/>
      <c r="G190" s="520"/>
      <c r="H190" s="508"/>
      <c r="I190" s="508"/>
      <c r="J190" s="508"/>
      <c r="K190" s="508"/>
      <c r="L190" s="509"/>
      <c r="M190" s="509"/>
    </row>
    <row r="191" spans="3:13" x14ac:dyDescent="0.25">
      <c r="C191" s="507"/>
      <c r="D191" s="518"/>
      <c r="E191" s="519"/>
      <c r="F191" s="519"/>
      <c r="G191" s="520"/>
      <c r="H191" s="508"/>
      <c r="I191" s="508"/>
      <c r="J191" s="508"/>
      <c r="K191" s="508"/>
      <c r="L191" s="509"/>
      <c r="M191" s="509"/>
    </row>
    <row r="192" spans="3:13" x14ac:dyDescent="0.25">
      <c r="C192" s="507"/>
      <c r="D192" s="518"/>
      <c r="E192" s="519"/>
      <c r="F192" s="519"/>
      <c r="G192" s="520"/>
      <c r="H192" s="508"/>
      <c r="I192" s="508"/>
      <c r="J192" s="508"/>
      <c r="K192" s="508"/>
      <c r="L192" s="509"/>
      <c r="M192" s="509"/>
    </row>
    <row r="193" spans="3:13" x14ac:dyDescent="0.25">
      <c r="C193" s="507"/>
      <c r="D193" s="518"/>
      <c r="E193" s="519"/>
      <c r="F193" s="519"/>
      <c r="G193" s="520"/>
      <c r="H193" s="508"/>
      <c r="I193" s="508"/>
      <c r="J193" s="508"/>
      <c r="K193" s="508"/>
      <c r="L193" s="509"/>
      <c r="M193" s="509"/>
    </row>
    <row r="194" spans="3:13" x14ac:dyDescent="0.25">
      <c r="C194" s="507"/>
      <c r="D194" s="518"/>
      <c r="E194" s="519"/>
      <c r="F194" s="519"/>
      <c r="G194" s="520"/>
      <c r="H194" s="508"/>
      <c r="I194" s="508"/>
      <c r="J194" s="508"/>
      <c r="K194" s="508"/>
      <c r="L194" s="509"/>
      <c r="M194" s="509"/>
    </row>
    <row r="195" spans="3:13" x14ac:dyDescent="0.25">
      <c r="C195" s="507"/>
      <c r="D195" s="518"/>
      <c r="E195" s="519"/>
      <c r="F195" s="519"/>
      <c r="G195" s="520"/>
      <c r="H195" s="508"/>
      <c r="I195" s="508"/>
      <c r="J195" s="508"/>
      <c r="K195" s="508"/>
      <c r="L195" s="509"/>
      <c r="M195" s="509"/>
    </row>
    <row r="196" spans="3:13" x14ac:dyDescent="0.25">
      <c r="C196" s="507"/>
      <c r="D196" s="518"/>
      <c r="E196" s="519"/>
      <c r="F196" s="519"/>
      <c r="G196" s="520"/>
      <c r="H196" s="508"/>
      <c r="I196" s="508"/>
      <c r="J196" s="508"/>
      <c r="K196" s="508"/>
      <c r="L196" s="509"/>
      <c r="M196" s="509"/>
    </row>
    <row r="197" spans="3:13" x14ac:dyDescent="0.25">
      <c r="C197" s="507"/>
      <c r="D197" s="518"/>
      <c r="E197" s="519"/>
      <c r="F197" s="519"/>
      <c r="G197" s="520"/>
      <c r="H197" s="508"/>
      <c r="I197" s="508"/>
      <c r="J197" s="508"/>
      <c r="K197" s="508"/>
      <c r="L197" s="509"/>
      <c r="M197" s="509"/>
    </row>
    <row r="198" spans="3:13" x14ac:dyDescent="0.25">
      <c r="C198" s="509"/>
      <c r="D198" s="509"/>
      <c r="E198" s="509"/>
      <c r="F198" s="509"/>
      <c r="G198" s="524"/>
      <c r="H198" s="509"/>
      <c r="I198" s="509"/>
      <c r="J198" s="509"/>
      <c r="K198" s="509"/>
      <c r="L198" s="509"/>
      <c r="M198" s="509"/>
    </row>
    <row r="199" spans="3:13" x14ac:dyDescent="0.25">
      <c r="C199" s="509"/>
      <c r="D199" s="509"/>
      <c r="E199" s="509"/>
      <c r="F199" s="509"/>
      <c r="G199" s="524"/>
      <c r="H199" s="509"/>
      <c r="I199" s="509"/>
      <c r="J199" s="509"/>
      <c r="K199" s="509"/>
      <c r="L199" s="509"/>
      <c r="M199" s="509"/>
    </row>
    <row r="200" spans="3:13" x14ac:dyDescent="0.25">
      <c r="C200" s="505"/>
      <c r="D200" s="506"/>
      <c r="E200" s="526"/>
      <c r="F200" s="526"/>
      <c r="G200" s="96"/>
      <c r="H200" s="526"/>
      <c r="I200" s="526"/>
      <c r="J200" s="509"/>
      <c r="K200" s="509"/>
      <c r="L200" s="509"/>
      <c r="M200" s="509"/>
    </row>
    <row r="201" spans="3:13" x14ac:dyDescent="0.25">
      <c r="C201" s="133"/>
      <c r="D201" s="510"/>
      <c r="E201" s="507"/>
      <c r="F201" s="507"/>
      <c r="G201" s="507"/>
      <c r="H201" s="508"/>
      <c r="I201" s="508"/>
      <c r="J201" s="508"/>
      <c r="K201" s="507"/>
      <c r="L201" s="509"/>
      <c r="M201" s="509"/>
    </row>
    <row r="202" spans="3:13" x14ac:dyDescent="0.25">
      <c r="C202" s="133"/>
      <c r="D202" s="510"/>
      <c r="E202" s="507"/>
      <c r="F202" s="507"/>
      <c r="G202" s="507"/>
      <c r="H202" s="508"/>
      <c r="I202" s="508"/>
      <c r="J202" s="508"/>
      <c r="K202" s="507"/>
      <c r="L202" s="509"/>
      <c r="M202" s="509"/>
    </row>
    <row r="203" spans="3:13" ht="15.75" x14ac:dyDescent="0.25">
      <c r="C203" s="511"/>
      <c r="D203" s="512"/>
      <c r="E203" s="507"/>
      <c r="F203" s="507"/>
      <c r="G203" s="507"/>
      <c r="H203" s="508"/>
      <c r="I203" s="508"/>
      <c r="J203" s="508"/>
      <c r="K203" s="507"/>
      <c r="L203" s="509"/>
      <c r="M203" s="509"/>
    </row>
    <row r="204" spans="3:13" ht="18.75" x14ac:dyDescent="0.25">
      <c r="C204" s="513"/>
      <c r="D204" s="510"/>
      <c r="E204" s="507"/>
      <c r="F204" s="507"/>
      <c r="G204" s="507"/>
      <c r="H204" s="508"/>
      <c r="I204" s="508"/>
      <c r="J204" s="508"/>
      <c r="K204" s="507"/>
      <c r="L204" s="509"/>
      <c r="M204" s="509"/>
    </row>
    <row r="205" spans="3:13" x14ac:dyDescent="0.25">
      <c r="C205" s="133"/>
      <c r="D205" s="510"/>
      <c r="E205" s="507"/>
      <c r="F205" s="507"/>
      <c r="G205" s="507"/>
      <c r="H205" s="508"/>
      <c r="I205" s="508"/>
      <c r="J205" s="508"/>
      <c r="K205" s="507"/>
      <c r="L205" s="509"/>
      <c r="M205" s="509"/>
    </row>
    <row r="206" spans="3:13" x14ac:dyDescent="0.25">
      <c r="C206" s="514"/>
      <c r="D206" s="514"/>
      <c r="E206" s="514"/>
      <c r="F206" s="516"/>
      <c r="G206" s="517"/>
      <c r="H206" s="514"/>
      <c r="I206" s="514"/>
      <c r="J206" s="514"/>
      <c r="K206" s="514"/>
      <c r="L206" s="509"/>
      <c r="M206" s="509"/>
    </row>
    <row r="207" spans="3:13" x14ac:dyDescent="0.25">
      <c r="C207" s="507"/>
      <c r="D207" s="518"/>
      <c r="E207" s="519"/>
      <c r="F207" s="519"/>
      <c r="G207" s="520"/>
      <c r="H207" s="508"/>
      <c r="I207" s="508"/>
      <c r="J207" s="521"/>
      <c r="K207" s="508"/>
      <c r="L207" s="509"/>
      <c r="M207" s="509"/>
    </row>
    <row r="208" spans="3:13" x14ac:dyDescent="0.25">
      <c r="C208" s="507"/>
      <c r="D208" s="518"/>
      <c r="E208" s="519"/>
      <c r="F208" s="519"/>
      <c r="G208" s="520"/>
      <c r="H208" s="508"/>
      <c r="I208" s="508"/>
      <c r="J208" s="508"/>
      <c r="K208" s="508"/>
      <c r="L208" s="509"/>
      <c r="M208" s="509"/>
    </row>
    <row r="209" spans="3:13" x14ac:dyDescent="0.25">
      <c r="C209" s="507"/>
      <c r="D209" s="518"/>
      <c r="E209" s="519"/>
      <c r="F209" s="519"/>
      <c r="G209" s="520"/>
      <c r="H209" s="508"/>
      <c r="I209" s="508"/>
      <c r="J209" s="508"/>
      <c r="K209" s="508"/>
      <c r="L209" s="509"/>
      <c r="M209" s="509"/>
    </row>
    <row r="210" spans="3:13" x14ac:dyDescent="0.25">
      <c r="C210" s="507"/>
      <c r="D210" s="518"/>
      <c r="E210" s="519"/>
      <c r="F210" s="519"/>
      <c r="G210" s="520"/>
      <c r="H210" s="508"/>
      <c r="I210" s="508"/>
      <c r="J210" s="508"/>
      <c r="K210" s="508"/>
      <c r="L210" s="509"/>
      <c r="M210" s="509"/>
    </row>
    <row r="211" spans="3:13" x14ac:dyDescent="0.25">
      <c r="C211" s="507"/>
      <c r="D211" s="518"/>
      <c r="E211" s="519"/>
      <c r="F211" s="519"/>
      <c r="G211" s="520"/>
      <c r="H211" s="508"/>
      <c r="I211" s="508"/>
      <c r="J211" s="508"/>
      <c r="K211" s="508"/>
      <c r="L211" s="509"/>
      <c r="M211" s="509"/>
    </row>
    <row r="212" spans="3:13" x14ac:dyDescent="0.25">
      <c r="C212" s="507"/>
      <c r="D212" s="518"/>
      <c r="E212" s="519"/>
      <c r="F212" s="519"/>
      <c r="G212" s="520"/>
      <c r="H212" s="508"/>
      <c r="I212" s="508"/>
      <c r="J212" s="508"/>
      <c r="K212" s="508"/>
      <c r="L212" s="509"/>
      <c r="M212" s="509"/>
    </row>
    <row r="213" spans="3:13" x14ac:dyDescent="0.25">
      <c r="C213" s="507"/>
      <c r="D213" s="518"/>
      <c r="E213" s="519"/>
      <c r="F213" s="519"/>
      <c r="G213" s="520"/>
      <c r="H213" s="508"/>
      <c r="I213" s="508"/>
      <c r="J213" s="508"/>
      <c r="K213" s="508"/>
      <c r="L213" s="509"/>
      <c r="M213" s="509"/>
    </row>
    <row r="214" spans="3:13" x14ac:dyDescent="0.25">
      <c r="C214" s="507"/>
      <c r="D214" s="518"/>
      <c r="E214" s="519"/>
      <c r="F214" s="519"/>
      <c r="G214" s="520"/>
      <c r="H214" s="508"/>
      <c r="I214" s="508"/>
      <c r="J214" s="508"/>
      <c r="K214" s="508"/>
      <c r="L214" s="509"/>
      <c r="M214" s="509"/>
    </row>
    <row r="215" spans="3:13" x14ac:dyDescent="0.25">
      <c r="C215" s="507"/>
      <c r="D215" s="518"/>
      <c r="E215" s="519"/>
      <c r="F215" s="519"/>
      <c r="G215" s="520"/>
      <c r="H215" s="508"/>
      <c r="I215" s="508"/>
      <c r="J215" s="508"/>
      <c r="K215" s="508"/>
      <c r="L215" s="509"/>
      <c r="M215" s="509"/>
    </row>
    <row r="216" spans="3:13" x14ac:dyDescent="0.25">
      <c r="C216" s="507"/>
      <c r="D216" s="518"/>
      <c r="E216" s="519"/>
      <c r="F216" s="519"/>
      <c r="G216" s="520"/>
      <c r="H216" s="508"/>
      <c r="I216" s="508"/>
      <c r="J216" s="508"/>
      <c r="K216" s="508"/>
      <c r="L216" s="509"/>
      <c r="M216" s="509"/>
    </row>
    <row r="217" spans="3:13" x14ac:dyDescent="0.25">
      <c r="C217" s="509"/>
      <c r="D217" s="509"/>
      <c r="E217" s="509"/>
      <c r="F217" s="509"/>
      <c r="G217" s="524"/>
      <c r="H217" s="509"/>
      <c r="I217" s="509"/>
      <c r="J217" s="509"/>
      <c r="K217" s="509"/>
      <c r="L217" s="509"/>
      <c r="M217" s="509"/>
    </row>
    <row r="218" spans="3:13" x14ac:dyDescent="0.25">
      <c r="C218" s="509"/>
      <c r="D218" s="509"/>
      <c r="E218" s="509"/>
      <c r="F218" s="509"/>
      <c r="G218" s="524"/>
      <c r="H218" s="509"/>
      <c r="I218" s="509"/>
      <c r="J218" s="509"/>
      <c r="K218" s="509"/>
      <c r="L218" s="509"/>
      <c r="M218" s="509"/>
    </row>
    <row r="219" spans="3:13" x14ac:dyDescent="0.25">
      <c r="C219" s="505"/>
      <c r="D219" s="506"/>
      <c r="E219" s="526"/>
      <c r="F219" s="526"/>
      <c r="G219" s="96"/>
      <c r="H219" s="526"/>
      <c r="I219" s="526"/>
      <c r="J219" s="509"/>
      <c r="K219" s="509"/>
      <c r="L219" s="509"/>
      <c r="M219" s="509"/>
    </row>
    <row r="220" spans="3:13" x14ac:dyDescent="0.25">
      <c r="C220" s="133"/>
      <c r="D220" s="510"/>
      <c r="E220" s="507"/>
      <c r="F220" s="507"/>
      <c r="G220" s="507"/>
      <c r="H220" s="508"/>
      <c r="I220" s="508"/>
      <c r="J220" s="508"/>
      <c r="K220" s="507"/>
      <c r="L220" s="509"/>
      <c r="M220" s="509"/>
    </row>
    <row r="221" spans="3:13" x14ac:dyDescent="0.25">
      <c r="C221" s="133"/>
      <c r="D221" s="510"/>
      <c r="E221" s="507"/>
      <c r="F221" s="507"/>
      <c r="G221" s="507"/>
      <c r="H221" s="508"/>
      <c r="I221" s="508"/>
      <c r="J221" s="508"/>
      <c r="K221" s="507"/>
      <c r="L221" s="509"/>
      <c r="M221" s="509"/>
    </row>
    <row r="222" spans="3:13" ht="15.75" x14ac:dyDescent="0.25">
      <c r="C222" s="511"/>
      <c r="D222" s="512"/>
      <c r="E222" s="507"/>
      <c r="F222" s="507"/>
      <c r="G222" s="507"/>
      <c r="H222" s="508"/>
      <c r="I222" s="508"/>
      <c r="J222" s="508"/>
      <c r="K222" s="507"/>
      <c r="L222" s="509"/>
      <c r="M222" s="509"/>
    </row>
    <row r="223" spans="3:13" ht="18.75" x14ac:dyDescent="0.25">
      <c r="C223" s="513"/>
      <c r="D223" s="510"/>
      <c r="E223" s="507"/>
      <c r="F223" s="507"/>
      <c r="G223" s="507"/>
      <c r="H223" s="508"/>
      <c r="I223" s="508"/>
      <c r="J223" s="508"/>
      <c r="K223" s="507"/>
      <c r="L223" s="509"/>
      <c r="M223" s="509"/>
    </row>
    <row r="224" spans="3:13" x14ac:dyDescent="0.25">
      <c r="C224" s="133"/>
      <c r="D224" s="510"/>
      <c r="E224" s="507"/>
      <c r="F224" s="507"/>
      <c r="G224" s="507"/>
      <c r="H224" s="508"/>
      <c r="I224" s="508"/>
      <c r="J224" s="508"/>
      <c r="K224" s="507"/>
      <c r="L224" s="509"/>
      <c r="M224" s="509"/>
    </row>
    <row r="225" spans="3:13" x14ac:dyDescent="0.25">
      <c r="C225" s="514"/>
      <c r="D225" s="514"/>
      <c r="E225" s="514"/>
      <c r="F225" s="516"/>
      <c r="G225" s="517"/>
      <c r="H225" s="514"/>
      <c r="I225" s="514"/>
      <c r="J225" s="514"/>
      <c r="K225" s="514"/>
      <c r="L225" s="509"/>
      <c r="M225" s="509"/>
    </row>
    <row r="226" spans="3:13" x14ac:dyDescent="0.25">
      <c r="C226" s="507"/>
      <c r="D226" s="518"/>
      <c r="E226" s="519"/>
      <c r="F226" s="519"/>
      <c r="G226" s="520"/>
      <c r="H226" s="508"/>
      <c r="I226" s="508"/>
      <c r="J226" s="521"/>
      <c r="K226" s="508"/>
      <c r="L226" s="509"/>
      <c r="M226" s="509"/>
    </row>
    <row r="227" spans="3:13" x14ac:dyDescent="0.25">
      <c r="C227" s="507"/>
      <c r="D227" s="518"/>
      <c r="E227" s="519"/>
      <c r="F227" s="519"/>
      <c r="G227" s="520"/>
      <c r="H227" s="508"/>
      <c r="I227" s="508"/>
      <c r="J227" s="508"/>
      <c r="K227" s="508"/>
      <c r="L227" s="509"/>
      <c r="M227" s="509"/>
    </row>
    <row r="228" spans="3:13" x14ac:dyDescent="0.25">
      <c r="C228" s="507"/>
      <c r="D228" s="518"/>
      <c r="E228" s="519"/>
      <c r="F228" s="519"/>
      <c r="G228" s="520"/>
      <c r="H228" s="508"/>
      <c r="I228" s="508"/>
      <c r="J228" s="508"/>
      <c r="K228" s="508"/>
      <c r="L228" s="509"/>
      <c r="M228" s="509"/>
    </row>
    <row r="229" spans="3:13" x14ac:dyDescent="0.25">
      <c r="C229" s="507"/>
      <c r="D229" s="518"/>
      <c r="E229" s="519"/>
      <c r="F229" s="519"/>
      <c r="G229" s="520"/>
      <c r="H229" s="508"/>
      <c r="I229" s="508"/>
      <c r="J229" s="508"/>
      <c r="K229" s="508"/>
      <c r="L229" s="509"/>
      <c r="M229" s="509"/>
    </row>
    <row r="230" spans="3:13" x14ac:dyDescent="0.25">
      <c r="C230" s="507"/>
      <c r="D230" s="518"/>
      <c r="E230" s="519"/>
      <c r="F230" s="519"/>
      <c r="G230" s="520"/>
      <c r="H230" s="508"/>
      <c r="I230" s="508"/>
      <c r="J230" s="508"/>
      <c r="K230" s="508"/>
      <c r="L230" s="509"/>
      <c r="M230" s="509"/>
    </row>
    <row r="231" spans="3:13" x14ac:dyDescent="0.25">
      <c r="C231" s="507"/>
      <c r="D231" s="518"/>
      <c r="E231" s="519"/>
      <c r="F231" s="519"/>
      <c r="G231" s="520"/>
      <c r="H231" s="508"/>
      <c r="I231" s="508"/>
      <c r="J231" s="508"/>
      <c r="K231" s="508"/>
      <c r="L231" s="509"/>
      <c r="M231" s="509"/>
    </row>
    <row r="232" spans="3:13" x14ac:dyDescent="0.25">
      <c r="C232" s="507"/>
      <c r="D232" s="518"/>
      <c r="E232" s="519"/>
      <c r="F232" s="519"/>
      <c r="G232" s="520"/>
      <c r="H232" s="508"/>
      <c r="I232" s="508"/>
      <c r="J232" s="508"/>
      <c r="K232" s="508"/>
      <c r="L232" s="509"/>
      <c r="M232" s="509"/>
    </row>
    <row r="233" spans="3:13" x14ac:dyDescent="0.25">
      <c r="C233" s="507"/>
      <c r="D233" s="518"/>
      <c r="E233" s="519"/>
      <c r="F233" s="519"/>
      <c r="G233" s="520"/>
      <c r="H233" s="508"/>
      <c r="I233" s="508"/>
      <c r="J233" s="508"/>
      <c r="K233" s="508"/>
      <c r="L233" s="509"/>
      <c r="M233" s="509"/>
    </row>
    <row r="234" spans="3:13" x14ac:dyDescent="0.25">
      <c r="C234" s="507"/>
      <c r="D234" s="518"/>
      <c r="E234" s="519"/>
      <c r="F234" s="519"/>
      <c r="G234" s="520"/>
      <c r="H234" s="508"/>
      <c r="I234" s="508"/>
      <c r="J234" s="508"/>
      <c r="K234" s="508"/>
      <c r="L234" s="509"/>
      <c r="M234" s="509"/>
    </row>
    <row r="235" spans="3:13" x14ac:dyDescent="0.25">
      <c r="C235" s="507"/>
      <c r="D235" s="518"/>
      <c r="E235" s="519"/>
      <c r="F235" s="519"/>
      <c r="G235" s="520"/>
      <c r="H235" s="508"/>
      <c r="I235" s="508"/>
      <c r="J235" s="508"/>
      <c r="K235" s="508"/>
      <c r="L235" s="509"/>
      <c r="M235" s="509"/>
    </row>
    <row r="236" spans="3:13" x14ac:dyDescent="0.25">
      <c r="C236" s="509"/>
      <c r="D236" s="509"/>
      <c r="E236" s="509"/>
      <c r="F236" s="509"/>
      <c r="G236" s="524"/>
      <c r="H236" s="509"/>
      <c r="I236" s="509"/>
      <c r="J236" s="509"/>
      <c r="K236" s="509"/>
      <c r="L236" s="509"/>
      <c r="M236" s="509"/>
    </row>
    <row r="237" spans="3:13" x14ac:dyDescent="0.25">
      <c r="C237" s="509"/>
      <c r="D237" s="509"/>
      <c r="E237" s="509"/>
      <c r="F237" s="509"/>
      <c r="G237" s="524"/>
      <c r="H237" s="509"/>
      <c r="I237" s="509"/>
      <c r="J237" s="509"/>
      <c r="K237" s="509"/>
      <c r="L237" s="509"/>
      <c r="M237" s="509"/>
    </row>
    <row r="238" spans="3:13" x14ac:dyDescent="0.25">
      <c r="C238" s="505"/>
      <c r="D238" s="506"/>
      <c r="E238" s="526"/>
      <c r="F238" s="526"/>
      <c r="G238" s="96"/>
      <c r="H238" s="526"/>
      <c r="I238" s="526"/>
      <c r="J238" s="509"/>
      <c r="K238" s="509"/>
      <c r="L238" s="509"/>
      <c r="M238" s="509"/>
    </row>
    <row r="239" spans="3:13" x14ac:dyDescent="0.25">
      <c r="C239" s="133"/>
      <c r="D239" s="510"/>
      <c r="E239" s="507"/>
      <c r="F239" s="507"/>
      <c r="G239" s="507"/>
      <c r="H239" s="508"/>
      <c r="I239" s="508"/>
      <c r="J239" s="508"/>
      <c r="K239" s="507"/>
      <c r="L239" s="509"/>
      <c r="M239" s="509"/>
    </row>
    <row r="240" spans="3:13" x14ac:dyDescent="0.25">
      <c r="C240" s="133"/>
      <c r="D240" s="510"/>
      <c r="E240" s="507"/>
      <c r="F240" s="507"/>
      <c r="G240" s="507"/>
      <c r="H240" s="508"/>
      <c r="I240" s="508"/>
      <c r="J240" s="508"/>
      <c r="K240" s="507"/>
      <c r="L240" s="509"/>
      <c r="M240" s="509"/>
    </row>
    <row r="241" spans="3:13" ht="15.75" x14ac:dyDescent="0.25">
      <c r="C241" s="511"/>
      <c r="D241" s="512"/>
      <c r="E241" s="507"/>
      <c r="F241" s="507"/>
      <c r="G241" s="507"/>
      <c r="H241" s="508"/>
      <c r="I241" s="508"/>
      <c r="J241" s="508"/>
      <c r="K241" s="507"/>
      <c r="L241" s="509"/>
      <c r="M241" s="509"/>
    </row>
    <row r="242" spans="3:13" ht="18.75" x14ac:dyDescent="0.25">
      <c r="C242" s="513"/>
      <c r="D242" s="510"/>
      <c r="E242" s="507"/>
      <c r="F242" s="507"/>
      <c r="G242" s="507"/>
      <c r="H242" s="508"/>
      <c r="I242" s="508"/>
      <c r="J242" s="508"/>
      <c r="K242" s="507"/>
      <c r="L242" s="509"/>
      <c r="M242" s="509"/>
    </row>
    <row r="243" spans="3:13" x14ac:dyDescent="0.25">
      <c r="C243" s="133"/>
      <c r="D243" s="510"/>
      <c r="E243" s="507"/>
      <c r="F243" s="507"/>
      <c r="G243" s="507"/>
      <c r="H243" s="508"/>
      <c r="I243" s="508"/>
      <c r="J243" s="508"/>
      <c r="K243" s="507"/>
      <c r="L243" s="509"/>
      <c r="M243" s="509"/>
    </row>
    <row r="244" spans="3:13" x14ac:dyDescent="0.25">
      <c r="C244" s="514"/>
      <c r="D244" s="514"/>
      <c r="E244" s="514"/>
      <c r="F244" s="516"/>
      <c r="G244" s="517"/>
      <c r="H244" s="514"/>
      <c r="I244" s="514"/>
      <c r="J244" s="514"/>
      <c r="K244" s="514"/>
      <c r="L244" s="509"/>
      <c r="M244" s="509"/>
    </row>
    <row r="245" spans="3:13" x14ac:dyDescent="0.25">
      <c r="C245" s="507"/>
      <c r="D245" s="518"/>
      <c r="E245" s="519"/>
      <c r="F245" s="519"/>
      <c r="G245" s="520"/>
      <c r="H245" s="508"/>
      <c r="I245" s="508"/>
      <c r="J245" s="521"/>
      <c r="K245" s="508"/>
      <c r="L245" s="509"/>
      <c r="M245" s="509"/>
    </row>
    <row r="246" spans="3:13" x14ac:dyDescent="0.25">
      <c r="C246" s="507"/>
      <c r="D246" s="518"/>
      <c r="E246" s="519"/>
      <c r="F246" s="519"/>
      <c r="G246" s="520"/>
      <c r="H246" s="508"/>
      <c r="I246" s="508"/>
      <c r="J246" s="508"/>
      <c r="K246" s="508"/>
      <c r="L246" s="509"/>
      <c r="M246" s="509"/>
    </row>
    <row r="247" spans="3:13" x14ac:dyDescent="0.25">
      <c r="C247" s="507"/>
      <c r="D247" s="518"/>
      <c r="E247" s="519"/>
      <c r="F247" s="519"/>
      <c r="G247" s="520"/>
      <c r="H247" s="508"/>
      <c r="I247" s="508"/>
      <c r="J247" s="508"/>
      <c r="K247" s="508"/>
      <c r="L247" s="509"/>
      <c r="M247" s="509"/>
    </row>
    <row r="248" spans="3:13" x14ac:dyDescent="0.25">
      <c r="C248" s="507"/>
      <c r="D248" s="518"/>
      <c r="E248" s="519"/>
      <c r="F248" s="519"/>
      <c r="G248" s="520"/>
      <c r="H248" s="508"/>
      <c r="I248" s="508"/>
      <c r="J248" s="508"/>
      <c r="K248" s="508"/>
      <c r="L248" s="509"/>
      <c r="M248" s="509"/>
    </row>
    <row r="249" spans="3:13" x14ac:dyDescent="0.25">
      <c r="C249" s="507"/>
      <c r="D249" s="518"/>
      <c r="E249" s="519"/>
      <c r="F249" s="519"/>
      <c r="G249" s="520"/>
      <c r="H249" s="508"/>
      <c r="I249" s="508"/>
      <c r="J249" s="508"/>
      <c r="K249" s="508"/>
      <c r="L249" s="509"/>
      <c r="M249" s="509"/>
    </row>
    <row r="250" spans="3:13" x14ac:dyDescent="0.25">
      <c r="C250" s="507"/>
      <c r="D250" s="518"/>
      <c r="E250" s="519"/>
      <c r="F250" s="519"/>
      <c r="G250" s="520"/>
      <c r="H250" s="508"/>
      <c r="I250" s="508"/>
      <c r="J250" s="508"/>
      <c r="K250" s="508"/>
      <c r="L250" s="509"/>
      <c r="M250" s="509"/>
    </row>
    <row r="251" spans="3:13" x14ac:dyDescent="0.25">
      <c r="C251" s="507"/>
      <c r="D251" s="518"/>
      <c r="E251" s="519"/>
      <c r="F251" s="519"/>
      <c r="G251" s="520"/>
      <c r="H251" s="508"/>
      <c r="I251" s="508"/>
      <c r="J251" s="508"/>
      <c r="K251" s="508"/>
      <c r="L251" s="509"/>
      <c r="M251" s="509"/>
    </row>
    <row r="252" spans="3:13" x14ac:dyDescent="0.25">
      <c r="C252" s="507"/>
      <c r="D252" s="518"/>
      <c r="E252" s="519"/>
      <c r="F252" s="519"/>
      <c r="G252" s="520"/>
      <c r="H252" s="508"/>
      <c r="I252" s="508"/>
      <c r="J252" s="508"/>
      <c r="K252" s="508"/>
      <c r="L252" s="509"/>
      <c r="M252" s="509"/>
    </row>
    <row r="253" spans="3:13" x14ac:dyDescent="0.25">
      <c r="C253" s="507"/>
      <c r="D253" s="518"/>
      <c r="E253" s="519"/>
      <c r="F253" s="519"/>
      <c r="G253" s="520"/>
      <c r="H253" s="508"/>
      <c r="I253" s="508"/>
      <c r="J253" s="508"/>
      <c r="K253" s="508"/>
      <c r="L253" s="509"/>
      <c r="M253" s="509"/>
    </row>
    <row r="254" spans="3:13" x14ac:dyDescent="0.25">
      <c r="C254" s="507"/>
      <c r="D254" s="518"/>
      <c r="E254" s="519"/>
      <c r="F254" s="519"/>
      <c r="G254" s="520"/>
      <c r="H254" s="508"/>
      <c r="I254" s="508"/>
      <c r="J254" s="508"/>
      <c r="K254" s="508"/>
      <c r="L254" s="509"/>
      <c r="M254" s="509"/>
    </row>
    <row r="255" spans="3:13" x14ac:dyDescent="0.25">
      <c r="C255" s="509"/>
      <c r="D255" s="509"/>
      <c r="E255" s="509"/>
      <c r="F255" s="509"/>
      <c r="G255" s="524"/>
      <c r="H255" s="509"/>
      <c r="I255" s="509"/>
      <c r="J255" s="509"/>
      <c r="K255" s="509"/>
      <c r="L255" s="509"/>
      <c r="M255" s="509"/>
    </row>
    <row r="256" spans="3:13" x14ac:dyDescent="0.25">
      <c r="C256" s="509"/>
      <c r="D256" s="509"/>
      <c r="E256" s="509"/>
      <c r="F256" s="509"/>
      <c r="G256" s="524"/>
      <c r="H256" s="509"/>
      <c r="I256" s="509"/>
      <c r="J256" s="509"/>
      <c r="K256" s="509"/>
      <c r="L256" s="509"/>
      <c r="M256" s="509"/>
    </row>
    <row r="257" spans="3:13" x14ac:dyDescent="0.25">
      <c r="C257" s="505"/>
      <c r="D257" s="506"/>
      <c r="E257" s="526"/>
      <c r="F257" s="526"/>
      <c r="G257" s="96"/>
      <c r="H257" s="526"/>
      <c r="I257" s="526"/>
      <c r="J257" s="509"/>
      <c r="K257" s="509"/>
      <c r="L257" s="509"/>
      <c r="M257" s="509"/>
    </row>
    <row r="258" spans="3:13" x14ac:dyDescent="0.25">
      <c r="C258" s="133"/>
      <c r="D258" s="510"/>
      <c r="E258" s="507"/>
      <c r="F258" s="507"/>
      <c r="G258" s="507"/>
      <c r="H258" s="508"/>
      <c r="I258" s="508"/>
      <c r="J258" s="508"/>
      <c r="K258" s="507"/>
      <c r="L258" s="509"/>
      <c r="M258" s="509"/>
    </row>
    <row r="259" spans="3:13" x14ac:dyDescent="0.25">
      <c r="C259" s="133"/>
      <c r="D259" s="510"/>
      <c r="E259" s="507"/>
      <c r="F259" s="507"/>
      <c r="G259" s="507"/>
      <c r="H259" s="508"/>
      <c r="I259" s="508"/>
      <c r="J259" s="508"/>
      <c r="K259" s="507"/>
      <c r="L259" s="509"/>
      <c r="M259" s="509"/>
    </row>
    <row r="260" spans="3:13" ht="15.75" x14ac:dyDescent="0.25">
      <c r="C260" s="511"/>
      <c r="D260" s="512"/>
      <c r="E260" s="507"/>
      <c r="F260" s="507"/>
      <c r="G260" s="507"/>
      <c r="H260" s="508"/>
      <c r="I260" s="508"/>
      <c r="J260" s="508"/>
      <c r="K260" s="507"/>
      <c r="L260" s="509"/>
      <c r="M260" s="509"/>
    </row>
    <row r="261" spans="3:13" ht="18.75" x14ac:dyDescent="0.25">
      <c r="C261" s="513"/>
      <c r="D261" s="510"/>
      <c r="E261" s="507"/>
      <c r="F261" s="507"/>
      <c r="G261" s="507"/>
      <c r="H261" s="508"/>
      <c r="I261" s="508"/>
      <c r="J261" s="508"/>
      <c r="K261" s="507"/>
      <c r="L261" s="509"/>
      <c r="M261" s="509"/>
    </row>
    <row r="262" spans="3:13" x14ac:dyDescent="0.25">
      <c r="C262" s="133"/>
      <c r="D262" s="510"/>
      <c r="E262" s="507"/>
      <c r="F262" s="507"/>
      <c r="G262" s="507"/>
      <c r="H262" s="508"/>
      <c r="I262" s="508"/>
      <c r="J262" s="508"/>
      <c r="K262" s="507"/>
      <c r="L262" s="509"/>
      <c r="M262" s="509"/>
    </row>
    <row r="263" spans="3:13" x14ac:dyDescent="0.25">
      <c r="C263" s="514"/>
      <c r="D263" s="514"/>
      <c r="E263" s="514"/>
      <c r="F263" s="516"/>
      <c r="G263" s="517"/>
      <c r="H263" s="514"/>
      <c r="I263" s="514"/>
      <c r="J263" s="514"/>
      <c r="K263" s="514"/>
      <c r="L263" s="509"/>
      <c r="M263" s="509"/>
    </row>
    <row r="264" spans="3:13" x14ac:dyDescent="0.25">
      <c r="C264" s="507"/>
      <c r="D264" s="518"/>
      <c r="E264" s="519"/>
      <c r="F264" s="519"/>
      <c r="G264" s="520"/>
      <c r="H264" s="508"/>
      <c r="I264" s="508"/>
      <c r="J264" s="521"/>
      <c r="K264" s="508"/>
      <c r="L264" s="509"/>
      <c r="M264" s="509"/>
    </row>
    <row r="265" spans="3:13" x14ac:dyDescent="0.25">
      <c r="C265" s="507"/>
      <c r="D265" s="518"/>
      <c r="E265" s="519"/>
      <c r="F265" s="519"/>
      <c r="G265" s="520"/>
      <c r="H265" s="508"/>
      <c r="I265" s="508"/>
      <c r="J265" s="508"/>
      <c r="K265" s="508"/>
      <c r="L265" s="509"/>
      <c r="M265" s="509"/>
    </row>
    <row r="266" spans="3:13" x14ac:dyDescent="0.25">
      <c r="C266" s="507"/>
      <c r="D266" s="518"/>
      <c r="E266" s="519"/>
      <c r="F266" s="519"/>
      <c r="G266" s="520"/>
      <c r="H266" s="508"/>
      <c r="I266" s="508"/>
      <c r="J266" s="508"/>
      <c r="K266" s="508"/>
      <c r="L266" s="509"/>
      <c r="M266" s="509"/>
    </row>
    <row r="267" spans="3:13" x14ac:dyDescent="0.25">
      <c r="C267" s="507"/>
      <c r="D267" s="518"/>
      <c r="E267" s="519"/>
      <c r="F267" s="519"/>
      <c r="G267" s="520"/>
      <c r="H267" s="508"/>
      <c r="I267" s="508"/>
      <c r="J267" s="508"/>
      <c r="K267" s="508"/>
      <c r="L267" s="509"/>
      <c r="M267" s="509"/>
    </row>
    <row r="268" spans="3:13" x14ac:dyDescent="0.25">
      <c r="C268" s="507"/>
      <c r="D268" s="518"/>
      <c r="E268" s="519"/>
      <c r="F268" s="519"/>
      <c r="G268" s="520"/>
      <c r="H268" s="508"/>
      <c r="I268" s="508"/>
      <c r="J268" s="508"/>
      <c r="K268" s="508"/>
      <c r="L268" s="509"/>
      <c r="M268" s="509"/>
    </row>
    <row r="269" spans="3:13" x14ac:dyDescent="0.25">
      <c r="C269" s="507"/>
      <c r="D269" s="518"/>
      <c r="E269" s="519"/>
      <c r="F269" s="519"/>
      <c r="G269" s="520"/>
      <c r="H269" s="508"/>
      <c r="I269" s="508"/>
      <c r="J269" s="508"/>
      <c r="K269" s="508"/>
      <c r="L269" s="509"/>
      <c r="M269" s="509"/>
    </row>
    <row r="270" spans="3:13" x14ac:dyDescent="0.25">
      <c r="C270" s="507"/>
      <c r="D270" s="518"/>
      <c r="E270" s="519"/>
      <c r="F270" s="519"/>
      <c r="G270" s="520"/>
      <c r="H270" s="508"/>
      <c r="I270" s="508"/>
      <c r="J270" s="508"/>
      <c r="K270" s="508"/>
      <c r="L270" s="509"/>
      <c r="M270" s="509"/>
    </row>
    <row r="271" spans="3:13" x14ac:dyDescent="0.25">
      <c r="C271" s="507"/>
      <c r="D271" s="518"/>
      <c r="E271" s="519"/>
      <c r="F271" s="519"/>
      <c r="G271" s="520"/>
      <c r="H271" s="508"/>
      <c r="I271" s="508"/>
      <c r="J271" s="508"/>
      <c r="K271" s="508"/>
      <c r="L271" s="509"/>
      <c r="M271" s="509"/>
    </row>
    <row r="272" spans="3:13" x14ac:dyDescent="0.25">
      <c r="C272" s="507"/>
      <c r="D272" s="518"/>
      <c r="E272" s="519"/>
      <c r="F272" s="519"/>
      <c r="G272" s="520"/>
      <c r="H272" s="508"/>
      <c r="I272" s="508"/>
      <c r="J272" s="508"/>
      <c r="K272" s="508"/>
      <c r="L272" s="509"/>
      <c r="M272" s="509"/>
    </row>
    <row r="273" spans="3:13" x14ac:dyDescent="0.25">
      <c r="C273" s="507"/>
      <c r="D273" s="518"/>
      <c r="E273" s="519"/>
      <c r="F273" s="519"/>
      <c r="G273" s="520"/>
      <c r="H273" s="508"/>
      <c r="I273" s="508"/>
      <c r="J273" s="508"/>
      <c r="K273" s="508"/>
      <c r="L273" s="509"/>
      <c r="M273" s="509"/>
    </row>
    <row r="274" spans="3:13" x14ac:dyDescent="0.25">
      <c r="C274" s="509"/>
      <c r="D274" s="509"/>
      <c r="E274" s="509"/>
      <c r="F274" s="509"/>
      <c r="G274" s="524"/>
      <c r="H274" s="509"/>
      <c r="I274" s="509"/>
      <c r="J274" s="509"/>
      <c r="K274" s="509"/>
      <c r="L274" s="509"/>
      <c r="M274" s="509"/>
    </row>
    <row r="275" spans="3:13" x14ac:dyDescent="0.25">
      <c r="C275" s="509"/>
      <c r="D275" s="509"/>
      <c r="E275" s="509"/>
      <c r="F275" s="509"/>
      <c r="G275" s="524"/>
      <c r="H275" s="509"/>
      <c r="I275" s="509"/>
      <c r="J275" s="509"/>
      <c r="K275" s="509"/>
      <c r="L275" s="509"/>
      <c r="M275" s="509"/>
    </row>
    <row r="276" spans="3:13" x14ac:dyDescent="0.25">
      <c r="C276" s="505"/>
      <c r="D276" s="506"/>
      <c r="E276" s="526"/>
      <c r="F276" s="526"/>
      <c r="G276" s="96"/>
      <c r="H276" s="526"/>
      <c r="I276" s="526"/>
      <c r="J276" s="509"/>
      <c r="K276" s="509"/>
      <c r="L276" s="509"/>
      <c r="M276" s="509"/>
    </row>
    <row r="277" spans="3:13" x14ac:dyDescent="0.25">
      <c r="C277" s="133"/>
      <c r="D277" s="510"/>
      <c r="E277" s="507"/>
      <c r="F277" s="507"/>
      <c r="G277" s="507"/>
      <c r="H277" s="508"/>
      <c r="I277" s="508"/>
      <c r="J277" s="508"/>
      <c r="K277" s="507"/>
      <c r="L277" s="509"/>
      <c r="M277" s="509"/>
    </row>
    <row r="278" spans="3:13" x14ac:dyDescent="0.25">
      <c r="C278" s="133"/>
      <c r="D278" s="510"/>
      <c r="E278" s="507"/>
      <c r="F278" s="507"/>
      <c r="G278" s="507"/>
      <c r="H278" s="508"/>
      <c r="I278" s="508"/>
      <c r="J278" s="508"/>
      <c r="K278" s="507"/>
      <c r="L278" s="509"/>
      <c r="M278" s="509"/>
    </row>
    <row r="279" spans="3:13" ht="15.75" x14ac:dyDescent="0.25">
      <c r="C279" s="511"/>
      <c r="D279" s="512"/>
      <c r="E279" s="507"/>
      <c r="F279" s="507"/>
      <c r="G279" s="507"/>
      <c r="H279" s="508"/>
      <c r="I279" s="508"/>
      <c r="J279" s="508"/>
      <c r="K279" s="507"/>
      <c r="L279" s="509"/>
      <c r="M279" s="509"/>
    </row>
    <row r="280" spans="3:13" ht="18.75" x14ac:dyDescent="0.25">
      <c r="C280" s="513"/>
      <c r="D280" s="510"/>
      <c r="E280" s="507"/>
      <c r="F280" s="507"/>
      <c r="G280" s="507"/>
      <c r="H280" s="508"/>
      <c r="I280" s="508"/>
      <c r="J280" s="508"/>
      <c r="K280" s="507"/>
      <c r="L280" s="509"/>
      <c r="M280" s="509"/>
    </row>
    <row r="281" spans="3:13" x14ac:dyDescent="0.25">
      <c r="C281" s="133"/>
      <c r="D281" s="510"/>
      <c r="E281" s="507"/>
      <c r="F281" s="507"/>
      <c r="G281" s="507"/>
      <c r="H281" s="508"/>
      <c r="I281" s="508"/>
      <c r="J281" s="508"/>
      <c r="K281" s="507"/>
      <c r="L281" s="509"/>
      <c r="M281" s="509"/>
    </row>
    <row r="282" spans="3:13" x14ac:dyDescent="0.25">
      <c r="C282" s="514"/>
      <c r="D282" s="514"/>
      <c r="E282" s="514"/>
      <c r="F282" s="516"/>
      <c r="G282" s="517"/>
      <c r="H282" s="514"/>
      <c r="I282" s="514"/>
      <c r="J282" s="514"/>
      <c r="K282" s="514"/>
      <c r="L282" s="509"/>
      <c r="M282" s="509"/>
    </row>
    <row r="283" spans="3:13" x14ac:dyDescent="0.25">
      <c r="C283" s="507"/>
      <c r="D283" s="518"/>
      <c r="E283" s="519"/>
      <c r="F283" s="519"/>
      <c r="G283" s="520"/>
      <c r="H283" s="508"/>
      <c r="I283" s="508"/>
      <c r="J283" s="521"/>
      <c r="K283" s="508"/>
      <c r="L283" s="509"/>
      <c r="M283" s="509"/>
    </row>
    <row r="284" spans="3:13" x14ac:dyDescent="0.25">
      <c r="C284" s="507"/>
      <c r="D284" s="518"/>
      <c r="E284" s="519"/>
      <c r="F284" s="519"/>
      <c r="G284" s="520"/>
      <c r="H284" s="508"/>
      <c r="I284" s="508"/>
      <c r="J284" s="508"/>
      <c r="K284" s="508"/>
      <c r="L284" s="509"/>
      <c r="M284" s="509"/>
    </row>
    <row r="285" spans="3:13" x14ac:dyDescent="0.25">
      <c r="C285" s="507"/>
      <c r="D285" s="518"/>
      <c r="E285" s="519"/>
      <c r="F285" s="519"/>
      <c r="G285" s="520"/>
      <c r="H285" s="508"/>
      <c r="I285" s="508"/>
      <c r="J285" s="508"/>
      <c r="K285" s="508"/>
      <c r="L285" s="509"/>
      <c r="M285" s="509"/>
    </row>
    <row r="286" spans="3:13" x14ac:dyDescent="0.25">
      <c r="C286" s="507"/>
      <c r="D286" s="518"/>
      <c r="E286" s="519"/>
      <c r="F286" s="519"/>
      <c r="G286" s="520"/>
      <c r="H286" s="508"/>
      <c r="I286" s="508"/>
      <c r="J286" s="508"/>
      <c r="K286" s="508"/>
      <c r="L286" s="509"/>
      <c r="M286" s="509"/>
    </row>
    <row r="287" spans="3:13" x14ac:dyDescent="0.25">
      <c r="C287" s="507"/>
      <c r="D287" s="518"/>
      <c r="E287" s="519"/>
      <c r="F287" s="519"/>
      <c r="G287" s="520"/>
      <c r="H287" s="508"/>
      <c r="I287" s="508"/>
      <c r="J287" s="508"/>
      <c r="K287" s="508"/>
      <c r="L287" s="509"/>
      <c r="M287" s="509"/>
    </row>
    <row r="288" spans="3:13" x14ac:dyDescent="0.25">
      <c r="C288" s="507"/>
      <c r="D288" s="518"/>
      <c r="E288" s="519"/>
      <c r="F288" s="519"/>
      <c r="G288" s="520"/>
      <c r="H288" s="508"/>
      <c r="I288" s="508"/>
      <c r="J288" s="508"/>
      <c r="K288" s="508"/>
      <c r="L288" s="509"/>
      <c r="M288" s="509"/>
    </row>
    <row r="289" spans="3:13" x14ac:dyDescent="0.25">
      <c r="C289" s="507"/>
      <c r="D289" s="518"/>
      <c r="E289" s="519"/>
      <c r="F289" s="519"/>
      <c r="G289" s="520"/>
      <c r="H289" s="508"/>
      <c r="I289" s="508"/>
      <c r="J289" s="508"/>
      <c r="K289" s="508"/>
      <c r="L289" s="509"/>
      <c r="M289" s="509"/>
    </row>
    <row r="290" spans="3:13" x14ac:dyDescent="0.25">
      <c r="C290" s="507"/>
      <c r="D290" s="518"/>
      <c r="E290" s="519"/>
      <c r="F290" s="519"/>
      <c r="G290" s="520"/>
      <c r="H290" s="508"/>
      <c r="I290" s="508"/>
      <c r="J290" s="508"/>
      <c r="K290" s="508"/>
      <c r="L290" s="509"/>
      <c r="M290" s="509"/>
    </row>
    <row r="291" spans="3:13" x14ac:dyDescent="0.25">
      <c r="C291" s="507"/>
      <c r="D291" s="518"/>
      <c r="E291" s="519"/>
      <c r="F291" s="519"/>
      <c r="G291" s="520"/>
      <c r="H291" s="508"/>
      <c r="I291" s="508"/>
      <c r="J291" s="508"/>
      <c r="K291" s="508"/>
      <c r="L291" s="509"/>
      <c r="M291" s="509"/>
    </row>
    <row r="292" spans="3:13" x14ac:dyDescent="0.25">
      <c r="C292" s="507"/>
      <c r="D292" s="518"/>
      <c r="E292" s="519"/>
      <c r="F292" s="519"/>
      <c r="G292" s="520"/>
      <c r="H292" s="508"/>
      <c r="I292" s="508"/>
      <c r="J292" s="508"/>
      <c r="K292" s="508"/>
      <c r="L292" s="509"/>
      <c r="M292" s="509"/>
    </row>
    <row r="293" spans="3:13" x14ac:dyDescent="0.25">
      <c r="C293" s="509"/>
      <c r="D293" s="509"/>
      <c r="E293" s="509"/>
      <c r="F293" s="509"/>
      <c r="G293" s="524"/>
      <c r="H293" s="509"/>
      <c r="I293" s="509"/>
      <c r="J293" s="509"/>
      <c r="K293" s="509"/>
      <c r="L293" s="509"/>
      <c r="M293" s="509"/>
    </row>
    <row r="294" spans="3:13" x14ac:dyDescent="0.25">
      <c r="C294" s="509"/>
      <c r="D294" s="509"/>
      <c r="E294" s="509"/>
      <c r="F294" s="509"/>
      <c r="G294" s="524"/>
      <c r="H294" s="509"/>
      <c r="I294" s="509"/>
      <c r="J294" s="509"/>
      <c r="K294" s="509"/>
      <c r="L294" s="509"/>
      <c r="M294" s="509"/>
    </row>
    <row r="295" spans="3:13" x14ac:dyDescent="0.25">
      <c r="C295" s="505"/>
      <c r="D295" s="506"/>
      <c r="E295" s="526"/>
      <c r="F295" s="526"/>
      <c r="G295" s="96"/>
      <c r="H295" s="526"/>
      <c r="I295" s="526"/>
      <c r="J295" s="509"/>
      <c r="K295" s="509"/>
      <c r="L295" s="509"/>
      <c r="M295" s="509"/>
    </row>
    <row r="296" spans="3:13" x14ac:dyDescent="0.25">
      <c r="C296" s="133"/>
      <c r="D296" s="510"/>
      <c r="E296" s="507"/>
      <c r="F296" s="507"/>
      <c r="G296" s="507"/>
      <c r="H296" s="508"/>
      <c r="I296" s="508"/>
      <c r="J296" s="508"/>
      <c r="K296" s="507"/>
      <c r="L296" s="509"/>
      <c r="M296" s="509"/>
    </row>
    <row r="297" spans="3:13" x14ac:dyDescent="0.25">
      <c r="C297" s="133"/>
      <c r="D297" s="510"/>
      <c r="E297" s="507"/>
      <c r="F297" s="507"/>
      <c r="G297" s="507"/>
      <c r="H297" s="508"/>
      <c r="I297" s="508"/>
      <c r="J297" s="508"/>
      <c r="K297" s="507"/>
      <c r="L297" s="509"/>
      <c r="M297" s="509"/>
    </row>
    <row r="298" spans="3:13" ht="15.75" x14ac:dyDescent="0.25">
      <c r="C298" s="511"/>
      <c r="D298" s="512"/>
      <c r="E298" s="507"/>
      <c r="F298" s="507"/>
      <c r="G298" s="507"/>
      <c r="H298" s="508"/>
      <c r="I298" s="508"/>
      <c r="J298" s="508"/>
      <c r="K298" s="507"/>
      <c r="L298" s="509"/>
      <c r="M298" s="509"/>
    </row>
    <row r="299" spans="3:13" ht="18.75" x14ac:dyDescent="0.25">
      <c r="C299" s="513"/>
      <c r="D299" s="510"/>
      <c r="E299" s="507"/>
      <c r="F299" s="507"/>
      <c r="G299" s="507"/>
      <c r="H299" s="508"/>
      <c r="I299" s="508"/>
      <c r="J299" s="508"/>
      <c r="K299" s="507"/>
      <c r="L299" s="509"/>
      <c r="M299" s="509"/>
    </row>
    <row r="300" spans="3:13" x14ac:dyDescent="0.25">
      <c r="C300" s="133"/>
      <c r="D300" s="510"/>
      <c r="E300" s="507"/>
      <c r="F300" s="507"/>
      <c r="G300" s="507"/>
      <c r="H300" s="508"/>
      <c r="I300" s="508"/>
      <c r="J300" s="508"/>
      <c r="K300" s="507"/>
      <c r="L300" s="509"/>
      <c r="M300" s="509"/>
    </row>
    <row r="301" spans="3:13" x14ac:dyDescent="0.25">
      <c r="C301" s="514"/>
      <c r="D301" s="514"/>
      <c r="E301" s="514"/>
      <c r="F301" s="516"/>
      <c r="G301" s="517"/>
      <c r="H301" s="514"/>
      <c r="I301" s="514"/>
      <c r="J301" s="514"/>
      <c r="K301" s="514"/>
      <c r="L301" s="509"/>
      <c r="M301" s="509"/>
    </row>
    <row r="302" spans="3:13" x14ac:dyDescent="0.25">
      <c r="C302" s="507"/>
      <c r="D302" s="518"/>
      <c r="E302" s="519"/>
      <c r="F302" s="519"/>
      <c r="G302" s="520"/>
      <c r="H302" s="508"/>
      <c r="I302" s="508"/>
      <c r="J302" s="521"/>
      <c r="K302" s="508"/>
      <c r="L302" s="509"/>
      <c r="M302" s="509"/>
    </row>
    <row r="303" spans="3:13" x14ac:dyDescent="0.25">
      <c r="C303" s="507"/>
      <c r="D303" s="518"/>
      <c r="E303" s="519"/>
      <c r="F303" s="519"/>
      <c r="G303" s="520"/>
      <c r="H303" s="508"/>
      <c r="I303" s="508"/>
      <c r="J303" s="508"/>
      <c r="K303" s="508"/>
      <c r="L303" s="509"/>
      <c r="M303" s="509"/>
    </row>
    <row r="304" spans="3:13" x14ac:dyDescent="0.25">
      <c r="C304" s="507"/>
      <c r="D304" s="518"/>
      <c r="E304" s="519"/>
      <c r="F304" s="519"/>
      <c r="G304" s="520"/>
      <c r="H304" s="508"/>
      <c r="I304" s="508"/>
      <c r="J304" s="508"/>
      <c r="K304" s="508"/>
      <c r="L304" s="509"/>
      <c r="M304" s="509"/>
    </row>
    <row r="305" spans="3:13" x14ac:dyDescent="0.25">
      <c r="C305" s="507"/>
      <c r="D305" s="518"/>
      <c r="E305" s="519"/>
      <c r="F305" s="519"/>
      <c r="G305" s="520"/>
      <c r="H305" s="508"/>
      <c r="I305" s="508"/>
      <c r="J305" s="508"/>
      <c r="K305" s="508"/>
      <c r="L305" s="509"/>
      <c r="M305" s="509"/>
    </row>
    <row r="306" spans="3:13" x14ac:dyDescent="0.25">
      <c r="C306" s="507"/>
      <c r="D306" s="518"/>
      <c r="E306" s="519"/>
      <c r="F306" s="519"/>
      <c r="G306" s="520"/>
      <c r="H306" s="508"/>
      <c r="I306" s="508"/>
      <c r="J306" s="508"/>
      <c r="K306" s="508"/>
      <c r="L306" s="509"/>
      <c r="M306" s="509"/>
    </row>
    <row r="307" spans="3:13" x14ac:dyDescent="0.25">
      <c r="C307" s="507"/>
      <c r="D307" s="518"/>
      <c r="E307" s="519"/>
      <c r="F307" s="519"/>
      <c r="G307" s="520"/>
      <c r="H307" s="508"/>
      <c r="I307" s="508"/>
      <c r="J307" s="508"/>
      <c r="K307" s="508"/>
      <c r="L307" s="509"/>
      <c r="M307" s="509"/>
    </row>
    <row r="308" spans="3:13" x14ac:dyDescent="0.25">
      <c r="C308" s="507"/>
      <c r="D308" s="518"/>
      <c r="E308" s="519"/>
      <c r="F308" s="519"/>
      <c r="G308" s="520"/>
      <c r="H308" s="508"/>
      <c r="I308" s="508"/>
      <c r="J308" s="508"/>
      <c r="K308" s="508"/>
      <c r="L308" s="509"/>
      <c r="M308" s="509"/>
    </row>
    <row r="309" spans="3:13" x14ac:dyDescent="0.25">
      <c r="C309" s="507"/>
      <c r="D309" s="518"/>
      <c r="E309" s="519"/>
      <c r="F309" s="519"/>
      <c r="G309" s="520"/>
      <c r="H309" s="508"/>
      <c r="I309" s="508"/>
      <c r="J309" s="508"/>
      <c r="K309" s="508"/>
      <c r="L309" s="509"/>
      <c r="M309" s="509"/>
    </row>
    <row r="310" spans="3:13" x14ac:dyDescent="0.25">
      <c r="C310" s="507"/>
      <c r="D310" s="518"/>
      <c r="E310" s="519"/>
      <c r="F310" s="519"/>
      <c r="G310" s="520"/>
      <c r="H310" s="508"/>
      <c r="I310" s="508"/>
      <c r="J310" s="508"/>
      <c r="K310" s="508"/>
      <c r="L310" s="509"/>
      <c r="M310" s="509"/>
    </row>
    <row r="311" spans="3:13" x14ac:dyDescent="0.25">
      <c r="C311" s="507"/>
      <c r="D311" s="518"/>
      <c r="E311" s="519"/>
      <c r="F311" s="519"/>
      <c r="G311" s="520"/>
      <c r="H311" s="508"/>
      <c r="I311" s="508"/>
      <c r="J311" s="508"/>
      <c r="K311" s="508"/>
      <c r="L311" s="509"/>
      <c r="M311" s="509"/>
    </row>
    <row r="312" spans="3:13" x14ac:dyDescent="0.25">
      <c r="C312" s="509"/>
      <c r="D312" s="509"/>
      <c r="E312" s="509"/>
      <c r="F312" s="509"/>
      <c r="G312" s="524"/>
      <c r="H312" s="509"/>
      <c r="I312" s="509"/>
      <c r="J312" s="509"/>
      <c r="K312" s="509"/>
      <c r="L312" s="509"/>
      <c r="M312" s="509"/>
    </row>
    <row r="313" spans="3:13" x14ac:dyDescent="0.25">
      <c r="C313" s="509"/>
      <c r="D313" s="509"/>
      <c r="E313" s="509"/>
      <c r="F313" s="509"/>
      <c r="G313" s="524"/>
      <c r="H313" s="509"/>
      <c r="I313" s="509"/>
      <c r="J313" s="509"/>
      <c r="K313" s="509"/>
      <c r="L313" s="509"/>
      <c r="M313" s="509"/>
    </row>
    <row r="314" spans="3:13" x14ac:dyDescent="0.25">
      <c r="C314" s="505"/>
      <c r="D314" s="506"/>
      <c r="E314" s="526"/>
      <c r="F314" s="526"/>
      <c r="G314" s="96"/>
      <c r="H314" s="526"/>
      <c r="I314" s="526"/>
      <c r="J314" s="509"/>
      <c r="K314" s="509"/>
      <c r="L314" s="509"/>
      <c r="M314" s="509"/>
    </row>
    <row r="315" spans="3:13" x14ac:dyDescent="0.25">
      <c r="C315" s="133"/>
      <c r="D315" s="510"/>
      <c r="E315" s="507"/>
      <c r="F315" s="507"/>
      <c r="G315" s="507"/>
      <c r="H315" s="508"/>
      <c r="I315" s="508"/>
      <c r="J315" s="508"/>
      <c r="K315" s="507"/>
      <c r="L315" s="509"/>
      <c r="M315" s="509"/>
    </row>
    <row r="316" spans="3:13" x14ac:dyDescent="0.25">
      <c r="C316" s="133"/>
      <c r="D316" s="510"/>
      <c r="E316" s="507"/>
      <c r="F316" s="507"/>
      <c r="G316" s="507"/>
      <c r="H316" s="508"/>
      <c r="I316" s="508"/>
      <c r="J316" s="508"/>
      <c r="K316" s="507"/>
      <c r="L316" s="509"/>
      <c r="M316" s="509"/>
    </row>
    <row r="317" spans="3:13" ht="15.75" x14ac:dyDescent="0.25">
      <c r="C317" s="511"/>
      <c r="D317" s="512"/>
      <c r="E317" s="507"/>
      <c r="F317" s="507"/>
      <c r="G317" s="507"/>
      <c r="H317" s="508"/>
      <c r="I317" s="508"/>
      <c r="J317" s="508"/>
      <c r="K317" s="507"/>
      <c r="L317" s="509"/>
      <c r="M317" s="509"/>
    </row>
    <row r="318" spans="3:13" ht="18.75" x14ac:dyDescent="0.25">
      <c r="C318" s="513"/>
      <c r="D318" s="510"/>
      <c r="E318" s="507"/>
      <c r="F318" s="507"/>
      <c r="G318" s="507"/>
      <c r="H318" s="508"/>
      <c r="I318" s="508"/>
      <c r="J318" s="508"/>
      <c r="K318" s="507"/>
      <c r="L318" s="509"/>
      <c r="M318" s="509"/>
    </row>
    <row r="319" spans="3:13" x14ac:dyDescent="0.25">
      <c r="C319" s="133"/>
      <c r="D319" s="510"/>
      <c r="E319" s="507"/>
      <c r="F319" s="507"/>
      <c r="G319" s="507"/>
      <c r="H319" s="508"/>
      <c r="I319" s="508"/>
      <c r="J319" s="508"/>
      <c r="K319" s="507"/>
      <c r="L319" s="509"/>
      <c r="M319" s="509"/>
    </row>
    <row r="320" spans="3:13" x14ac:dyDescent="0.25">
      <c r="C320" s="514"/>
      <c r="D320" s="514"/>
      <c r="E320" s="514"/>
      <c r="F320" s="516"/>
      <c r="G320" s="517"/>
      <c r="H320" s="514"/>
      <c r="I320" s="514"/>
      <c r="J320" s="514"/>
      <c r="K320" s="514"/>
      <c r="L320" s="509"/>
      <c r="M320" s="509"/>
    </row>
    <row r="321" spans="3:13" x14ac:dyDescent="0.25">
      <c r="C321" s="507"/>
      <c r="D321" s="518"/>
      <c r="E321" s="519"/>
      <c r="F321" s="519"/>
      <c r="G321" s="520"/>
      <c r="H321" s="508"/>
      <c r="I321" s="508"/>
      <c r="J321" s="521"/>
      <c r="K321" s="508"/>
      <c r="L321" s="509"/>
      <c r="M321" s="509"/>
    </row>
    <row r="322" spans="3:13" x14ac:dyDescent="0.25">
      <c r="C322" s="507"/>
      <c r="D322" s="518"/>
      <c r="E322" s="519"/>
      <c r="F322" s="519"/>
      <c r="G322" s="520"/>
      <c r="H322" s="508"/>
      <c r="I322" s="508"/>
      <c r="J322" s="508"/>
      <c r="K322" s="508"/>
      <c r="L322" s="509"/>
      <c r="M322" s="509"/>
    </row>
    <row r="323" spans="3:13" x14ac:dyDescent="0.25">
      <c r="C323" s="507"/>
      <c r="D323" s="518"/>
      <c r="E323" s="519"/>
      <c r="F323" s="519"/>
      <c r="G323" s="520"/>
      <c r="H323" s="508"/>
      <c r="I323" s="508"/>
      <c r="J323" s="508"/>
      <c r="K323" s="508"/>
      <c r="L323" s="509"/>
      <c r="M323" s="509"/>
    </row>
    <row r="324" spans="3:13" x14ac:dyDescent="0.25">
      <c r="C324" s="507"/>
      <c r="D324" s="518"/>
      <c r="E324" s="519"/>
      <c r="F324" s="519"/>
      <c r="G324" s="520"/>
      <c r="H324" s="508"/>
      <c r="I324" s="508"/>
      <c r="J324" s="508"/>
      <c r="K324" s="508"/>
      <c r="L324" s="509"/>
      <c r="M324" s="509"/>
    </row>
    <row r="325" spans="3:13" x14ac:dyDescent="0.25">
      <c r="C325" s="507"/>
      <c r="D325" s="518"/>
      <c r="E325" s="519"/>
      <c r="F325" s="519"/>
      <c r="G325" s="520"/>
      <c r="H325" s="508"/>
      <c r="I325" s="508"/>
      <c r="J325" s="508"/>
      <c r="K325" s="508"/>
      <c r="L325" s="509"/>
      <c r="M325" s="509"/>
    </row>
    <row r="326" spans="3:13" x14ac:dyDescent="0.25">
      <c r="C326" s="507"/>
      <c r="D326" s="518"/>
      <c r="E326" s="519"/>
      <c r="F326" s="519"/>
      <c r="G326" s="520"/>
      <c r="H326" s="508"/>
      <c r="I326" s="508"/>
      <c r="J326" s="508"/>
      <c r="K326" s="508"/>
      <c r="L326" s="509"/>
      <c r="M326" s="509"/>
    </row>
    <row r="327" spans="3:13" x14ac:dyDescent="0.25">
      <c r="C327" s="507"/>
      <c r="D327" s="518"/>
      <c r="E327" s="519"/>
      <c r="F327" s="519"/>
      <c r="G327" s="520"/>
      <c r="H327" s="508"/>
      <c r="I327" s="508"/>
      <c r="J327" s="508"/>
      <c r="K327" s="508"/>
      <c r="L327" s="509"/>
      <c r="M327" s="509"/>
    </row>
    <row r="328" spans="3:13" x14ac:dyDescent="0.25">
      <c r="C328" s="507"/>
      <c r="D328" s="518"/>
      <c r="E328" s="519"/>
      <c r="F328" s="519"/>
      <c r="G328" s="520"/>
      <c r="H328" s="508"/>
      <c r="I328" s="508"/>
      <c r="J328" s="508"/>
      <c r="K328" s="508"/>
      <c r="L328" s="509"/>
      <c r="M328" s="509"/>
    </row>
    <row r="329" spans="3:13" x14ac:dyDescent="0.25">
      <c r="C329" s="507"/>
      <c r="D329" s="518"/>
      <c r="E329" s="519"/>
      <c r="F329" s="519"/>
      <c r="G329" s="520"/>
      <c r="H329" s="508"/>
      <c r="I329" s="508"/>
      <c r="J329" s="508"/>
      <c r="K329" s="508"/>
      <c r="L329" s="509"/>
      <c r="M329" s="509"/>
    </row>
    <row r="330" spans="3:13" x14ac:dyDescent="0.25">
      <c r="C330" s="507"/>
      <c r="D330" s="518"/>
      <c r="E330" s="519"/>
      <c r="F330" s="519"/>
      <c r="G330" s="520"/>
      <c r="H330" s="508"/>
      <c r="I330" s="508"/>
      <c r="J330" s="508"/>
      <c r="K330" s="508"/>
      <c r="L330" s="509"/>
      <c r="M330" s="509"/>
    </row>
    <row r="331" spans="3:13" x14ac:dyDescent="0.25">
      <c r="C331" s="509"/>
      <c r="D331" s="509"/>
      <c r="E331" s="509"/>
      <c r="F331" s="509"/>
      <c r="G331" s="524"/>
      <c r="H331" s="509"/>
      <c r="I331" s="509"/>
      <c r="J331" s="509"/>
      <c r="K331" s="509"/>
      <c r="L331" s="509"/>
      <c r="M331" s="509"/>
    </row>
    <row r="332" spans="3:13" x14ac:dyDescent="0.25">
      <c r="C332" s="509"/>
      <c r="D332" s="509"/>
      <c r="E332" s="509"/>
      <c r="F332" s="509"/>
      <c r="G332" s="524"/>
      <c r="H332" s="509"/>
      <c r="I332" s="509"/>
      <c r="J332" s="509"/>
      <c r="K332" s="509"/>
      <c r="L332" s="509"/>
      <c r="M332" s="509"/>
    </row>
    <row r="333" spans="3:13" x14ac:dyDescent="0.25">
      <c r="C333" s="505"/>
      <c r="D333" s="506"/>
      <c r="E333" s="526"/>
      <c r="F333" s="526"/>
      <c r="G333" s="96"/>
      <c r="H333" s="526"/>
      <c r="I333" s="526"/>
      <c r="J333" s="509"/>
      <c r="K333" s="509"/>
      <c r="L333" s="509"/>
      <c r="M333" s="509"/>
    </row>
    <row r="334" spans="3:13" x14ac:dyDescent="0.25">
      <c r="C334" s="133"/>
      <c r="D334" s="510"/>
      <c r="E334" s="507"/>
      <c r="F334" s="507"/>
      <c r="G334" s="507"/>
      <c r="H334" s="508"/>
      <c r="I334" s="508"/>
      <c r="J334" s="508"/>
      <c r="K334" s="507"/>
      <c r="L334" s="509"/>
      <c r="M334" s="509"/>
    </row>
    <row r="335" spans="3:13" x14ac:dyDescent="0.25">
      <c r="C335" s="133"/>
      <c r="D335" s="510"/>
      <c r="E335" s="507"/>
      <c r="F335" s="507"/>
      <c r="G335" s="507"/>
      <c r="H335" s="508"/>
      <c r="I335" s="508"/>
      <c r="J335" s="508"/>
      <c r="K335" s="507"/>
      <c r="L335" s="509"/>
      <c r="M335" s="509"/>
    </row>
    <row r="336" spans="3:13" ht="15.75" x14ac:dyDescent="0.25">
      <c r="C336" s="511"/>
      <c r="D336" s="512"/>
      <c r="E336" s="507"/>
      <c r="F336" s="507"/>
      <c r="G336" s="507"/>
      <c r="H336" s="508"/>
      <c r="I336" s="508"/>
      <c r="J336" s="508"/>
      <c r="K336" s="507"/>
      <c r="L336" s="509"/>
      <c r="M336" s="509"/>
    </row>
    <row r="337" spans="3:13" ht="18.75" x14ac:dyDescent="0.25">
      <c r="C337" s="513"/>
      <c r="D337" s="510"/>
      <c r="E337" s="507"/>
      <c r="F337" s="507"/>
      <c r="G337" s="507"/>
      <c r="H337" s="508"/>
      <c r="I337" s="508"/>
      <c r="J337" s="508"/>
      <c r="K337" s="507"/>
      <c r="L337" s="509"/>
      <c r="M337" s="509"/>
    </row>
    <row r="338" spans="3:13" x14ac:dyDescent="0.25">
      <c r="C338" s="133"/>
      <c r="D338" s="510"/>
      <c r="E338" s="507"/>
      <c r="F338" s="507"/>
      <c r="G338" s="507"/>
      <c r="H338" s="508"/>
      <c r="I338" s="508"/>
      <c r="J338" s="508"/>
      <c r="K338" s="507"/>
      <c r="L338" s="509"/>
      <c r="M338" s="509"/>
    </row>
    <row r="339" spans="3:13" x14ac:dyDescent="0.25">
      <c r="C339" s="514"/>
      <c r="D339" s="514"/>
      <c r="E339" s="514"/>
      <c r="F339" s="516"/>
      <c r="G339" s="517"/>
      <c r="H339" s="514"/>
      <c r="I339" s="514"/>
      <c r="J339" s="514"/>
      <c r="K339" s="514"/>
      <c r="L339" s="509"/>
      <c r="M339" s="509"/>
    </row>
    <row r="340" spans="3:13" x14ac:dyDescent="0.25">
      <c r="C340" s="507"/>
      <c r="D340" s="518"/>
      <c r="E340" s="519"/>
      <c r="F340" s="519"/>
      <c r="G340" s="520"/>
      <c r="H340" s="508"/>
      <c r="I340" s="508"/>
      <c r="J340" s="521"/>
      <c r="K340" s="508"/>
      <c r="L340" s="509"/>
      <c r="M340" s="509"/>
    </row>
    <row r="341" spans="3:13" x14ac:dyDescent="0.25">
      <c r="C341" s="507"/>
      <c r="D341" s="518"/>
      <c r="E341" s="519"/>
      <c r="F341" s="519"/>
      <c r="G341" s="520"/>
      <c r="H341" s="508"/>
      <c r="I341" s="508"/>
      <c r="J341" s="508"/>
      <c r="K341" s="508"/>
      <c r="L341" s="509"/>
      <c r="M341" s="509"/>
    </row>
    <row r="342" spans="3:13" x14ac:dyDescent="0.25">
      <c r="C342" s="507"/>
      <c r="D342" s="518"/>
      <c r="E342" s="519"/>
      <c r="F342" s="519"/>
      <c r="G342" s="520"/>
      <c r="H342" s="508"/>
      <c r="I342" s="508"/>
      <c r="J342" s="508"/>
      <c r="K342" s="508"/>
      <c r="L342" s="509"/>
      <c r="M342" s="509"/>
    </row>
    <row r="343" spans="3:13" x14ac:dyDescent="0.25">
      <c r="C343" s="507"/>
      <c r="D343" s="518"/>
      <c r="E343" s="519"/>
      <c r="F343" s="519"/>
      <c r="G343" s="520"/>
      <c r="H343" s="508"/>
      <c r="I343" s="508"/>
      <c r="J343" s="508"/>
      <c r="K343" s="508"/>
      <c r="L343" s="509"/>
      <c r="M343" s="509"/>
    </row>
    <row r="344" spans="3:13" x14ac:dyDescent="0.25">
      <c r="C344" s="507"/>
      <c r="D344" s="518"/>
      <c r="E344" s="519"/>
      <c r="F344" s="519"/>
      <c r="G344" s="520"/>
      <c r="H344" s="508"/>
      <c r="I344" s="508"/>
      <c r="J344" s="508"/>
      <c r="K344" s="508"/>
      <c r="L344" s="509"/>
      <c r="M344" s="509"/>
    </row>
    <row r="345" spans="3:13" x14ac:dyDescent="0.25">
      <c r="C345" s="507"/>
      <c r="D345" s="518"/>
      <c r="E345" s="519"/>
      <c r="F345" s="519"/>
      <c r="G345" s="520"/>
      <c r="H345" s="508"/>
      <c r="I345" s="508"/>
      <c r="J345" s="508"/>
      <c r="K345" s="508"/>
      <c r="L345" s="509"/>
      <c r="M345" s="509"/>
    </row>
    <row r="346" spans="3:13" x14ac:dyDescent="0.25">
      <c r="C346" s="507"/>
      <c r="D346" s="518"/>
      <c r="E346" s="519"/>
      <c r="F346" s="519"/>
      <c r="G346" s="520"/>
      <c r="H346" s="508"/>
      <c r="I346" s="508"/>
      <c r="J346" s="508"/>
      <c r="K346" s="508"/>
      <c r="L346" s="509"/>
      <c r="M346" s="509"/>
    </row>
    <row r="347" spans="3:13" x14ac:dyDescent="0.25">
      <c r="C347" s="507"/>
      <c r="D347" s="518"/>
      <c r="E347" s="519"/>
      <c r="F347" s="519"/>
      <c r="G347" s="520"/>
      <c r="H347" s="508"/>
      <c r="I347" s="508"/>
      <c r="J347" s="508"/>
      <c r="K347" s="508"/>
      <c r="L347" s="509"/>
      <c r="M347" s="509"/>
    </row>
    <row r="348" spans="3:13" x14ac:dyDescent="0.25">
      <c r="C348" s="507"/>
      <c r="D348" s="518"/>
      <c r="E348" s="519"/>
      <c r="F348" s="519"/>
      <c r="G348" s="520"/>
      <c r="H348" s="508"/>
      <c r="I348" s="508"/>
      <c r="J348" s="508"/>
      <c r="K348" s="508"/>
      <c r="L348" s="509"/>
      <c r="M348" s="509"/>
    </row>
    <row r="349" spans="3:13" x14ac:dyDescent="0.25">
      <c r="C349" s="507"/>
      <c r="D349" s="518"/>
      <c r="E349" s="519"/>
      <c r="F349" s="519"/>
      <c r="G349" s="520"/>
      <c r="H349" s="508"/>
      <c r="I349" s="508"/>
      <c r="J349" s="508"/>
      <c r="K349" s="508"/>
      <c r="L349" s="509"/>
      <c r="M349" s="509"/>
    </row>
    <row r="350" spans="3:13" x14ac:dyDescent="0.25">
      <c r="C350" s="509"/>
      <c r="D350" s="509"/>
      <c r="E350" s="509"/>
      <c r="F350" s="509"/>
      <c r="G350" s="524"/>
      <c r="H350" s="509"/>
      <c r="I350" s="509"/>
      <c r="J350" s="509"/>
      <c r="K350" s="509"/>
      <c r="L350" s="509"/>
      <c r="M350" s="509"/>
    </row>
    <row r="351" spans="3:13" x14ac:dyDescent="0.25">
      <c r="C351" s="509"/>
      <c r="D351" s="509"/>
      <c r="E351" s="509"/>
      <c r="F351" s="509"/>
      <c r="G351" s="524"/>
      <c r="H351" s="509"/>
      <c r="I351" s="509"/>
      <c r="J351" s="509"/>
      <c r="K351" s="509"/>
      <c r="L351" s="509"/>
      <c r="M351" s="509"/>
    </row>
    <row r="352" spans="3:13" x14ac:dyDescent="0.25">
      <c r="C352" s="505"/>
      <c r="D352" s="506"/>
      <c r="E352" s="526"/>
      <c r="F352" s="526"/>
      <c r="G352" s="96"/>
      <c r="H352" s="526"/>
      <c r="I352" s="526"/>
      <c r="J352" s="509"/>
      <c r="K352" s="509"/>
      <c r="L352" s="509"/>
      <c r="M352" s="509"/>
    </row>
    <row r="353" spans="3:13" x14ac:dyDescent="0.25">
      <c r="C353" s="133"/>
      <c r="D353" s="510"/>
      <c r="E353" s="507"/>
      <c r="F353" s="507"/>
      <c r="G353" s="507"/>
      <c r="H353" s="508"/>
      <c r="I353" s="508"/>
      <c r="J353" s="508"/>
      <c r="K353" s="507"/>
      <c r="L353" s="509"/>
      <c r="M353" s="509"/>
    </row>
    <row r="354" spans="3:13" x14ac:dyDescent="0.25">
      <c r="C354" s="133"/>
      <c r="D354" s="510"/>
      <c r="E354" s="507"/>
      <c r="F354" s="507"/>
      <c r="G354" s="507"/>
      <c r="H354" s="508"/>
      <c r="I354" s="508"/>
      <c r="J354" s="508"/>
      <c r="K354" s="507"/>
      <c r="L354" s="509"/>
      <c r="M354" s="509"/>
    </row>
    <row r="355" spans="3:13" ht="15.75" x14ac:dyDescent="0.25">
      <c r="C355" s="511"/>
      <c r="D355" s="512"/>
      <c r="E355" s="507"/>
      <c r="F355" s="507"/>
      <c r="G355" s="507"/>
      <c r="H355" s="508"/>
      <c r="I355" s="508"/>
      <c r="J355" s="508"/>
      <c r="K355" s="507"/>
      <c r="L355" s="509"/>
      <c r="M355" s="509"/>
    </row>
    <row r="356" spans="3:13" ht="18.75" x14ac:dyDescent="0.25">
      <c r="C356" s="513"/>
      <c r="D356" s="510"/>
      <c r="E356" s="507"/>
      <c r="F356" s="507"/>
      <c r="G356" s="507"/>
      <c r="H356" s="508"/>
      <c r="I356" s="508"/>
      <c r="J356" s="508"/>
      <c r="K356" s="507"/>
      <c r="L356" s="509"/>
      <c r="M356" s="509"/>
    </row>
    <row r="357" spans="3:13" x14ac:dyDescent="0.25">
      <c r="C357" s="133"/>
      <c r="D357" s="510"/>
      <c r="E357" s="507"/>
      <c r="F357" s="507"/>
      <c r="G357" s="507"/>
      <c r="H357" s="508"/>
      <c r="I357" s="508"/>
      <c r="J357" s="508"/>
      <c r="K357" s="507"/>
      <c r="L357" s="509"/>
      <c r="M357" s="509"/>
    </row>
    <row r="358" spans="3:13" x14ac:dyDescent="0.25">
      <c r="C358" s="514"/>
      <c r="D358" s="514"/>
      <c r="E358" s="514"/>
      <c r="F358" s="516"/>
      <c r="G358" s="517"/>
      <c r="H358" s="514"/>
      <c r="I358" s="514"/>
      <c r="J358" s="514"/>
      <c r="K358" s="514"/>
      <c r="L358" s="509"/>
      <c r="M358" s="509"/>
    </row>
    <row r="359" spans="3:13" x14ac:dyDescent="0.25">
      <c r="C359" s="507"/>
      <c r="D359" s="518"/>
      <c r="E359" s="519"/>
      <c r="F359" s="519"/>
      <c r="G359" s="520"/>
      <c r="H359" s="508"/>
      <c r="I359" s="508"/>
      <c r="J359" s="521"/>
      <c r="K359" s="508"/>
      <c r="L359" s="509"/>
      <c r="M359" s="509"/>
    </row>
    <row r="360" spans="3:13" x14ac:dyDescent="0.25">
      <c r="C360" s="507"/>
      <c r="D360" s="518"/>
      <c r="E360" s="519"/>
      <c r="F360" s="519"/>
      <c r="G360" s="520"/>
      <c r="H360" s="508"/>
      <c r="I360" s="508"/>
      <c r="J360" s="508"/>
      <c r="K360" s="508"/>
      <c r="L360" s="509"/>
      <c r="M360" s="509"/>
    </row>
    <row r="361" spans="3:13" x14ac:dyDescent="0.25">
      <c r="C361" s="507"/>
      <c r="D361" s="518"/>
      <c r="E361" s="519"/>
      <c r="F361" s="519"/>
      <c r="G361" s="520"/>
      <c r="H361" s="508"/>
      <c r="I361" s="508"/>
      <c r="J361" s="508"/>
      <c r="K361" s="508"/>
      <c r="L361" s="509"/>
      <c r="M361" s="509"/>
    </row>
    <row r="362" spans="3:13" x14ac:dyDescent="0.25">
      <c r="C362" s="507"/>
      <c r="D362" s="518"/>
      <c r="E362" s="519"/>
      <c r="F362" s="519"/>
      <c r="G362" s="520"/>
      <c r="H362" s="508"/>
      <c r="I362" s="508"/>
      <c r="J362" s="508"/>
      <c r="K362" s="508"/>
      <c r="L362" s="509"/>
      <c r="M362" s="509"/>
    </row>
    <row r="363" spans="3:13" x14ac:dyDescent="0.25">
      <c r="C363" s="507"/>
      <c r="D363" s="518"/>
      <c r="E363" s="519"/>
      <c r="F363" s="519"/>
      <c r="G363" s="520"/>
      <c r="H363" s="508"/>
      <c r="I363" s="508"/>
      <c r="J363" s="508"/>
      <c r="K363" s="508"/>
      <c r="L363" s="509"/>
      <c r="M363" s="509"/>
    </row>
    <row r="364" spans="3:13" x14ac:dyDescent="0.25">
      <c r="C364" s="507"/>
      <c r="D364" s="518"/>
      <c r="E364" s="519"/>
      <c r="F364" s="519"/>
      <c r="G364" s="520"/>
      <c r="H364" s="508"/>
      <c r="I364" s="508"/>
      <c r="J364" s="508"/>
      <c r="K364" s="508"/>
      <c r="L364" s="509"/>
      <c r="M364" s="509"/>
    </row>
    <row r="365" spans="3:13" x14ac:dyDescent="0.25">
      <c r="C365" s="507"/>
      <c r="D365" s="518"/>
      <c r="E365" s="519"/>
      <c r="F365" s="519"/>
      <c r="G365" s="520"/>
      <c r="H365" s="508"/>
      <c r="I365" s="508"/>
      <c r="J365" s="508"/>
      <c r="K365" s="508"/>
      <c r="L365" s="509"/>
      <c r="M365" s="509"/>
    </row>
    <row r="366" spans="3:13" x14ac:dyDescent="0.25">
      <c r="C366" s="507"/>
      <c r="D366" s="518"/>
      <c r="E366" s="519"/>
      <c r="F366" s="519"/>
      <c r="G366" s="520"/>
      <c r="H366" s="508"/>
      <c r="I366" s="508"/>
      <c r="J366" s="508"/>
      <c r="K366" s="508"/>
      <c r="L366" s="509"/>
      <c r="M366" s="509"/>
    </row>
    <row r="367" spans="3:13" x14ac:dyDescent="0.25">
      <c r="C367" s="507"/>
      <c r="D367" s="518"/>
      <c r="E367" s="519"/>
      <c r="F367" s="519"/>
      <c r="G367" s="520"/>
      <c r="H367" s="508"/>
      <c r="I367" s="508"/>
      <c r="J367" s="508"/>
      <c r="K367" s="508"/>
      <c r="L367" s="509"/>
      <c r="M367" s="509"/>
    </row>
    <row r="368" spans="3:13" x14ac:dyDescent="0.25">
      <c r="C368" s="507"/>
      <c r="D368" s="518"/>
      <c r="E368" s="519"/>
      <c r="F368" s="519"/>
      <c r="G368" s="520"/>
      <c r="H368" s="508"/>
      <c r="I368" s="508"/>
      <c r="J368" s="508"/>
      <c r="K368" s="508"/>
      <c r="L368" s="509"/>
      <c r="M368" s="509"/>
    </row>
    <row r="369" spans="3:13" x14ac:dyDescent="0.25">
      <c r="C369" s="509"/>
      <c r="D369" s="509"/>
      <c r="E369" s="509"/>
      <c r="F369" s="509"/>
      <c r="G369" s="524"/>
      <c r="H369" s="509"/>
      <c r="I369" s="509"/>
      <c r="J369" s="509"/>
      <c r="K369" s="509"/>
      <c r="L369" s="509"/>
      <c r="M369" s="509"/>
    </row>
    <row r="370" spans="3:13" x14ac:dyDescent="0.25">
      <c r="C370" s="509"/>
      <c r="D370" s="509"/>
      <c r="E370" s="509"/>
      <c r="F370" s="509"/>
      <c r="G370" s="524"/>
      <c r="H370" s="509"/>
      <c r="I370" s="509"/>
      <c r="J370" s="509"/>
      <c r="K370" s="509"/>
      <c r="L370" s="509"/>
      <c r="M370" s="509"/>
    </row>
    <row r="371" spans="3:13" x14ac:dyDescent="0.25">
      <c r="C371" s="505"/>
      <c r="D371" s="506"/>
      <c r="E371" s="526"/>
      <c r="F371" s="526"/>
      <c r="G371" s="96"/>
      <c r="H371" s="526"/>
      <c r="I371" s="526"/>
      <c r="J371" s="509"/>
      <c r="K371" s="509"/>
      <c r="L371" s="509"/>
      <c r="M371" s="509"/>
    </row>
    <row r="372" spans="3:13" x14ac:dyDescent="0.25">
      <c r="C372" s="133"/>
      <c r="D372" s="510"/>
      <c r="E372" s="507"/>
      <c r="F372" s="507"/>
      <c r="G372" s="507"/>
      <c r="H372" s="508"/>
      <c r="I372" s="508"/>
      <c r="J372" s="508"/>
      <c r="K372" s="507"/>
      <c r="L372" s="509"/>
      <c r="M372" s="509"/>
    </row>
    <row r="373" spans="3:13" x14ac:dyDescent="0.25">
      <c r="C373" s="133"/>
      <c r="D373" s="510"/>
      <c r="E373" s="507"/>
      <c r="F373" s="507"/>
      <c r="G373" s="507"/>
      <c r="H373" s="508"/>
      <c r="I373" s="508"/>
      <c r="J373" s="508"/>
      <c r="K373" s="507"/>
      <c r="L373" s="509"/>
      <c r="M373" s="509"/>
    </row>
    <row r="374" spans="3:13" ht="15.75" x14ac:dyDescent="0.25">
      <c r="C374" s="511"/>
      <c r="D374" s="512"/>
      <c r="E374" s="507"/>
      <c r="F374" s="507"/>
      <c r="G374" s="507"/>
      <c r="H374" s="508"/>
      <c r="I374" s="508"/>
      <c r="J374" s="508"/>
      <c r="K374" s="507"/>
      <c r="L374" s="509"/>
      <c r="M374" s="509"/>
    </row>
    <row r="375" spans="3:13" ht="18.75" x14ac:dyDescent="0.25">
      <c r="C375" s="513"/>
      <c r="D375" s="510"/>
      <c r="E375" s="507"/>
      <c r="F375" s="507"/>
      <c r="G375" s="507"/>
      <c r="H375" s="508"/>
      <c r="I375" s="508"/>
      <c r="J375" s="508"/>
      <c r="K375" s="507"/>
      <c r="L375" s="509"/>
      <c r="M375" s="509"/>
    </row>
    <row r="376" spans="3:13" x14ac:dyDescent="0.25">
      <c r="C376" s="133"/>
      <c r="D376" s="510"/>
      <c r="E376" s="507"/>
      <c r="F376" s="507"/>
      <c r="G376" s="507"/>
      <c r="H376" s="508"/>
      <c r="I376" s="508"/>
      <c r="J376" s="508"/>
      <c r="K376" s="507"/>
      <c r="L376" s="509"/>
      <c r="M376" s="509"/>
    </row>
    <row r="377" spans="3:13" x14ac:dyDescent="0.25">
      <c r="C377" s="514"/>
      <c r="D377" s="514"/>
      <c r="E377" s="514"/>
      <c r="F377" s="516"/>
      <c r="G377" s="517"/>
      <c r="H377" s="514"/>
      <c r="I377" s="514"/>
      <c r="J377" s="514"/>
      <c r="K377" s="514"/>
      <c r="L377" s="509"/>
      <c r="M377" s="509"/>
    </row>
    <row r="378" spans="3:13" x14ac:dyDescent="0.25">
      <c r="C378" s="507"/>
      <c r="D378" s="518"/>
      <c r="E378" s="519"/>
      <c r="F378" s="519"/>
      <c r="G378" s="520"/>
      <c r="H378" s="508"/>
      <c r="I378" s="508"/>
      <c r="J378" s="521"/>
      <c r="K378" s="508"/>
      <c r="L378" s="509"/>
      <c r="M378" s="509"/>
    </row>
    <row r="379" spans="3:13" x14ac:dyDescent="0.25">
      <c r="C379" s="507"/>
      <c r="D379" s="518"/>
      <c r="E379" s="519"/>
      <c r="F379" s="519"/>
      <c r="G379" s="520"/>
      <c r="H379" s="508"/>
      <c r="I379" s="508"/>
      <c r="J379" s="508"/>
      <c r="K379" s="508"/>
      <c r="L379" s="509"/>
      <c r="M379" s="509"/>
    </row>
    <row r="380" spans="3:13" x14ac:dyDescent="0.25">
      <c r="C380" s="507"/>
      <c r="D380" s="518"/>
      <c r="E380" s="519"/>
      <c r="F380" s="519"/>
      <c r="G380" s="520"/>
      <c r="H380" s="508"/>
      <c r="I380" s="508"/>
      <c r="J380" s="508"/>
      <c r="K380" s="508"/>
      <c r="L380" s="509"/>
      <c r="M380" s="509"/>
    </row>
    <row r="381" spans="3:13" x14ac:dyDescent="0.25">
      <c r="C381" s="507"/>
      <c r="D381" s="518"/>
      <c r="E381" s="519"/>
      <c r="F381" s="519"/>
      <c r="G381" s="520"/>
      <c r="H381" s="508"/>
      <c r="I381" s="508"/>
      <c r="J381" s="508"/>
      <c r="K381" s="508"/>
      <c r="L381" s="509"/>
      <c r="M381" s="509"/>
    </row>
    <row r="382" spans="3:13" x14ac:dyDescent="0.25">
      <c r="C382" s="507"/>
      <c r="D382" s="518"/>
      <c r="E382" s="519"/>
      <c r="F382" s="519"/>
      <c r="G382" s="520"/>
      <c r="H382" s="508"/>
      <c r="I382" s="508"/>
      <c r="J382" s="508"/>
      <c r="K382" s="508"/>
      <c r="L382" s="509"/>
      <c r="M382" s="509"/>
    </row>
    <row r="383" spans="3:13" x14ac:dyDescent="0.25">
      <c r="C383" s="507"/>
      <c r="D383" s="518"/>
      <c r="E383" s="519"/>
      <c r="F383" s="519"/>
      <c r="G383" s="520"/>
      <c r="H383" s="508"/>
      <c r="I383" s="508"/>
      <c r="J383" s="508"/>
      <c r="K383" s="508"/>
      <c r="L383" s="509"/>
      <c r="M383" s="509"/>
    </row>
    <row r="384" spans="3:13" x14ac:dyDescent="0.25">
      <c r="C384" s="507"/>
      <c r="D384" s="518"/>
      <c r="E384" s="519"/>
      <c r="F384" s="519"/>
      <c r="G384" s="520"/>
      <c r="H384" s="508"/>
      <c r="I384" s="508"/>
      <c r="J384" s="508"/>
      <c r="K384" s="508"/>
      <c r="L384" s="509"/>
      <c r="M384" s="509"/>
    </row>
    <row r="385" spans="3:13" x14ac:dyDescent="0.25">
      <c r="C385" s="507"/>
      <c r="D385" s="518"/>
      <c r="E385" s="519"/>
      <c r="F385" s="519"/>
      <c r="G385" s="520"/>
      <c r="H385" s="508"/>
      <c r="I385" s="508"/>
      <c r="J385" s="508"/>
      <c r="K385" s="508"/>
      <c r="L385" s="509"/>
      <c r="M385" s="509"/>
    </row>
    <row r="386" spans="3:13" x14ac:dyDescent="0.25">
      <c r="C386" s="507"/>
      <c r="D386" s="518"/>
      <c r="E386" s="519"/>
      <c r="F386" s="519"/>
      <c r="G386" s="520"/>
      <c r="H386" s="508"/>
      <c r="I386" s="508"/>
      <c r="J386" s="508"/>
      <c r="K386" s="508"/>
      <c r="L386" s="509"/>
      <c r="M386" s="509"/>
    </row>
    <row r="387" spans="3:13" x14ac:dyDescent="0.25">
      <c r="C387" s="507"/>
      <c r="D387" s="518"/>
      <c r="E387" s="519"/>
      <c r="F387" s="519"/>
      <c r="G387" s="520"/>
      <c r="H387" s="508"/>
      <c r="I387" s="508"/>
      <c r="J387" s="508"/>
      <c r="K387" s="508"/>
      <c r="L387" s="509"/>
      <c r="M387" s="509"/>
    </row>
    <row r="388" spans="3:13" x14ac:dyDescent="0.25">
      <c r="C388" s="509"/>
      <c r="D388" s="509"/>
      <c r="E388" s="509"/>
      <c r="F388" s="509"/>
      <c r="G388" s="524"/>
      <c r="H388" s="509"/>
      <c r="I388" s="509"/>
      <c r="J388" s="509"/>
      <c r="K388" s="509"/>
      <c r="L388" s="509"/>
      <c r="M388" s="509"/>
    </row>
    <row r="389" spans="3:13" x14ac:dyDescent="0.25">
      <c r="C389" s="509"/>
      <c r="D389" s="509"/>
      <c r="E389" s="509"/>
      <c r="F389" s="509"/>
      <c r="G389" s="524"/>
      <c r="H389" s="509"/>
      <c r="I389" s="509"/>
      <c r="J389" s="509"/>
      <c r="K389" s="509"/>
      <c r="L389" s="509"/>
      <c r="M389" s="509"/>
    </row>
    <row r="390" spans="3:13" x14ac:dyDescent="0.25">
      <c r="C390" s="505"/>
      <c r="D390" s="506"/>
      <c r="E390" s="526"/>
      <c r="F390" s="526"/>
      <c r="G390" s="96"/>
      <c r="H390" s="526"/>
      <c r="I390" s="526"/>
      <c r="J390" s="509"/>
      <c r="K390" s="509"/>
      <c r="L390" s="509"/>
      <c r="M390" s="509"/>
    </row>
    <row r="391" spans="3:13" x14ac:dyDescent="0.25">
      <c r="C391" s="133"/>
      <c r="D391" s="510"/>
      <c r="E391" s="507"/>
      <c r="F391" s="507"/>
      <c r="G391" s="507"/>
      <c r="H391" s="508"/>
      <c r="I391" s="508"/>
      <c r="J391" s="508"/>
      <c r="K391" s="507"/>
      <c r="L391" s="509"/>
      <c r="M391" s="509"/>
    </row>
    <row r="392" spans="3:13" x14ac:dyDescent="0.25">
      <c r="C392" s="133"/>
      <c r="D392" s="510"/>
      <c r="E392" s="507"/>
      <c r="F392" s="507"/>
      <c r="G392" s="507"/>
      <c r="H392" s="508"/>
      <c r="I392" s="508"/>
      <c r="J392" s="508"/>
      <c r="K392" s="507"/>
      <c r="L392" s="509"/>
      <c r="M392" s="509"/>
    </row>
    <row r="393" spans="3:13" ht="15.75" x14ac:dyDescent="0.25">
      <c r="C393" s="511"/>
      <c r="D393" s="512"/>
      <c r="E393" s="507"/>
      <c r="F393" s="507"/>
      <c r="G393" s="507"/>
      <c r="H393" s="508"/>
      <c r="I393" s="508"/>
      <c r="J393" s="508"/>
      <c r="K393" s="507"/>
      <c r="L393" s="509"/>
      <c r="M393" s="509"/>
    </row>
    <row r="394" spans="3:13" ht="18.75" x14ac:dyDescent="0.25">
      <c r="C394" s="513"/>
      <c r="D394" s="510"/>
      <c r="E394" s="507"/>
      <c r="F394" s="507"/>
      <c r="G394" s="507"/>
      <c r="H394" s="508"/>
      <c r="I394" s="508"/>
      <c r="J394" s="508"/>
      <c r="K394" s="507"/>
      <c r="L394" s="509"/>
      <c r="M394" s="509"/>
    </row>
    <row r="395" spans="3:13" x14ac:dyDescent="0.25">
      <c r="C395" s="133"/>
      <c r="D395" s="510"/>
      <c r="E395" s="507"/>
      <c r="F395" s="507"/>
      <c r="G395" s="507"/>
      <c r="H395" s="508"/>
      <c r="I395" s="508"/>
      <c r="J395" s="508"/>
      <c r="K395" s="507"/>
      <c r="L395" s="509"/>
      <c r="M395" s="509"/>
    </row>
    <row r="396" spans="3:13" x14ac:dyDescent="0.25">
      <c r="C396" s="514"/>
      <c r="D396" s="514"/>
      <c r="E396" s="514"/>
      <c r="F396" s="516"/>
      <c r="G396" s="517"/>
      <c r="H396" s="514"/>
      <c r="I396" s="514"/>
      <c r="J396" s="514"/>
      <c r="K396" s="514"/>
      <c r="L396" s="509"/>
      <c r="M396" s="509"/>
    </row>
    <row r="397" spans="3:13" x14ac:dyDescent="0.25">
      <c r="C397" s="507"/>
      <c r="D397" s="518"/>
      <c r="E397" s="519"/>
      <c r="F397" s="519"/>
      <c r="G397" s="520"/>
      <c r="H397" s="508"/>
      <c r="I397" s="508"/>
      <c r="J397" s="521"/>
      <c r="K397" s="508"/>
      <c r="L397" s="509"/>
      <c r="M397" s="509"/>
    </row>
    <row r="398" spans="3:13" x14ac:dyDescent="0.25">
      <c r="C398" s="507"/>
      <c r="D398" s="518"/>
      <c r="E398" s="519"/>
      <c r="F398" s="519"/>
      <c r="G398" s="520"/>
      <c r="H398" s="508"/>
      <c r="I398" s="508"/>
      <c r="J398" s="508"/>
      <c r="K398" s="508"/>
      <c r="L398" s="509"/>
      <c r="M398" s="509"/>
    </row>
    <row r="399" spans="3:13" x14ac:dyDescent="0.25">
      <c r="C399" s="507"/>
      <c r="D399" s="518"/>
      <c r="E399" s="519"/>
      <c r="F399" s="519"/>
      <c r="G399" s="520"/>
      <c r="H399" s="508"/>
      <c r="I399" s="508"/>
      <c r="J399" s="508"/>
      <c r="K399" s="508"/>
      <c r="L399" s="509"/>
      <c r="M399" s="509"/>
    </row>
    <row r="400" spans="3:13" x14ac:dyDescent="0.25">
      <c r="C400" s="507"/>
      <c r="D400" s="518"/>
      <c r="E400" s="519"/>
      <c r="F400" s="519"/>
      <c r="G400" s="520"/>
      <c r="H400" s="508"/>
      <c r="I400" s="508"/>
      <c r="J400" s="508"/>
      <c r="K400" s="508"/>
      <c r="L400" s="509"/>
      <c r="M400" s="509"/>
    </row>
    <row r="401" spans="3:13" x14ac:dyDescent="0.25">
      <c r="C401" s="507"/>
      <c r="D401" s="518"/>
      <c r="E401" s="519"/>
      <c r="F401" s="519"/>
      <c r="G401" s="520"/>
      <c r="H401" s="508"/>
      <c r="I401" s="508"/>
      <c r="J401" s="508"/>
      <c r="K401" s="508"/>
      <c r="L401" s="509"/>
      <c r="M401" s="509"/>
    </row>
    <row r="402" spans="3:13" x14ac:dyDescent="0.25">
      <c r="C402" s="507"/>
      <c r="D402" s="518"/>
      <c r="E402" s="519"/>
      <c r="F402" s="519"/>
      <c r="G402" s="520"/>
      <c r="H402" s="508"/>
      <c r="I402" s="508"/>
      <c r="J402" s="508"/>
      <c r="K402" s="508"/>
      <c r="L402" s="509"/>
      <c r="M402" s="509"/>
    </row>
    <row r="403" spans="3:13" x14ac:dyDescent="0.25">
      <c r="C403" s="507"/>
      <c r="D403" s="518"/>
      <c r="E403" s="519"/>
      <c r="F403" s="519"/>
      <c r="G403" s="520"/>
      <c r="H403" s="508"/>
      <c r="I403" s="508"/>
      <c r="J403" s="508"/>
      <c r="K403" s="508"/>
      <c r="L403" s="509"/>
      <c r="M403" s="509"/>
    </row>
    <row r="404" spans="3:13" x14ac:dyDescent="0.25">
      <c r="C404" s="507"/>
      <c r="D404" s="518"/>
      <c r="E404" s="519"/>
      <c r="F404" s="519"/>
      <c r="G404" s="520"/>
      <c r="H404" s="508"/>
      <c r="I404" s="508"/>
      <c r="J404" s="508"/>
      <c r="K404" s="508"/>
      <c r="L404" s="509"/>
      <c r="M404" s="509"/>
    </row>
    <row r="405" spans="3:13" x14ac:dyDescent="0.25">
      <c r="C405" s="507"/>
      <c r="D405" s="518"/>
      <c r="E405" s="519"/>
      <c r="F405" s="519"/>
      <c r="G405" s="520"/>
      <c r="H405" s="508"/>
      <c r="I405" s="508"/>
      <c r="J405" s="508"/>
      <c r="K405" s="508"/>
      <c r="L405" s="509"/>
      <c r="M405" s="509"/>
    </row>
    <row r="406" spans="3:13" x14ac:dyDescent="0.25">
      <c r="C406" s="507"/>
      <c r="D406" s="518"/>
      <c r="E406" s="519"/>
      <c r="F406" s="519"/>
      <c r="G406" s="520"/>
      <c r="H406" s="508"/>
      <c r="I406" s="508"/>
      <c r="J406" s="508"/>
      <c r="K406" s="508"/>
      <c r="L406" s="509"/>
      <c r="M406" s="509"/>
    </row>
    <row r="407" spans="3:13" x14ac:dyDescent="0.25">
      <c r="C407" s="509"/>
      <c r="D407" s="509"/>
      <c r="E407" s="509"/>
      <c r="F407" s="509"/>
      <c r="G407" s="524"/>
      <c r="H407" s="509"/>
      <c r="I407" s="509"/>
      <c r="J407" s="509"/>
      <c r="K407" s="509"/>
      <c r="L407" s="509"/>
      <c r="M407" s="509"/>
    </row>
    <row r="408" spans="3:13" x14ac:dyDescent="0.25">
      <c r="C408" s="509"/>
      <c r="D408" s="509"/>
      <c r="E408" s="509"/>
      <c r="F408" s="509"/>
      <c r="G408" s="524"/>
      <c r="H408" s="509"/>
      <c r="I408" s="509"/>
      <c r="J408" s="509"/>
      <c r="K408" s="509"/>
      <c r="L408" s="509"/>
      <c r="M408" s="509"/>
    </row>
    <row r="409" spans="3:13" x14ac:dyDescent="0.25">
      <c r="C409" s="505"/>
      <c r="D409" s="506"/>
      <c r="E409" s="526"/>
      <c r="F409" s="526"/>
      <c r="G409" s="96"/>
      <c r="H409" s="526"/>
      <c r="I409" s="526"/>
      <c r="J409" s="509"/>
      <c r="K409" s="509"/>
      <c r="L409" s="509"/>
      <c r="M409" s="509"/>
    </row>
    <row r="410" spans="3:13" x14ac:dyDescent="0.25">
      <c r="C410" s="133"/>
      <c r="D410" s="510"/>
      <c r="E410" s="507"/>
      <c r="F410" s="507"/>
      <c r="G410" s="507"/>
      <c r="H410" s="508"/>
      <c r="I410" s="508"/>
      <c r="J410" s="508"/>
      <c r="K410" s="507"/>
      <c r="L410" s="509"/>
      <c r="M410" s="509"/>
    </row>
    <row r="411" spans="3:13" x14ac:dyDescent="0.25">
      <c r="C411" s="133"/>
      <c r="D411" s="510"/>
      <c r="E411" s="507"/>
      <c r="F411" s="507"/>
      <c r="G411" s="507"/>
      <c r="H411" s="508"/>
      <c r="I411" s="508"/>
      <c r="J411" s="508"/>
      <c r="K411" s="507"/>
      <c r="L411" s="509"/>
      <c r="M411" s="509"/>
    </row>
    <row r="412" spans="3:13" ht="15.75" x14ac:dyDescent="0.25">
      <c r="C412" s="511"/>
      <c r="D412" s="512"/>
      <c r="E412" s="507"/>
      <c r="F412" s="507"/>
      <c r="G412" s="507"/>
      <c r="H412" s="508"/>
      <c r="I412" s="508"/>
      <c r="J412" s="508"/>
      <c r="K412" s="507"/>
      <c r="L412" s="509"/>
      <c r="M412" s="509"/>
    </row>
    <row r="413" spans="3:13" ht="18.75" x14ac:dyDescent="0.25">
      <c r="C413" s="513"/>
      <c r="D413" s="510"/>
      <c r="E413" s="507"/>
      <c r="F413" s="507"/>
      <c r="G413" s="507"/>
      <c r="H413" s="508"/>
      <c r="I413" s="508"/>
      <c r="J413" s="508"/>
      <c r="K413" s="507"/>
      <c r="L413" s="509"/>
      <c r="M413" s="509"/>
    </row>
    <row r="414" spans="3:13" x14ac:dyDescent="0.25">
      <c r="C414" s="133"/>
      <c r="D414" s="510"/>
      <c r="E414" s="507"/>
      <c r="F414" s="507"/>
      <c r="G414" s="507"/>
      <c r="H414" s="508"/>
      <c r="I414" s="508"/>
      <c r="J414" s="508"/>
      <c r="K414" s="507"/>
      <c r="L414" s="509"/>
      <c r="M414" s="509"/>
    </row>
    <row r="415" spans="3:13" x14ac:dyDescent="0.25">
      <c r="C415" s="514"/>
      <c r="D415" s="514"/>
      <c r="E415" s="514"/>
      <c r="F415" s="516"/>
      <c r="G415" s="517"/>
      <c r="H415" s="514"/>
      <c r="I415" s="514"/>
      <c r="J415" s="514"/>
      <c r="K415" s="514"/>
      <c r="L415" s="509"/>
      <c r="M415" s="509"/>
    </row>
    <row r="416" spans="3:13" x14ac:dyDescent="0.25">
      <c r="C416" s="507"/>
      <c r="D416" s="518"/>
      <c r="E416" s="519"/>
      <c r="F416" s="519"/>
      <c r="G416" s="520"/>
      <c r="H416" s="508"/>
      <c r="I416" s="508"/>
      <c r="J416" s="521"/>
      <c r="K416" s="508"/>
      <c r="L416" s="509"/>
      <c r="M416" s="509"/>
    </row>
    <row r="417" spans="3:13" x14ac:dyDescent="0.25">
      <c r="C417" s="507"/>
      <c r="D417" s="518"/>
      <c r="E417" s="519"/>
      <c r="F417" s="519"/>
      <c r="G417" s="520"/>
      <c r="H417" s="508"/>
      <c r="I417" s="508"/>
      <c r="J417" s="508"/>
      <c r="K417" s="508"/>
      <c r="L417" s="509"/>
      <c r="M417" s="509"/>
    </row>
    <row r="418" spans="3:13" x14ac:dyDescent="0.25">
      <c r="C418" s="507"/>
      <c r="D418" s="518"/>
      <c r="E418" s="519"/>
      <c r="F418" s="519"/>
      <c r="G418" s="520"/>
      <c r="H418" s="508"/>
      <c r="I418" s="508"/>
      <c r="J418" s="508"/>
      <c r="K418" s="508"/>
      <c r="L418" s="509"/>
      <c r="M418" s="509"/>
    </row>
    <row r="419" spans="3:13" x14ac:dyDescent="0.25">
      <c r="C419" s="507"/>
      <c r="D419" s="518"/>
      <c r="E419" s="519"/>
      <c r="F419" s="519"/>
      <c r="G419" s="520"/>
      <c r="H419" s="508"/>
      <c r="I419" s="508"/>
      <c r="J419" s="508"/>
      <c r="K419" s="508"/>
      <c r="L419" s="509"/>
      <c r="M419" s="509"/>
    </row>
    <row r="420" spans="3:13" x14ac:dyDescent="0.25">
      <c r="C420" s="507"/>
      <c r="D420" s="518"/>
      <c r="E420" s="519"/>
      <c r="F420" s="519"/>
      <c r="G420" s="520"/>
      <c r="H420" s="508"/>
      <c r="I420" s="508"/>
      <c r="J420" s="508"/>
      <c r="K420" s="508"/>
      <c r="L420" s="509"/>
      <c r="M420" s="509"/>
    </row>
    <row r="421" spans="3:13" x14ac:dyDescent="0.25">
      <c r="C421" s="507"/>
      <c r="D421" s="518"/>
      <c r="E421" s="519"/>
      <c r="F421" s="519"/>
      <c r="G421" s="520"/>
      <c r="H421" s="508"/>
      <c r="I421" s="508"/>
      <c r="J421" s="508"/>
      <c r="K421" s="508"/>
      <c r="L421" s="509"/>
      <c r="M421" s="509"/>
    </row>
    <row r="422" spans="3:13" x14ac:dyDescent="0.25">
      <c r="C422" s="507"/>
      <c r="D422" s="518"/>
      <c r="E422" s="519"/>
      <c r="F422" s="519"/>
      <c r="G422" s="520"/>
      <c r="H422" s="508"/>
      <c r="I422" s="508"/>
      <c r="J422" s="508"/>
      <c r="K422" s="508"/>
      <c r="L422" s="509"/>
      <c r="M422" s="509"/>
    </row>
    <row r="423" spans="3:13" x14ac:dyDescent="0.25">
      <c r="C423" s="507"/>
      <c r="D423" s="518"/>
      <c r="E423" s="519"/>
      <c r="F423" s="519"/>
      <c r="G423" s="520"/>
      <c r="H423" s="508"/>
      <c r="I423" s="508"/>
      <c r="J423" s="508"/>
      <c r="K423" s="508"/>
      <c r="L423" s="509"/>
      <c r="M423" s="509"/>
    </row>
    <row r="424" spans="3:13" x14ac:dyDescent="0.25">
      <c r="C424" s="507"/>
      <c r="D424" s="518"/>
      <c r="E424" s="519"/>
      <c r="F424" s="519"/>
      <c r="G424" s="520"/>
      <c r="H424" s="508"/>
      <c r="I424" s="508"/>
      <c r="J424" s="508"/>
      <c r="K424" s="508"/>
      <c r="L424" s="509"/>
      <c r="M424" s="509"/>
    </row>
    <row r="425" spans="3:13" x14ac:dyDescent="0.25">
      <c r="C425" s="507"/>
      <c r="D425" s="518"/>
      <c r="E425" s="519"/>
      <c r="F425" s="519"/>
      <c r="G425" s="520"/>
      <c r="H425" s="508"/>
      <c r="I425" s="508"/>
      <c r="J425" s="508"/>
      <c r="K425" s="508"/>
      <c r="L425" s="509"/>
      <c r="M425" s="509"/>
    </row>
    <row r="426" spans="3:13" x14ac:dyDescent="0.25">
      <c r="C426" s="509"/>
      <c r="D426" s="509"/>
      <c r="E426" s="509"/>
      <c r="F426" s="509"/>
      <c r="G426" s="524"/>
      <c r="H426" s="509"/>
      <c r="I426" s="509"/>
      <c r="J426" s="509"/>
      <c r="K426" s="509"/>
      <c r="L426" s="509"/>
      <c r="M426" s="509"/>
    </row>
    <row r="427" spans="3:13" x14ac:dyDescent="0.25">
      <c r="C427" s="509"/>
      <c r="D427" s="509"/>
      <c r="E427" s="509"/>
      <c r="F427" s="509"/>
      <c r="G427" s="524"/>
      <c r="H427" s="509"/>
      <c r="I427" s="509"/>
      <c r="J427" s="509"/>
      <c r="K427" s="509"/>
      <c r="L427" s="509"/>
      <c r="M427" s="509"/>
    </row>
    <row r="428" spans="3:13" x14ac:dyDescent="0.25">
      <c r="C428" s="505"/>
      <c r="D428" s="506"/>
      <c r="E428" s="526"/>
      <c r="F428" s="526"/>
      <c r="G428" s="96"/>
      <c r="H428" s="526"/>
      <c r="I428" s="526"/>
      <c r="J428" s="509"/>
      <c r="K428" s="509"/>
      <c r="L428" s="509"/>
      <c r="M428" s="509"/>
    </row>
    <row r="429" spans="3:13" x14ac:dyDescent="0.25">
      <c r="C429" s="133"/>
      <c r="D429" s="510"/>
      <c r="E429" s="507"/>
      <c r="F429" s="507"/>
      <c r="G429" s="507"/>
      <c r="H429" s="508"/>
      <c r="I429" s="508"/>
      <c r="J429" s="508"/>
      <c r="K429" s="507"/>
      <c r="L429" s="509"/>
      <c r="M429" s="509"/>
    </row>
    <row r="430" spans="3:13" x14ac:dyDescent="0.25">
      <c r="C430" s="133"/>
      <c r="D430" s="510"/>
      <c r="E430" s="507"/>
      <c r="F430" s="507"/>
      <c r="G430" s="507"/>
      <c r="H430" s="508"/>
      <c r="I430" s="508"/>
      <c r="J430" s="508"/>
      <c r="K430" s="507"/>
      <c r="L430" s="509"/>
      <c r="M430" s="509"/>
    </row>
    <row r="431" spans="3:13" ht="15.75" x14ac:dyDescent="0.25">
      <c r="C431" s="511"/>
      <c r="D431" s="512"/>
      <c r="E431" s="507"/>
      <c r="F431" s="507"/>
      <c r="G431" s="507"/>
      <c r="H431" s="508"/>
      <c r="I431" s="508"/>
      <c r="J431" s="508"/>
      <c r="K431" s="507"/>
      <c r="L431" s="509"/>
      <c r="M431" s="509"/>
    </row>
    <row r="432" spans="3:13" ht="18.75" x14ac:dyDescent="0.25">
      <c r="C432" s="513"/>
      <c r="D432" s="510"/>
      <c r="E432" s="507"/>
      <c r="F432" s="507"/>
      <c r="G432" s="507"/>
      <c r="H432" s="508"/>
      <c r="I432" s="508"/>
      <c r="J432" s="508"/>
      <c r="K432" s="507"/>
      <c r="L432" s="509"/>
      <c r="M432" s="509"/>
    </row>
    <row r="433" spans="3:13" x14ac:dyDescent="0.25">
      <c r="C433" s="133"/>
      <c r="D433" s="510"/>
      <c r="E433" s="507"/>
      <c r="F433" s="507"/>
      <c r="G433" s="507"/>
      <c r="H433" s="508"/>
      <c r="I433" s="508"/>
      <c r="J433" s="508"/>
      <c r="K433" s="507"/>
      <c r="L433" s="509"/>
      <c r="M433" s="509"/>
    </row>
    <row r="434" spans="3:13" x14ac:dyDescent="0.25">
      <c r="C434" s="514"/>
      <c r="D434" s="514"/>
      <c r="E434" s="514"/>
      <c r="F434" s="516"/>
      <c r="G434" s="517"/>
      <c r="H434" s="514"/>
      <c r="I434" s="514"/>
      <c r="J434" s="514"/>
      <c r="K434" s="514"/>
      <c r="L434" s="509"/>
      <c r="M434" s="509"/>
    </row>
    <row r="435" spans="3:13" x14ac:dyDescent="0.25">
      <c r="C435" s="507"/>
      <c r="D435" s="518"/>
      <c r="E435" s="519"/>
      <c r="F435" s="519"/>
      <c r="G435" s="520"/>
      <c r="H435" s="508"/>
      <c r="I435" s="508"/>
      <c r="J435" s="521"/>
      <c r="K435" s="508"/>
      <c r="L435" s="509"/>
      <c r="M435" s="509"/>
    </row>
    <row r="436" spans="3:13" x14ac:dyDescent="0.25">
      <c r="C436" s="507"/>
      <c r="D436" s="518"/>
      <c r="E436" s="519"/>
      <c r="F436" s="519"/>
      <c r="G436" s="520"/>
      <c r="H436" s="508"/>
      <c r="I436" s="508"/>
      <c r="J436" s="508"/>
      <c r="K436" s="508"/>
      <c r="L436" s="509"/>
      <c r="M436" s="509"/>
    </row>
    <row r="437" spans="3:13" x14ac:dyDescent="0.25">
      <c r="C437" s="507"/>
      <c r="D437" s="518"/>
      <c r="E437" s="519"/>
      <c r="F437" s="519"/>
      <c r="G437" s="520"/>
      <c r="H437" s="508"/>
      <c r="I437" s="508"/>
      <c r="J437" s="508"/>
      <c r="K437" s="508"/>
      <c r="L437" s="509"/>
      <c r="M437" s="509"/>
    </row>
    <row r="438" spans="3:13" x14ac:dyDescent="0.25">
      <c r="C438" s="507"/>
      <c r="D438" s="518"/>
      <c r="E438" s="519"/>
      <c r="F438" s="519"/>
      <c r="G438" s="520"/>
      <c r="H438" s="508"/>
      <c r="I438" s="508"/>
      <c r="J438" s="508"/>
      <c r="K438" s="508"/>
      <c r="L438" s="509"/>
      <c r="M438" s="509"/>
    </row>
    <row r="439" spans="3:13" x14ac:dyDescent="0.25">
      <c r="C439" s="507"/>
      <c r="D439" s="518"/>
      <c r="E439" s="519"/>
      <c r="F439" s="519"/>
      <c r="G439" s="520"/>
      <c r="H439" s="508"/>
      <c r="I439" s="508"/>
      <c r="J439" s="508"/>
      <c r="K439" s="508"/>
      <c r="L439" s="509"/>
      <c r="M439" s="509"/>
    </row>
    <row r="440" spans="3:13" x14ac:dyDescent="0.25">
      <c r="C440" s="507"/>
      <c r="D440" s="518"/>
      <c r="E440" s="519"/>
      <c r="F440" s="519"/>
      <c r="G440" s="520"/>
      <c r="H440" s="508"/>
      <c r="I440" s="508"/>
      <c r="J440" s="508"/>
      <c r="K440" s="508"/>
      <c r="L440" s="509"/>
      <c r="M440" s="509"/>
    </row>
    <row r="441" spans="3:13" x14ac:dyDescent="0.25">
      <c r="C441" s="507"/>
      <c r="D441" s="518"/>
      <c r="E441" s="519"/>
      <c r="F441" s="519"/>
      <c r="G441" s="520"/>
      <c r="H441" s="508"/>
      <c r="I441" s="508"/>
      <c r="J441" s="508"/>
      <c r="K441" s="508"/>
      <c r="L441" s="509"/>
      <c r="M441" s="509"/>
    </row>
    <row r="442" spans="3:13" x14ac:dyDescent="0.25">
      <c r="C442" s="507"/>
      <c r="D442" s="518"/>
      <c r="E442" s="519"/>
      <c r="F442" s="519"/>
      <c r="G442" s="520"/>
      <c r="H442" s="508"/>
      <c r="I442" s="508"/>
      <c r="J442" s="508"/>
      <c r="K442" s="508"/>
      <c r="L442" s="509"/>
      <c r="M442" s="509"/>
    </row>
    <row r="443" spans="3:13" x14ac:dyDescent="0.25">
      <c r="C443" s="507"/>
      <c r="D443" s="518"/>
      <c r="E443" s="519"/>
      <c r="F443" s="519"/>
      <c r="G443" s="520"/>
      <c r="H443" s="508"/>
      <c r="I443" s="508"/>
      <c r="J443" s="508"/>
      <c r="K443" s="508"/>
      <c r="L443" s="509"/>
      <c r="M443" s="509"/>
    </row>
    <row r="444" spans="3:13" x14ac:dyDescent="0.25">
      <c r="C444" s="507"/>
      <c r="D444" s="518"/>
      <c r="E444" s="519"/>
      <c r="F444" s="519"/>
      <c r="G444" s="520"/>
      <c r="H444" s="508"/>
      <c r="I444" s="508"/>
      <c r="J444" s="508"/>
      <c r="K444" s="508"/>
      <c r="L444" s="509"/>
      <c r="M444" s="509"/>
    </row>
    <row r="445" spans="3:13" x14ac:dyDescent="0.25">
      <c r="C445" s="509"/>
      <c r="D445" s="509"/>
      <c r="E445" s="509"/>
      <c r="F445" s="509"/>
      <c r="G445" s="524"/>
      <c r="H445" s="509"/>
      <c r="I445" s="509"/>
      <c r="J445" s="509"/>
      <c r="K445" s="509"/>
      <c r="L445" s="509"/>
      <c r="M445" s="509"/>
    </row>
    <row r="446" spans="3:13" x14ac:dyDescent="0.25">
      <c r="C446" s="509"/>
      <c r="D446" s="509"/>
      <c r="E446" s="509"/>
      <c r="F446" s="509"/>
      <c r="G446" s="524"/>
      <c r="H446" s="509"/>
      <c r="I446" s="509"/>
      <c r="J446" s="509"/>
      <c r="K446" s="509"/>
      <c r="L446" s="509"/>
      <c r="M446" s="509"/>
    </row>
    <row r="447" spans="3:13" x14ac:dyDescent="0.25">
      <c r="C447" s="505"/>
      <c r="D447" s="506"/>
      <c r="E447" s="526"/>
      <c r="F447" s="526"/>
      <c r="G447" s="96"/>
      <c r="H447" s="526"/>
      <c r="I447" s="526"/>
      <c r="J447" s="509"/>
      <c r="K447" s="509"/>
      <c r="L447" s="509"/>
      <c r="M447" s="509"/>
    </row>
    <row r="448" spans="3:13" x14ac:dyDescent="0.25">
      <c r="C448" s="133"/>
      <c r="D448" s="510"/>
      <c r="E448" s="507"/>
      <c r="F448" s="507"/>
      <c r="G448" s="507"/>
      <c r="H448" s="508"/>
      <c r="I448" s="508"/>
      <c r="J448" s="508"/>
      <c r="K448" s="507"/>
      <c r="L448" s="509"/>
      <c r="M448" s="509"/>
    </row>
    <row r="449" spans="3:13" x14ac:dyDescent="0.25">
      <c r="C449" s="133"/>
      <c r="D449" s="510"/>
      <c r="E449" s="507"/>
      <c r="F449" s="507"/>
      <c r="G449" s="507"/>
      <c r="H449" s="508"/>
      <c r="I449" s="508"/>
      <c r="J449" s="508"/>
      <c r="K449" s="507"/>
      <c r="L449" s="509"/>
      <c r="M449" s="509"/>
    </row>
    <row r="450" spans="3:13" ht="15.75" x14ac:dyDescent="0.25">
      <c r="C450" s="511"/>
      <c r="D450" s="512"/>
      <c r="E450" s="507"/>
      <c r="F450" s="507"/>
      <c r="G450" s="507"/>
      <c r="H450" s="508"/>
      <c r="I450" s="508"/>
      <c r="J450" s="508"/>
      <c r="K450" s="507"/>
      <c r="L450" s="509"/>
      <c r="M450" s="509"/>
    </row>
    <row r="451" spans="3:13" ht="18.75" x14ac:dyDescent="0.25">
      <c r="C451" s="513"/>
      <c r="D451" s="510"/>
      <c r="E451" s="507"/>
      <c r="F451" s="507"/>
      <c r="G451" s="507"/>
      <c r="H451" s="508"/>
      <c r="I451" s="508"/>
      <c r="J451" s="508"/>
      <c r="K451" s="507"/>
      <c r="L451" s="509"/>
      <c r="M451" s="509"/>
    </row>
    <row r="452" spans="3:13" x14ac:dyDescent="0.25">
      <c r="C452" s="133"/>
      <c r="D452" s="510"/>
      <c r="E452" s="507"/>
      <c r="F452" s="507"/>
      <c r="G452" s="507"/>
      <c r="H452" s="508"/>
      <c r="I452" s="508"/>
      <c r="J452" s="508"/>
      <c r="K452" s="507"/>
      <c r="L452" s="509"/>
      <c r="M452" s="509"/>
    </row>
    <row r="453" spans="3:13" x14ac:dyDescent="0.25">
      <c r="C453" s="514"/>
      <c r="D453" s="514"/>
      <c r="E453" s="514"/>
      <c r="F453" s="516"/>
      <c r="G453" s="517"/>
      <c r="H453" s="514"/>
      <c r="I453" s="514"/>
      <c r="J453" s="514"/>
      <c r="K453" s="514"/>
      <c r="L453" s="509"/>
      <c r="M453" s="509"/>
    </row>
    <row r="454" spans="3:13" x14ac:dyDescent="0.25">
      <c r="C454" s="507"/>
      <c r="D454" s="518"/>
      <c r="E454" s="519"/>
      <c r="F454" s="519"/>
      <c r="G454" s="520"/>
      <c r="H454" s="508"/>
      <c r="I454" s="508"/>
      <c r="J454" s="521"/>
      <c r="K454" s="508"/>
      <c r="L454" s="509"/>
      <c r="M454" s="509"/>
    </row>
    <row r="455" spans="3:13" x14ac:dyDescent="0.25">
      <c r="C455" s="507"/>
      <c r="D455" s="518"/>
      <c r="E455" s="519"/>
      <c r="F455" s="519"/>
      <c r="G455" s="520"/>
      <c r="H455" s="508"/>
      <c r="I455" s="508"/>
      <c r="J455" s="508"/>
      <c r="K455" s="508"/>
      <c r="L455" s="509"/>
      <c r="M455" s="509"/>
    </row>
    <row r="456" spans="3:13" x14ac:dyDescent="0.25">
      <c r="C456" s="507"/>
      <c r="D456" s="518"/>
      <c r="E456" s="519"/>
      <c r="F456" s="519"/>
      <c r="G456" s="520"/>
      <c r="H456" s="508"/>
      <c r="I456" s="508"/>
      <c r="J456" s="508"/>
      <c r="K456" s="508"/>
      <c r="L456" s="509"/>
      <c r="M456" s="509"/>
    </row>
    <row r="457" spans="3:13" x14ac:dyDescent="0.25">
      <c r="C457" s="507"/>
      <c r="D457" s="518"/>
      <c r="E457" s="519"/>
      <c r="F457" s="519"/>
      <c r="G457" s="520"/>
      <c r="H457" s="508"/>
      <c r="I457" s="508"/>
      <c r="J457" s="508"/>
      <c r="K457" s="508"/>
      <c r="L457" s="509"/>
      <c r="M457" s="509"/>
    </row>
    <row r="458" spans="3:13" x14ac:dyDescent="0.25">
      <c r="C458" s="507"/>
      <c r="D458" s="518"/>
      <c r="E458" s="519"/>
      <c r="F458" s="519"/>
      <c r="G458" s="520"/>
      <c r="H458" s="508"/>
      <c r="I458" s="508"/>
      <c r="J458" s="508"/>
      <c r="K458" s="508"/>
      <c r="L458" s="509"/>
      <c r="M458" s="509"/>
    </row>
    <row r="459" spans="3:13" x14ac:dyDescent="0.25">
      <c r="C459" s="507"/>
      <c r="D459" s="518"/>
      <c r="E459" s="519"/>
      <c r="F459" s="519"/>
      <c r="G459" s="520"/>
      <c r="H459" s="508"/>
      <c r="I459" s="508"/>
      <c r="J459" s="508"/>
      <c r="K459" s="508"/>
      <c r="L459" s="509"/>
      <c r="M459" s="509"/>
    </row>
    <row r="460" spans="3:13" x14ac:dyDescent="0.25">
      <c r="C460" s="507"/>
      <c r="D460" s="518"/>
      <c r="E460" s="519"/>
      <c r="F460" s="519"/>
      <c r="G460" s="520"/>
      <c r="H460" s="508"/>
      <c r="I460" s="508"/>
      <c r="J460" s="508"/>
      <c r="K460" s="508"/>
      <c r="L460" s="509"/>
      <c r="M460" s="509"/>
    </row>
    <row r="461" spans="3:13" x14ac:dyDescent="0.25">
      <c r="C461" s="507"/>
      <c r="D461" s="518"/>
      <c r="E461" s="519"/>
      <c r="F461" s="519"/>
      <c r="G461" s="520"/>
      <c r="H461" s="508"/>
      <c r="I461" s="508"/>
      <c r="J461" s="508"/>
      <c r="K461" s="508"/>
      <c r="L461" s="509"/>
      <c r="M461" s="509"/>
    </row>
    <row r="462" spans="3:13" x14ac:dyDescent="0.25">
      <c r="C462" s="507"/>
      <c r="D462" s="518"/>
      <c r="E462" s="519"/>
      <c r="F462" s="519"/>
      <c r="G462" s="520"/>
      <c r="H462" s="508"/>
      <c r="I462" s="508"/>
      <c r="J462" s="508"/>
      <c r="K462" s="508"/>
      <c r="L462" s="509"/>
      <c r="M462" s="509"/>
    </row>
    <row r="463" spans="3:13" x14ac:dyDescent="0.25">
      <c r="C463" s="507"/>
      <c r="D463" s="518"/>
      <c r="E463" s="519"/>
      <c r="F463" s="519"/>
      <c r="G463" s="520"/>
      <c r="H463" s="508"/>
      <c r="I463" s="508"/>
      <c r="J463" s="508"/>
      <c r="K463" s="508"/>
      <c r="L463" s="509"/>
      <c r="M463" s="509"/>
    </row>
    <row r="464" spans="3:13" x14ac:dyDescent="0.25">
      <c r="C464" s="509"/>
      <c r="D464" s="509"/>
      <c r="E464" s="509"/>
      <c r="F464" s="509"/>
      <c r="G464" s="524"/>
      <c r="H464" s="509"/>
      <c r="I464" s="509"/>
      <c r="J464" s="509"/>
      <c r="K464" s="509"/>
      <c r="L464" s="509"/>
      <c r="M464" s="509"/>
    </row>
    <row r="465" spans="3:13" x14ac:dyDescent="0.25">
      <c r="C465" s="509"/>
      <c r="D465" s="509"/>
      <c r="E465" s="509"/>
      <c r="F465" s="509"/>
      <c r="G465" s="524"/>
      <c r="H465" s="509"/>
      <c r="I465" s="509"/>
      <c r="J465" s="509"/>
      <c r="K465" s="509"/>
      <c r="L465" s="509"/>
      <c r="M465" s="509"/>
    </row>
    <row r="466" spans="3:13" x14ac:dyDescent="0.25">
      <c r="C466" s="509"/>
      <c r="D466" s="509"/>
      <c r="E466" s="509"/>
      <c r="F466" s="509"/>
      <c r="G466" s="524"/>
      <c r="H466" s="509"/>
      <c r="I466" s="509"/>
      <c r="J466" s="509"/>
      <c r="K466" s="509"/>
      <c r="L466" s="509"/>
      <c r="M466" s="509"/>
    </row>
    <row r="467" spans="3:13" x14ac:dyDescent="0.25">
      <c r="C467" s="509"/>
      <c r="D467" s="509"/>
      <c r="E467" s="509"/>
      <c r="F467" s="509"/>
      <c r="G467" s="524"/>
      <c r="H467" s="509"/>
      <c r="I467" s="509"/>
      <c r="J467" s="509"/>
      <c r="K467" s="509"/>
      <c r="L467" s="509"/>
      <c r="M467" s="509"/>
    </row>
    <row r="468" spans="3:13" x14ac:dyDescent="0.25">
      <c r="C468" s="509"/>
      <c r="D468" s="509"/>
      <c r="E468" s="509"/>
      <c r="F468" s="509"/>
      <c r="G468" s="524"/>
      <c r="H468" s="509"/>
      <c r="I468" s="509"/>
      <c r="J468" s="509"/>
      <c r="K468" s="509"/>
      <c r="L468" s="509"/>
      <c r="M468" s="509"/>
    </row>
    <row r="469" spans="3:13" x14ac:dyDescent="0.25">
      <c r="C469" s="509"/>
      <c r="D469" s="509"/>
      <c r="E469" s="509"/>
      <c r="F469" s="509"/>
      <c r="G469" s="524"/>
      <c r="H469" s="509"/>
      <c r="I469" s="509"/>
      <c r="J469" s="509"/>
      <c r="K469" s="509"/>
      <c r="L469" s="509"/>
      <c r="M469" s="509"/>
    </row>
    <row r="470" spans="3:13" x14ac:dyDescent="0.25">
      <c r="C470" s="509"/>
      <c r="D470" s="509"/>
      <c r="E470" s="509"/>
      <c r="F470" s="509"/>
      <c r="G470" s="524"/>
      <c r="H470" s="509"/>
      <c r="I470" s="509"/>
      <c r="J470" s="509"/>
      <c r="K470" s="509"/>
      <c r="L470" s="509"/>
      <c r="M470" s="509"/>
    </row>
    <row r="471" spans="3:13" x14ac:dyDescent="0.25">
      <c r="C471" s="509"/>
      <c r="D471" s="509"/>
      <c r="E471" s="509"/>
      <c r="F471" s="509"/>
      <c r="G471" s="524"/>
      <c r="H471" s="509"/>
      <c r="I471" s="509"/>
      <c r="J471" s="509"/>
      <c r="K471" s="509"/>
      <c r="L471" s="509"/>
      <c r="M471" s="509"/>
    </row>
    <row r="472" spans="3:13" x14ac:dyDescent="0.25">
      <c r="C472" s="509"/>
      <c r="D472" s="509"/>
      <c r="E472" s="509"/>
      <c r="F472" s="509"/>
      <c r="G472" s="524"/>
      <c r="H472" s="509"/>
      <c r="I472" s="509"/>
      <c r="J472" s="509"/>
      <c r="K472" s="509"/>
      <c r="L472" s="509"/>
      <c r="M472" s="509"/>
    </row>
    <row r="473" spans="3:13" x14ac:dyDescent="0.25">
      <c r="C473" s="509"/>
      <c r="D473" s="509"/>
      <c r="E473" s="509"/>
      <c r="F473" s="509"/>
      <c r="G473" s="524"/>
      <c r="H473" s="509"/>
      <c r="I473" s="509"/>
      <c r="J473" s="509"/>
      <c r="K473" s="509"/>
      <c r="L473" s="509"/>
      <c r="M473" s="509"/>
    </row>
    <row r="474" spans="3:13" x14ac:dyDescent="0.25">
      <c r="C474" s="509"/>
      <c r="D474" s="509"/>
      <c r="E474" s="509"/>
      <c r="F474" s="509"/>
      <c r="G474" s="524"/>
      <c r="H474" s="509"/>
      <c r="I474" s="509"/>
      <c r="J474" s="509"/>
      <c r="K474" s="509"/>
      <c r="L474" s="509"/>
      <c r="M474" s="509"/>
    </row>
    <row r="475" spans="3:13" x14ac:dyDescent="0.25">
      <c r="C475" s="509"/>
      <c r="D475" s="509"/>
      <c r="E475" s="509"/>
      <c r="F475" s="509"/>
      <c r="G475" s="524"/>
      <c r="H475" s="509"/>
      <c r="I475" s="509"/>
      <c r="J475" s="509"/>
      <c r="K475" s="509"/>
      <c r="L475" s="509"/>
      <c r="M475" s="509"/>
    </row>
    <row r="476" spans="3:13" x14ac:dyDescent="0.25">
      <c r="C476" s="509"/>
      <c r="D476" s="509"/>
      <c r="E476" s="509"/>
      <c r="F476" s="509"/>
      <c r="G476" s="524"/>
      <c r="H476" s="509"/>
      <c r="I476" s="509"/>
      <c r="J476" s="509"/>
      <c r="K476" s="509"/>
      <c r="L476" s="509"/>
      <c r="M476" s="509"/>
    </row>
    <row r="477" spans="3:13" x14ac:dyDescent="0.25">
      <c r="C477" s="509"/>
      <c r="D477" s="509"/>
      <c r="E477" s="509"/>
      <c r="F477" s="509"/>
      <c r="G477" s="524"/>
      <c r="H477" s="509"/>
      <c r="I477" s="509"/>
      <c r="J477" s="509"/>
      <c r="K477" s="509"/>
      <c r="L477" s="509"/>
      <c r="M477" s="509"/>
    </row>
    <row r="478" spans="3:13" x14ac:dyDescent="0.25">
      <c r="C478" s="509"/>
      <c r="D478" s="509"/>
      <c r="E478" s="509"/>
      <c r="F478" s="509"/>
      <c r="G478" s="524"/>
      <c r="H478" s="509"/>
      <c r="I478" s="509"/>
      <c r="J478" s="509"/>
      <c r="K478" s="509"/>
      <c r="L478" s="509"/>
      <c r="M478" s="509"/>
    </row>
    <row r="479" spans="3:13" x14ac:dyDescent="0.25">
      <c r="C479" s="509"/>
      <c r="D479" s="509"/>
      <c r="E479" s="509"/>
      <c r="F479" s="509"/>
      <c r="G479" s="524"/>
      <c r="H479" s="509"/>
      <c r="I479" s="509"/>
      <c r="J479" s="509"/>
      <c r="K479" s="509"/>
      <c r="L479" s="509"/>
      <c r="M479" s="509"/>
    </row>
    <row r="480" spans="3:13" x14ac:dyDescent="0.25">
      <c r="C480" s="509"/>
      <c r="D480" s="509"/>
      <c r="E480" s="509"/>
      <c r="F480" s="509"/>
      <c r="G480" s="524"/>
      <c r="H480" s="509"/>
      <c r="I480" s="509"/>
      <c r="J480" s="509"/>
      <c r="K480" s="509"/>
      <c r="L480" s="509"/>
      <c r="M480" s="509"/>
    </row>
    <row r="481" spans="3:13" x14ac:dyDescent="0.25">
      <c r="C481" s="509"/>
      <c r="D481" s="509"/>
      <c r="E481" s="509"/>
      <c r="F481" s="509"/>
      <c r="G481" s="524"/>
      <c r="H481" s="509"/>
      <c r="I481" s="509"/>
      <c r="J481" s="509"/>
      <c r="K481" s="509"/>
      <c r="L481" s="509"/>
      <c r="M481" s="509"/>
    </row>
    <row r="482" spans="3:13" x14ac:dyDescent="0.25">
      <c r="C482" s="509"/>
      <c r="D482" s="509"/>
      <c r="E482" s="509"/>
      <c r="F482" s="509"/>
      <c r="G482" s="524"/>
      <c r="H482" s="509"/>
      <c r="I482" s="509"/>
      <c r="J482" s="509"/>
      <c r="K482" s="509"/>
      <c r="L482" s="509"/>
      <c r="M482" s="509"/>
    </row>
    <row r="483" spans="3:13" x14ac:dyDescent="0.25">
      <c r="C483" s="509"/>
      <c r="D483" s="509"/>
      <c r="E483" s="509"/>
      <c r="F483" s="509"/>
      <c r="G483" s="524"/>
      <c r="H483" s="509"/>
      <c r="I483" s="509"/>
      <c r="J483" s="509"/>
      <c r="K483" s="509"/>
      <c r="L483" s="509"/>
      <c r="M483" s="509"/>
    </row>
    <row r="484" spans="3:13" x14ac:dyDescent="0.25">
      <c r="C484" s="509"/>
      <c r="D484" s="509"/>
      <c r="E484" s="509"/>
      <c r="F484" s="509"/>
      <c r="G484" s="524"/>
      <c r="H484" s="509"/>
      <c r="I484" s="509"/>
      <c r="J484" s="509"/>
      <c r="K484" s="509"/>
      <c r="L484" s="509"/>
      <c r="M484" s="509"/>
    </row>
    <row r="485" spans="3:13" x14ac:dyDescent="0.25">
      <c r="C485" s="509"/>
      <c r="D485" s="509"/>
      <c r="E485" s="509"/>
      <c r="F485" s="509"/>
      <c r="G485" s="524"/>
      <c r="H485" s="509"/>
      <c r="I485" s="509"/>
      <c r="J485" s="509"/>
      <c r="K485" s="509"/>
      <c r="L485" s="509"/>
      <c r="M485" s="509"/>
    </row>
    <row r="486" spans="3:13" x14ac:dyDescent="0.25">
      <c r="C486" s="509"/>
      <c r="D486" s="509"/>
      <c r="E486" s="509"/>
      <c r="F486" s="509"/>
      <c r="G486" s="524"/>
      <c r="H486" s="509"/>
      <c r="I486" s="509"/>
      <c r="J486" s="509"/>
      <c r="K486" s="509"/>
      <c r="L486" s="509"/>
      <c r="M486" s="509"/>
    </row>
    <row r="487" spans="3:13" x14ac:dyDescent="0.25">
      <c r="C487" s="509"/>
      <c r="D487" s="509"/>
      <c r="E487" s="509"/>
      <c r="F487" s="509"/>
      <c r="G487" s="524"/>
      <c r="H487" s="509"/>
      <c r="I487" s="509"/>
      <c r="J487" s="509"/>
      <c r="K487" s="509"/>
      <c r="L487" s="509"/>
      <c r="M487" s="509"/>
    </row>
    <row r="488" spans="3:13" x14ac:dyDescent="0.25">
      <c r="C488" s="509"/>
      <c r="D488" s="509"/>
      <c r="E488" s="509"/>
      <c r="F488" s="509"/>
      <c r="G488" s="524"/>
      <c r="H488" s="509"/>
      <c r="I488" s="509"/>
      <c r="J488" s="509"/>
      <c r="K488" s="509"/>
      <c r="L488" s="509"/>
      <c r="M488" s="509"/>
    </row>
    <row r="489" spans="3:13" x14ac:dyDescent="0.25">
      <c r="C489" s="509"/>
      <c r="D489" s="509"/>
      <c r="E489" s="509"/>
      <c r="F489" s="509"/>
      <c r="G489" s="524"/>
      <c r="H489" s="509"/>
      <c r="I489" s="509"/>
      <c r="J489" s="509"/>
      <c r="K489" s="509"/>
      <c r="L489" s="509"/>
      <c r="M489" s="509"/>
    </row>
    <row r="490" spans="3:13" x14ac:dyDescent="0.25">
      <c r="C490" s="509"/>
      <c r="D490" s="509"/>
      <c r="E490" s="509"/>
      <c r="F490" s="509"/>
      <c r="G490" s="524"/>
      <c r="H490" s="509"/>
      <c r="I490" s="509"/>
      <c r="J490" s="509"/>
      <c r="K490" s="509"/>
      <c r="L490" s="509"/>
      <c r="M490" s="509"/>
    </row>
    <row r="491" spans="3:13" x14ac:dyDescent="0.25">
      <c r="C491" s="509"/>
      <c r="D491" s="509"/>
      <c r="E491" s="509"/>
      <c r="F491" s="509"/>
      <c r="G491" s="524"/>
      <c r="H491" s="509"/>
      <c r="I491" s="509"/>
      <c r="J491" s="509"/>
      <c r="K491" s="509"/>
      <c r="L491" s="509"/>
      <c r="M491" s="509"/>
    </row>
    <row r="492" spans="3:13" x14ac:dyDescent="0.25">
      <c r="C492" s="509"/>
      <c r="D492" s="509"/>
      <c r="E492" s="509"/>
      <c r="F492" s="509"/>
      <c r="G492" s="524"/>
      <c r="H492" s="509"/>
      <c r="I492" s="509"/>
      <c r="J492" s="509"/>
      <c r="K492" s="509"/>
      <c r="L492" s="509"/>
      <c r="M492" s="509"/>
    </row>
    <row r="493" spans="3:13" x14ac:dyDescent="0.25">
      <c r="C493" s="509"/>
      <c r="D493" s="509"/>
      <c r="E493" s="509"/>
      <c r="F493" s="509"/>
      <c r="G493" s="524"/>
      <c r="H493" s="509"/>
      <c r="I493" s="509"/>
      <c r="J493" s="509"/>
      <c r="K493" s="509"/>
      <c r="L493" s="509"/>
      <c r="M493" s="509"/>
    </row>
    <row r="494" spans="3:13" x14ac:dyDescent="0.25">
      <c r="C494" s="509"/>
      <c r="D494" s="509"/>
      <c r="E494" s="509"/>
      <c r="F494" s="509"/>
      <c r="G494" s="524"/>
      <c r="H494" s="509"/>
      <c r="I494" s="509"/>
      <c r="J494" s="509"/>
      <c r="K494" s="509"/>
      <c r="L494" s="509"/>
      <c r="M494" s="509"/>
    </row>
    <row r="495" spans="3:13" x14ac:dyDescent="0.25">
      <c r="C495" s="509"/>
      <c r="D495" s="509"/>
      <c r="E495" s="509"/>
      <c r="F495" s="509"/>
      <c r="G495" s="524"/>
      <c r="H495" s="509"/>
      <c r="I495" s="509"/>
      <c r="J495" s="509"/>
      <c r="K495" s="509"/>
      <c r="L495" s="509"/>
      <c r="M495" s="509"/>
    </row>
    <row r="496" spans="3:13" x14ac:dyDescent="0.25">
      <c r="C496" s="509"/>
      <c r="D496" s="509"/>
      <c r="E496" s="509"/>
      <c r="F496" s="509"/>
      <c r="G496" s="524"/>
      <c r="H496" s="509"/>
      <c r="I496" s="509"/>
      <c r="J496" s="509"/>
      <c r="K496" s="509"/>
      <c r="L496" s="509"/>
      <c r="M496" s="509"/>
    </row>
    <row r="497" spans="3:13" x14ac:dyDescent="0.25">
      <c r="C497" s="509"/>
      <c r="D497" s="509"/>
      <c r="E497" s="509"/>
      <c r="F497" s="509"/>
      <c r="G497" s="524"/>
      <c r="H497" s="509"/>
      <c r="I497" s="509"/>
      <c r="J497" s="509"/>
      <c r="K497" s="509"/>
      <c r="L497" s="509"/>
      <c r="M497" s="509"/>
    </row>
    <row r="498" spans="3:13" x14ac:dyDescent="0.25">
      <c r="C498" s="509"/>
      <c r="D498" s="509"/>
      <c r="E498" s="509"/>
      <c r="F498" s="509"/>
      <c r="G498" s="524"/>
      <c r="H498" s="509"/>
      <c r="I498" s="509"/>
      <c r="J498" s="509"/>
      <c r="K498" s="509"/>
      <c r="L498" s="509"/>
      <c r="M498" s="509"/>
    </row>
    <row r="499" spans="3:13" x14ac:dyDescent="0.25">
      <c r="C499" s="509"/>
      <c r="D499" s="509"/>
      <c r="E499" s="509"/>
      <c r="F499" s="509"/>
      <c r="G499" s="524"/>
      <c r="H499" s="509"/>
      <c r="I499" s="509"/>
      <c r="J499" s="509"/>
      <c r="K499" s="509"/>
      <c r="L499" s="509"/>
      <c r="M499" s="509"/>
    </row>
    <row r="500" spans="3:13" x14ac:dyDescent="0.25">
      <c r="C500" s="509"/>
      <c r="D500" s="509"/>
      <c r="E500" s="509"/>
      <c r="F500" s="509"/>
      <c r="G500" s="524"/>
      <c r="H500" s="509"/>
      <c r="I500" s="509"/>
      <c r="J500" s="509"/>
      <c r="K500" s="509"/>
      <c r="L500" s="509"/>
      <c r="M500" s="509"/>
    </row>
    <row r="501" spans="3:13" x14ac:dyDescent="0.25">
      <c r="C501" s="509"/>
      <c r="D501" s="509"/>
      <c r="E501" s="509"/>
      <c r="F501" s="509"/>
      <c r="G501" s="524"/>
      <c r="H501" s="509"/>
      <c r="I501" s="509"/>
      <c r="J501" s="509"/>
      <c r="K501" s="509"/>
      <c r="L501" s="509"/>
      <c r="M501" s="509"/>
    </row>
    <row r="502" spans="3:13" x14ac:dyDescent="0.25">
      <c r="C502" s="509"/>
      <c r="D502" s="509"/>
      <c r="E502" s="509"/>
      <c r="F502" s="509"/>
      <c r="G502" s="524"/>
      <c r="H502" s="509"/>
      <c r="I502" s="509"/>
      <c r="J502" s="509"/>
      <c r="K502" s="509"/>
      <c r="L502" s="509"/>
      <c r="M502" s="509"/>
    </row>
    <row r="503" spans="3:13" x14ac:dyDescent="0.25">
      <c r="C503" s="509"/>
      <c r="D503" s="509"/>
      <c r="E503" s="509"/>
      <c r="F503" s="509"/>
      <c r="G503" s="524"/>
      <c r="H503" s="509"/>
      <c r="I503" s="509"/>
      <c r="J503" s="509"/>
      <c r="K503" s="509"/>
      <c r="L503" s="509"/>
      <c r="M503" s="509"/>
    </row>
    <row r="504" spans="3:13" x14ac:dyDescent="0.25">
      <c r="C504" s="509"/>
      <c r="D504" s="509"/>
      <c r="E504" s="509"/>
      <c r="F504" s="509"/>
      <c r="G504" s="524"/>
      <c r="H504" s="509"/>
      <c r="I504" s="509"/>
      <c r="J504" s="509"/>
      <c r="K504" s="509"/>
      <c r="L504" s="509"/>
      <c r="M504" s="509"/>
    </row>
    <row r="505" spans="3:13" x14ac:dyDescent="0.25">
      <c r="C505" s="509"/>
      <c r="D505" s="509"/>
      <c r="E505" s="509"/>
      <c r="F505" s="509"/>
      <c r="G505" s="524"/>
      <c r="H505" s="509"/>
      <c r="I505" s="509"/>
      <c r="J505" s="509"/>
      <c r="K505" s="509"/>
      <c r="L505" s="509"/>
      <c r="M505" s="509"/>
    </row>
    <row r="506" spans="3:13" x14ac:dyDescent="0.25">
      <c r="C506" s="509"/>
      <c r="D506" s="509"/>
      <c r="E506" s="509"/>
      <c r="F506" s="509"/>
      <c r="G506" s="524"/>
      <c r="H506" s="509"/>
      <c r="I506" s="509"/>
      <c r="J506" s="509"/>
      <c r="K506" s="509"/>
      <c r="L506" s="509"/>
      <c r="M506" s="509"/>
    </row>
    <row r="507" spans="3:13" x14ac:dyDescent="0.25">
      <c r="C507" s="509"/>
      <c r="D507" s="509"/>
      <c r="E507" s="509"/>
      <c r="F507" s="509"/>
      <c r="G507" s="524"/>
      <c r="H507" s="509"/>
      <c r="I507" s="509"/>
      <c r="J507" s="509"/>
      <c r="K507" s="509"/>
      <c r="L507" s="509"/>
      <c r="M507" s="509"/>
    </row>
    <row r="508" spans="3:13" x14ac:dyDescent="0.25">
      <c r="C508" s="509"/>
      <c r="D508" s="509"/>
      <c r="E508" s="509"/>
      <c r="F508" s="509"/>
      <c r="G508" s="524"/>
      <c r="H508" s="509"/>
      <c r="I508" s="509"/>
      <c r="J508" s="509"/>
      <c r="K508" s="509"/>
      <c r="L508" s="509"/>
      <c r="M508" s="509"/>
    </row>
    <row r="509" spans="3:13" x14ac:dyDescent="0.25">
      <c r="C509" s="509"/>
      <c r="D509" s="509"/>
      <c r="E509" s="509"/>
      <c r="F509" s="509"/>
      <c r="G509" s="524"/>
      <c r="H509" s="509"/>
      <c r="I509" s="509"/>
      <c r="J509" s="509"/>
      <c r="K509" s="509"/>
      <c r="L509" s="509"/>
      <c r="M509" s="509"/>
    </row>
    <row r="510" spans="3:13" x14ac:dyDescent="0.25">
      <c r="C510" s="509"/>
      <c r="D510" s="509"/>
      <c r="E510" s="509"/>
      <c r="F510" s="509"/>
      <c r="G510" s="524"/>
      <c r="H510" s="509"/>
      <c r="I510" s="509"/>
      <c r="J510" s="509"/>
      <c r="K510" s="509"/>
      <c r="L510" s="509"/>
      <c r="M510" s="509"/>
    </row>
    <row r="511" spans="3:13" x14ac:dyDescent="0.25">
      <c r="C511" s="509"/>
      <c r="D511" s="509"/>
      <c r="E511" s="509"/>
      <c r="F511" s="509"/>
      <c r="G511" s="524"/>
      <c r="H511" s="509"/>
      <c r="I511" s="509"/>
      <c r="J511" s="509"/>
      <c r="K511" s="509"/>
      <c r="L511" s="509"/>
      <c r="M511" s="509"/>
    </row>
    <row r="512" spans="3:13" x14ac:dyDescent="0.25">
      <c r="C512" s="509"/>
      <c r="D512" s="509"/>
      <c r="E512" s="509"/>
      <c r="F512" s="509"/>
      <c r="G512" s="524"/>
      <c r="H512" s="509"/>
      <c r="I512" s="509"/>
      <c r="J512" s="509"/>
      <c r="K512" s="509"/>
      <c r="L512" s="509"/>
      <c r="M512" s="509"/>
    </row>
    <row r="513" spans="3:13" x14ac:dyDescent="0.25">
      <c r="C513" s="509"/>
      <c r="D513" s="509"/>
      <c r="E513" s="509"/>
      <c r="F513" s="509"/>
      <c r="G513" s="524"/>
      <c r="H513" s="509"/>
      <c r="I513" s="509"/>
      <c r="J513" s="509"/>
      <c r="K513" s="509"/>
      <c r="L513" s="509"/>
      <c r="M513" s="509"/>
    </row>
    <row r="514" spans="3:13" x14ac:dyDescent="0.25">
      <c r="C514" s="509"/>
      <c r="D514" s="509"/>
      <c r="E514" s="509"/>
      <c r="F514" s="509"/>
      <c r="G514" s="524"/>
      <c r="H514" s="509"/>
      <c r="I514" s="509"/>
      <c r="J514" s="509"/>
      <c r="K514" s="509"/>
      <c r="L514" s="509"/>
      <c r="M514" s="509"/>
    </row>
    <row r="515" spans="3:13" x14ac:dyDescent="0.25">
      <c r="C515" s="509"/>
      <c r="D515" s="509"/>
      <c r="E515" s="509"/>
      <c r="F515" s="509"/>
      <c r="G515" s="524"/>
      <c r="H515" s="509"/>
      <c r="I515" s="509"/>
      <c r="J515" s="509"/>
      <c r="K515" s="509"/>
      <c r="L515" s="509"/>
      <c r="M515" s="509"/>
    </row>
    <row r="516" spans="3:13" x14ac:dyDescent="0.25">
      <c r="C516" s="509"/>
      <c r="D516" s="509"/>
      <c r="E516" s="509"/>
      <c r="F516" s="509"/>
      <c r="G516" s="524"/>
      <c r="H516" s="509"/>
      <c r="I516" s="509"/>
      <c r="J516" s="509"/>
      <c r="K516" s="509"/>
      <c r="L516" s="509"/>
      <c r="M516" s="509"/>
    </row>
    <row r="517" spans="3:13" x14ac:dyDescent="0.25">
      <c r="C517" s="509"/>
      <c r="D517" s="509"/>
      <c r="E517" s="509"/>
      <c r="F517" s="509"/>
      <c r="G517" s="524"/>
      <c r="H517" s="509"/>
      <c r="I517" s="509"/>
      <c r="J517" s="509"/>
      <c r="K517" s="509"/>
      <c r="L517" s="509"/>
      <c r="M517" s="509"/>
    </row>
    <row r="518" spans="3:13" x14ac:dyDescent="0.25">
      <c r="C518" s="509"/>
      <c r="D518" s="509"/>
      <c r="E518" s="509"/>
      <c r="F518" s="509"/>
      <c r="G518" s="524"/>
      <c r="H518" s="509"/>
      <c r="I518" s="509"/>
      <c r="J518" s="509"/>
      <c r="K518" s="509"/>
      <c r="L518" s="509"/>
      <c r="M518" s="509"/>
    </row>
    <row r="519" spans="3:13" x14ac:dyDescent="0.25">
      <c r="C519" s="509"/>
      <c r="D519" s="509"/>
      <c r="E519" s="509"/>
      <c r="F519" s="509"/>
      <c r="G519" s="524"/>
      <c r="H519" s="509"/>
      <c r="I519" s="509"/>
      <c r="J519" s="509"/>
      <c r="K519" s="509"/>
      <c r="L519" s="509"/>
      <c r="M519" s="509"/>
    </row>
    <row r="520" spans="3:13" x14ac:dyDescent="0.25">
      <c r="C520" s="509"/>
      <c r="D520" s="509"/>
      <c r="E520" s="509"/>
      <c r="F520" s="509"/>
      <c r="G520" s="524"/>
      <c r="H520" s="509"/>
      <c r="I520" s="509"/>
      <c r="J520" s="509"/>
      <c r="K520" s="509"/>
      <c r="L520" s="509"/>
      <c r="M520" s="509"/>
    </row>
    <row r="521" spans="3:13" x14ac:dyDescent="0.25">
      <c r="C521" s="509"/>
      <c r="D521" s="509"/>
      <c r="E521" s="509"/>
      <c r="F521" s="509"/>
      <c r="G521" s="524"/>
      <c r="H521" s="509"/>
      <c r="I521" s="509"/>
      <c r="J521" s="509"/>
      <c r="K521" s="509"/>
      <c r="L521" s="509"/>
      <c r="M521" s="509"/>
    </row>
    <row r="522" spans="3:13" x14ac:dyDescent="0.25">
      <c r="C522" s="509"/>
      <c r="D522" s="509"/>
      <c r="E522" s="509"/>
      <c r="F522" s="509"/>
      <c r="G522" s="524"/>
      <c r="H522" s="509"/>
      <c r="I522" s="509"/>
      <c r="J522" s="509"/>
      <c r="K522" s="509"/>
      <c r="L522" s="509"/>
      <c r="M522" s="509"/>
    </row>
    <row r="523" spans="3:13" x14ac:dyDescent="0.25">
      <c r="C523" s="509"/>
      <c r="D523" s="509"/>
      <c r="E523" s="509"/>
      <c r="F523" s="509"/>
      <c r="G523" s="524"/>
      <c r="H523" s="509"/>
      <c r="I523" s="509"/>
      <c r="J523" s="509"/>
      <c r="K523" s="509"/>
      <c r="L523" s="509"/>
      <c r="M523" s="509"/>
    </row>
    <row r="524" spans="3:13" x14ac:dyDescent="0.25">
      <c r="C524" s="509"/>
      <c r="D524" s="509"/>
      <c r="E524" s="509"/>
      <c r="F524" s="509"/>
      <c r="G524" s="524"/>
      <c r="H524" s="509"/>
      <c r="I524" s="509"/>
      <c r="J524" s="509"/>
      <c r="K524" s="509"/>
      <c r="L524" s="509"/>
      <c r="M524" s="509"/>
    </row>
    <row r="525" spans="3:13" x14ac:dyDescent="0.25">
      <c r="C525" s="509"/>
      <c r="D525" s="509"/>
      <c r="E525" s="509"/>
      <c r="F525" s="509"/>
      <c r="G525" s="524"/>
      <c r="H525" s="509"/>
      <c r="I525" s="509"/>
      <c r="J525" s="509"/>
      <c r="K525" s="509"/>
      <c r="L525" s="509"/>
      <c r="M525" s="509"/>
    </row>
    <row r="526" spans="3:13" x14ac:dyDescent="0.25">
      <c r="C526" s="509"/>
      <c r="D526" s="509"/>
      <c r="E526" s="509"/>
      <c r="F526" s="509"/>
      <c r="G526" s="524"/>
      <c r="H526" s="509"/>
      <c r="I526" s="509"/>
      <c r="J526" s="509"/>
      <c r="K526" s="509"/>
      <c r="L526" s="509"/>
      <c r="M526" s="509"/>
    </row>
    <row r="527" spans="3:13" x14ac:dyDescent="0.25">
      <c r="C527" s="509"/>
      <c r="D527" s="509"/>
      <c r="E527" s="509"/>
      <c r="F527" s="509"/>
      <c r="G527" s="524"/>
      <c r="H527" s="509"/>
      <c r="I527" s="509"/>
      <c r="J527" s="509"/>
      <c r="K527" s="509"/>
      <c r="L527" s="509"/>
      <c r="M527" s="509"/>
    </row>
    <row r="528" spans="3:13" x14ac:dyDescent="0.25">
      <c r="C528" s="509"/>
      <c r="D528" s="509"/>
      <c r="E528" s="509"/>
      <c r="F528" s="509"/>
      <c r="G528" s="524"/>
      <c r="H528" s="509"/>
      <c r="I528" s="509"/>
      <c r="J528" s="509"/>
      <c r="K528" s="509"/>
      <c r="L528" s="509"/>
      <c r="M528" s="509"/>
    </row>
    <row r="529" spans="3:13" x14ac:dyDescent="0.25">
      <c r="C529" s="509"/>
      <c r="D529" s="509"/>
      <c r="E529" s="509"/>
      <c r="F529" s="509"/>
      <c r="G529" s="524"/>
      <c r="H529" s="509"/>
      <c r="I529" s="509"/>
      <c r="J529" s="509"/>
      <c r="K529" s="509"/>
      <c r="L529" s="509"/>
      <c r="M529" s="509"/>
    </row>
    <row r="530" spans="3:13" x14ac:dyDescent="0.25">
      <c r="C530" s="509"/>
      <c r="D530" s="509"/>
      <c r="E530" s="509"/>
      <c r="F530" s="509"/>
      <c r="G530" s="524"/>
      <c r="H530" s="509"/>
      <c r="I530" s="509"/>
      <c r="J530" s="509"/>
      <c r="K530" s="509"/>
      <c r="L530" s="509"/>
      <c r="M530" s="509"/>
    </row>
    <row r="531" spans="3:13" x14ac:dyDescent="0.25">
      <c r="C531" s="509"/>
      <c r="D531" s="509"/>
      <c r="E531" s="509"/>
      <c r="F531" s="509"/>
      <c r="G531" s="524"/>
      <c r="H531" s="509"/>
      <c r="I531" s="509"/>
      <c r="J531" s="509"/>
      <c r="K531" s="509"/>
      <c r="L531" s="509"/>
      <c r="M531" s="509"/>
    </row>
    <row r="532" spans="3:13" x14ac:dyDescent="0.25">
      <c r="C532" s="509"/>
      <c r="D532" s="509"/>
      <c r="E532" s="509"/>
      <c r="F532" s="509"/>
      <c r="G532" s="524"/>
      <c r="H532" s="509"/>
      <c r="I532" s="509"/>
      <c r="J532" s="509"/>
      <c r="K532" s="509"/>
      <c r="L532" s="509"/>
      <c r="M532" s="509"/>
    </row>
    <row r="533" spans="3:13" x14ac:dyDescent="0.25">
      <c r="C533" s="509"/>
      <c r="D533" s="509"/>
      <c r="E533" s="509"/>
      <c r="F533" s="509"/>
      <c r="G533" s="524"/>
      <c r="H533" s="509"/>
      <c r="I533" s="509"/>
      <c r="J533" s="509"/>
      <c r="K533" s="509"/>
      <c r="L533" s="509"/>
      <c r="M533" s="509"/>
    </row>
    <row r="534" spans="3:13" x14ac:dyDescent="0.25">
      <c r="C534" s="509"/>
      <c r="D534" s="509"/>
      <c r="E534" s="509"/>
      <c r="F534" s="509"/>
      <c r="G534" s="524"/>
      <c r="H534" s="509"/>
      <c r="I534" s="509"/>
      <c r="J534" s="509"/>
      <c r="K534" s="509"/>
      <c r="L534" s="509"/>
      <c r="M534" s="509"/>
    </row>
    <row r="535" spans="3:13" x14ac:dyDescent="0.25">
      <c r="C535" s="509"/>
      <c r="D535" s="509"/>
      <c r="E535" s="509"/>
      <c r="F535" s="509"/>
      <c r="G535" s="524"/>
      <c r="H535" s="509"/>
      <c r="I535" s="509"/>
      <c r="J535" s="509"/>
      <c r="K535" s="509"/>
      <c r="L535" s="509"/>
      <c r="M535" s="509"/>
    </row>
    <row r="536" spans="3:13" x14ac:dyDescent="0.25">
      <c r="C536" s="509"/>
      <c r="D536" s="509"/>
      <c r="E536" s="509"/>
      <c r="F536" s="509"/>
      <c r="G536" s="524"/>
      <c r="H536" s="509"/>
      <c r="I536" s="509"/>
      <c r="J536" s="509"/>
      <c r="K536" s="509"/>
      <c r="L536" s="509"/>
      <c r="M536" s="509"/>
    </row>
    <row r="537" spans="3:13" x14ac:dyDescent="0.25">
      <c r="C537" s="509"/>
      <c r="D537" s="509"/>
      <c r="E537" s="509"/>
      <c r="F537" s="509"/>
      <c r="G537" s="524"/>
      <c r="H537" s="509"/>
      <c r="I537" s="509"/>
      <c r="J537" s="509"/>
      <c r="K537" s="509"/>
      <c r="L537" s="509"/>
      <c r="M537" s="509"/>
    </row>
    <row r="538" spans="3:13" x14ac:dyDescent="0.25">
      <c r="C538" s="509"/>
      <c r="D538" s="509"/>
      <c r="E538" s="509"/>
      <c r="F538" s="509"/>
      <c r="G538" s="524"/>
      <c r="H538" s="509"/>
      <c r="I538" s="509"/>
      <c r="J538" s="509"/>
      <c r="K538" s="509"/>
      <c r="L538" s="509"/>
      <c r="M538" s="509"/>
    </row>
    <row r="539" spans="3:13" x14ac:dyDescent="0.25">
      <c r="C539" s="509"/>
      <c r="D539" s="509"/>
      <c r="E539" s="509"/>
      <c r="F539" s="509"/>
      <c r="G539" s="524"/>
      <c r="H539" s="509"/>
      <c r="I539" s="509"/>
      <c r="J539" s="509"/>
      <c r="K539" s="509"/>
      <c r="L539" s="509"/>
      <c r="M539" s="509"/>
    </row>
    <row r="540" spans="3:13" x14ac:dyDescent="0.25">
      <c r="C540" s="509"/>
      <c r="D540" s="509"/>
      <c r="E540" s="509"/>
      <c r="F540" s="509"/>
      <c r="G540" s="524"/>
      <c r="H540" s="509"/>
      <c r="I540" s="509"/>
      <c r="J540" s="509"/>
      <c r="K540" s="509"/>
      <c r="L540" s="509"/>
      <c r="M540" s="509"/>
    </row>
    <row r="541" spans="3:13" x14ac:dyDescent="0.25">
      <c r="C541" s="509"/>
      <c r="D541" s="509"/>
      <c r="E541" s="509"/>
      <c r="F541" s="509"/>
      <c r="G541" s="524"/>
      <c r="H541" s="509"/>
      <c r="I541" s="509"/>
      <c r="J541" s="509"/>
      <c r="K541" s="509"/>
      <c r="L541" s="509"/>
      <c r="M541" s="509"/>
    </row>
    <row r="542" spans="3:13" x14ac:dyDescent="0.25">
      <c r="C542" s="509"/>
      <c r="D542" s="509"/>
      <c r="E542" s="509"/>
      <c r="F542" s="509"/>
      <c r="G542" s="524"/>
      <c r="H542" s="509"/>
      <c r="I542" s="509"/>
      <c r="J542" s="509"/>
      <c r="K542" s="509"/>
      <c r="L542" s="509"/>
      <c r="M542" s="509"/>
    </row>
    <row r="543" spans="3:13" x14ac:dyDescent="0.25">
      <c r="C543" s="509"/>
      <c r="D543" s="509"/>
      <c r="E543" s="509"/>
      <c r="F543" s="509"/>
      <c r="G543" s="524"/>
      <c r="H543" s="509"/>
      <c r="I543" s="509"/>
      <c r="J543" s="509"/>
      <c r="K543" s="509"/>
      <c r="L543" s="509"/>
      <c r="M543" s="509"/>
    </row>
    <row r="544" spans="3:13" x14ac:dyDescent="0.25">
      <c r="C544" s="509"/>
      <c r="D544" s="509"/>
      <c r="E544" s="509"/>
      <c r="F544" s="509"/>
      <c r="G544" s="524"/>
      <c r="H544" s="509"/>
      <c r="I544" s="509"/>
      <c r="J544" s="509"/>
      <c r="K544" s="509"/>
      <c r="L544" s="509"/>
      <c r="M544" s="509"/>
    </row>
    <row r="545" spans="3:13" x14ac:dyDescent="0.25">
      <c r="C545" s="509"/>
      <c r="D545" s="509"/>
      <c r="E545" s="509"/>
      <c r="F545" s="509"/>
      <c r="G545" s="524"/>
      <c r="H545" s="509"/>
      <c r="I545" s="509"/>
      <c r="J545" s="509"/>
      <c r="K545" s="509"/>
      <c r="L545" s="509"/>
      <c r="M545" s="509"/>
    </row>
    <row r="546" spans="3:13" x14ac:dyDescent="0.25">
      <c r="C546" s="509"/>
      <c r="D546" s="509"/>
      <c r="E546" s="509"/>
      <c r="F546" s="509"/>
      <c r="G546" s="524"/>
      <c r="H546" s="509"/>
      <c r="I546" s="509"/>
      <c r="J546" s="509"/>
      <c r="K546" s="509"/>
      <c r="L546" s="509"/>
      <c r="M546" s="509"/>
    </row>
    <row r="547" spans="3:13" x14ac:dyDescent="0.25">
      <c r="C547" s="509"/>
      <c r="D547" s="509"/>
      <c r="E547" s="509"/>
      <c r="F547" s="509"/>
      <c r="G547" s="524"/>
      <c r="H547" s="509"/>
      <c r="I547" s="509"/>
      <c r="J547" s="509"/>
      <c r="K547" s="509"/>
      <c r="L547" s="509"/>
      <c r="M547" s="509"/>
    </row>
    <row r="548" spans="3:13" x14ac:dyDescent="0.25">
      <c r="C548" s="509"/>
      <c r="D548" s="509"/>
      <c r="E548" s="509"/>
      <c r="F548" s="509"/>
      <c r="G548" s="524"/>
      <c r="H548" s="509"/>
      <c r="I548" s="509"/>
      <c r="J548" s="509"/>
      <c r="K548" s="509"/>
      <c r="L548" s="509"/>
      <c r="M548" s="509"/>
    </row>
    <row r="549" spans="3:13" x14ac:dyDescent="0.25">
      <c r="C549" s="509"/>
      <c r="D549" s="509"/>
      <c r="E549" s="509"/>
      <c r="F549" s="509"/>
      <c r="G549" s="524"/>
      <c r="H549" s="509"/>
      <c r="I549" s="509"/>
      <c r="J549" s="509"/>
      <c r="K549" s="509"/>
      <c r="L549" s="509"/>
      <c r="M549" s="509"/>
    </row>
    <row r="550" spans="3:13" x14ac:dyDescent="0.25">
      <c r="C550" s="509"/>
      <c r="D550" s="509"/>
      <c r="E550" s="509"/>
      <c r="F550" s="509"/>
      <c r="G550" s="524"/>
      <c r="H550" s="509"/>
      <c r="I550" s="509"/>
      <c r="J550" s="509"/>
      <c r="K550" s="509"/>
      <c r="L550" s="509"/>
      <c r="M550" s="509"/>
    </row>
    <row r="551" spans="3:13" x14ac:dyDescent="0.25">
      <c r="C551" s="509"/>
      <c r="D551" s="509"/>
      <c r="E551" s="509"/>
      <c r="F551" s="509"/>
      <c r="G551" s="524"/>
      <c r="H551" s="509"/>
      <c r="I551" s="509"/>
      <c r="J551" s="509"/>
      <c r="K551" s="509"/>
      <c r="L551" s="509"/>
      <c r="M551" s="509"/>
    </row>
    <row r="552" spans="3:13" x14ac:dyDescent="0.25">
      <c r="C552" s="509"/>
      <c r="D552" s="509"/>
      <c r="E552" s="509"/>
      <c r="F552" s="509"/>
      <c r="G552" s="524"/>
      <c r="H552" s="509"/>
      <c r="I552" s="509"/>
      <c r="J552" s="509"/>
      <c r="K552" s="509"/>
      <c r="L552" s="509"/>
      <c r="M552" s="509"/>
    </row>
    <row r="553" spans="3:13" x14ac:dyDescent="0.25">
      <c r="C553" s="509"/>
      <c r="D553" s="509"/>
      <c r="E553" s="509"/>
      <c r="F553" s="509"/>
      <c r="G553" s="524"/>
      <c r="H553" s="509"/>
      <c r="I553" s="509"/>
      <c r="J553" s="509"/>
      <c r="K553" s="509"/>
      <c r="L553" s="509"/>
      <c r="M553" s="509"/>
    </row>
    <row r="554" spans="3:13" x14ac:dyDescent="0.25">
      <c r="C554" s="509"/>
      <c r="D554" s="509"/>
      <c r="E554" s="509"/>
      <c r="F554" s="509"/>
      <c r="G554" s="524"/>
      <c r="H554" s="509"/>
      <c r="I554" s="509"/>
      <c r="J554" s="509"/>
      <c r="K554" s="509"/>
      <c r="L554" s="509"/>
      <c r="M554" s="509"/>
    </row>
    <row r="555" spans="3:13" x14ac:dyDescent="0.25">
      <c r="C555" s="509"/>
      <c r="D555" s="509"/>
      <c r="E555" s="509"/>
      <c r="F555" s="509"/>
      <c r="G555" s="524"/>
      <c r="H555" s="509"/>
      <c r="I555" s="509"/>
      <c r="J555" s="509"/>
      <c r="K555" s="509"/>
      <c r="L555" s="509"/>
      <c r="M555" s="509"/>
    </row>
    <row r="556" spans="3:13" x14ac:dyDescent="0.25">
      <c r="C556" s="509"/>
      <c r="D556" s="509"/>
      <c r="E556" s="509"/>
      <c r="F556" s="509"/>
      <c r="G556" s="524"/>
      <c r="H556" s="509"/>
      <c r="I556" s="509"/>
      <c r="J556" s="509"/>
      <c r="K556" s="509"/>
      <c r="L556" s="509"/>
      <c r="M556" s="509"/>
    </row>
    <row r="557" spans="3:13" x14ac:dyDescent="0.25">
      <c r="C557" s="509"/>
      <c r="D557" s="509"/>
      <c r="E557" s="509"/>
      <c r="F557" s="509"/>
      <c r="G557" s="524"/>
      <c r="H557" s="509"/>
      <c r="I557" s="509"/>
      <c r="J557" s="509"/>
      <c r="K557" s="509"/>
      <c r="L557" s="509"/>
      <c r="M557" s="509"/>
    </row>
    <row r="558" spans="3:13" x14ac:dyDescent="0.25">
      <c r="C558" s="509"/>
      <c r="D558" s="509"/>
      <c r="E558" s="509"/>
      <c r="F558" s="509"/>
      <c r="G558" s="524"/>
      <c r="H558" s="509"/>
      <c r="I558" s="509"/>
      <c r="J558" s="509"/>
      <c r="K558" s="509"/>
      <c r="L558" s="509"/>
      <c r="M558" s="509"/>
    </row>
    <row r="559" spans="3:13" x14ac:dyDescent="0.25">
      <c r="C559" s="509"/>
      <c r="D559" s="509"/>
      <c r="E559" s="509"/>
      <c r="F559" s="509"/>
      <c r="G559" s="524"/>
      <c r="H559" s="509"/>
      <c r="I559" s="509"/>
      <c r="J559" s="509"/>
      <c r="K559" s="509"/>
      <c r="L559" s="509"/>
      <c r="M559" s="509"/>
    </row>
    <row r="560" spans="3:13" x14ac:dyDescent="0.25">
      <c r="C560" s="509"/>
      <c r="D560" s="509"/>
      <c r="E560" s="509"/>
      <c r="F560" s="509"/>
      <c r="G560" s="524"/>
      <c r="H560" s="509"/>
      <c r="I560" s="509"/>
      <c r="J560" s="509"/>
      <c r="K560" s="509"/>
      <c r="L560" s="509"/>
      <c r="M560" s="509"/>
    </row>
    <row r="561" spans="3:13" x14ac:dyDescent="0.25">
      <c r="C561" s="509"/>
      <c r="D561" s="509"/>
      <c r="E561" s="509"/>
      <c r="F561" s="509"/>
      <c r="G561" s="524"/>
      <c r="H561" s="509"/>
      <c r="I561" s="509"/>
      <c r="J561" s="509"/>
      <c r="K561" s="509"/>
      <c r="L561" s="509"/>
      <c r="M561" s="509"/>
    </row>
    <row r="562" spans="3:13" x14ac:dyDescent="0.25">
      <c r="C562" s="509"/>
      <c r="D562" s="509"/>
      <c r="E562" s="509"/>
      <c r="F562" s="509"/>
      <c r="G562" s="524"/>
      <c r="H562" s="509"/>
      <c r="I562" s="509"/>
      <c r="J562" s="509"/>
      <c r="K562" s="509"/>
      <c r="L562" s="509"/>
      <c r="M562" s="509"/>
    </row>
    <row r="563" spans="3:13" x14ac:dyDescent="0.25">
      <c r="C563" s="509"/>
      <c r="D563" s="509"/>
      <c r="E563" s="509"/>
      <c r="F563" s="509"/>
      <c r="G563" s="524"/>
      <c r="H563" s="509"/>
      <c r="I563" s="509"/>
      <c r="J563" s="509"/>
      <c r="K563" s="509"/>
      <c r="L563" s="509"/>
      <c r="M563" s="509"/>
    </row>
    <row r="564" spans="3:13" x14ac:dyDescent="0.25">
      <c r="C564" s="509"/>
      <c r="D564" s="509"/>
      <c r="E564" s="509"/>
      <c r="F564" s="509"/>
      <c r="G564" s="524"/>
      <c r="H564" s="509"/>
      <c r="I564" s="509"/>
      <c r="J564" s="509"/>
      <c r="K564" s="509"/>
      <c r="L564" s="509"/>
      <c r="M564" s="509"/>
    </row>
    <row r="565" spans="3:13" x14ac:dyDescent="0.25">
      <c r="C565" s="509"/>
      <c r="D565" s="509"/>
      <c r="E565" s="509"/>
      <c r="F565" s="509"/>
      <c r="G565" s="524"/>
      <c r="H565" s="509"/>
      <c r="I565" s="509"/>
      <c r="J565" s="509"/>
      <c r="K565" s="509"/>
      <c r="L565" s="509"/>
      <c r="M565" s="509"/>
    </row>
    <row r="566" spans="3:13" x14ac:dyDescent="0.25">
      <c r="C566" s="509"/>
      <c r="D566" s="509"/>
      <c r="E566" s="509"/>
      <c r="F566" s="509"/>
      <c r="G566" s="524"/>
      <c r="H566" s="509"/>
      <c r="I566" s="509"/>
      <c r="J566" s="509"/>
      <c r="K566" s="509"/>
      <c r="L566" s="509"/>
      <c r="M566" s="509"/>
    </row>
    <row r="567" spans="3:13" x14ac:dyDescent="0.25">
      <c r="C567" s="509"/>
      <c r="D567" s="509"/>
      <c r="E567" s="509"/>
      <c r="F567" s="509"/>
      <c r="G567" s="524"/>
      <c r="H567" s="509"/>
      <c r="I567" s="509"/>
      <c r="J567" s="509"/>
      <c r="K567" s="509"/>
      <c r="L567" s="509"/>
      <c r="M567" s="509"/>
    </row>
    <row r="568" spans="3:13" x14ac:dyDescent="0.25">
      <c r="C568" s="509"/>
      <c r="D568" s="509"/>
      <c r="E568" s="509"/>
      <c r="F568" s="509"/>
      <c r="G568" s="524"/>
      <c r="H568" s="509"/>
      <c r="I568" s="509"/>
      <c r="J568" s="509"/>
      <c r="K568" s="509"/>
      <c r="L568" s="509"/>
      <c r="M568" s="509"/>
    </row>
    <row r="569" spans="3:13" x14ac:dyDescent="0.25">
      <c r="C569" s="509"/>
      <c r="D569" s="509"/>
      <c r="E569" s="509"/>
      <c r="F569" s="509"/>
      <c r="G569" s="524"/>
      <c r="H569" s="509"/>
      <c r="I569" s="509"/>
      <c r="J569" s="509"/>
      <c r="K569" s="509"/>
      <c r="L569" s="509"/>
      <c r="M569" s="509"/>
    </row>
    <row r="570" spans="3:13" x14ac:dyDescent="0.25">
      <c r="C570" s="509"/>
      <c r="D570" s="509"/>
      <c r="E570" s="509"/>
      <c r="F570" s="509"/>
      <c r="G570" s="524"/>
      <c r="H570" s="509"/>
      <c r="I570" s="509"/>
      <c r="J570" s="509"/>
      <c r="K570" s="509"/>
      <c r="L570" s="509"/>
      <c r="M570" s="509"/>
    </row>
    <row r="571" spans="3:13" x14ac:dyDescent="0.25">
      <c r="C571" s="509"/>
      <c r="D571" s="509"/>
      <c r="E571" s="509"/>
      <c r="F571" s="509"/>
      <c r="G571" s="524"/>
      <c r="H571" s="509"/>
      <c r="I571" s="509"/>
      <c r="J571" s="509"/>
      <c r="K571" s="509"/>
      <c r="L571" s="509"/>
      <c r="M571" s="509"/>
    </row>
    <row r="572" spans="3:13" x14ac:dyDescent="0.25">
      <c r="C572" s="509"/>
      <c r="D572" s="509"/>
      <c r="E572" s="509"/>
      <c r="F572" s="509"/>
      <c r="G572" s="524"/>
      <c r="H572" s="509"/>
      <c r="I572" s="509"/>
      <c r="J572" s="509"/>
      <c r="K572" s="509"/>
      <c r="L572" s="509"/>
      <c r="M572" s="509"/>
    </row>
    <row r="573" spans="3:13" x14ac:dyDescent="0.25">
      <c r="C573" s="509"/>
      <c r="D573" s="509"/>
      <c r="E573" s="509"/>
      <c r="F573" s="509"/>
      <c r="G573" s="524"/>
      <c r="H573" s="509"/>
      <c r="I573" s="509"/>
      <c r="J573" s="509"/>
      <c r="K573" s="509"/>
      <c r="L573" s="509"/>
      <c r="M573" s="509"/>
    </row>
    <row r="574" spans="3:13" x14ac:dyDescent="0.25">
      <c r="C574" s="509"/>
      <c r="D574" s="509"/>
      <c r="E574" s="509"/>
      <c r="F574" s="509"/>
      <c r="G574" s="524"/>
      <c r="H574" s="509"/>
      <c r="I574" s="509"/>
      <c r="J574" s="509"/>
      <c r="K574" s="509"/>
      <c r="L574" s="509"/>
      <c r="M574" s="509"/>
    </row>
    <row r="575" spans="3:13" x14ac:dyDescent="0.25">
      <c r="C575" s="509"/>
      <c r="D575" s="509"/>
      <c r="E575" s="509"/>
      <c r="F575" s="509"/>
      <c r="G575" s="524"/>
      <c r="H575" s="509"/>
      <c r="I575" s="509"/>
      <c r="J575" s="509"/>
      <c r="K575" s="509"/>
      <c r="L575" s="509"/>
      <c r="M575" s="509"/>
    </row>
    <row r="576" spans="3:13" x14ac:dyDescent="0.25">
      <c r="C576" s="509"/>
      <c r="D576" s="509"/>
      <c r="E576" s="509"/>
      <c r="F576" s="509"/>
      <c r="G576" s="524"/>
      <c r="H576" s="509"/>
      <c r="I576" s="509"/>
      <c r="J576" s="509"/>
      <c r="K576" s="509"/>
      <c r="L576" s="509"/>
      <c r="M576" s="509"/>
    </row>
    <row r="577" spans="3:13" x14ac:dyDescent="0.25">
      <c r="C577" s="509"/>
      <c r="D577" s="509"/>
      <c r="E577" s="509"/>
      <c r="F577" s="509"/>
      <c r="G577" s="524"/>
      <c r="H577" s="509"/>
      <c r="I577" s="509"/>
      <c r="J577" s="509"/>
      <c r="K577" s="509"/>
      <c r="L577" s="509"/>
      <c r="M577" s="509"/>
    </row>
    <row r="578" spans="3:13" x14ac:dyDescent="0.25">
      <c r="C578" s="509"/>
      <c r="D578" s="509"/>
      <c r="E578" s="509"/>
      <c r="F578" s="509"/>
      <c r="G578" s="524"/>
      <c r="H578" s="509"/>
      <c r="I578" s="509"/>
      <c r="J578" s="509"/>
      <c r="K578" s="509"/>
      <c r="L578" s="509"/>
      <c r="M578" s="509"/>
    </row>
    <row r="579" spans="3:13" x14ac:dyDescent="0.25">
      <c r="C579" s="509"/>
      <c r="D579" s="509"/>
      <c r="E579" s="509"/>
      <c r="F579" s="509"/>
      <c r="G579" s="524"/>
      <c r="H579" s="509"/>
      <c r="I579" s="509"/>
      <c r="J579" s="509"/>
      <c r="K579" s="509"/>
      <c r="L579" s="509"/>
      <c r="M579" s="509"/>
    </row>
    <row r="580" spans="3:13" x14ac:dyDescent="0.25">
      <c r="C580" s="509"/>
      <c r="D580" s="509"/>
      <c r="E580" s="509"/>
      <c r="F580" s="509"/>
      <c r="G580" s="524"/>
      <c r="H580" s="509"/>
      <c r="I580" s="509"/>
      <c r="J580" s="509"/>
      <c r="K580" s="509"/>
      <c r="L580" s="509"/>
      <c r="M580" s="509"/>
    </row>
    <row r="581" spans="3:13" x14ac:dyDescent="0.25">
      <c r="C581" s="509"/>
      <c r="D581" s="509"/>
      <c r="E581" s="509"/>
      <c r="F581" s="509"/>
      <c r="G581" s="524"/>
      <c r="H581" s="509"/>
      <c r="I581" s="509"/>
      <c r="J581" s="509"/>
      <c r="K581" s="509"/>
      <c r="L581" s="509"/>
      <c r="M581" s="509"/>
    </row>
    <row r="582" spans="3:13" x14ac:dyDescent="0.25">
      <c r="C582" s="509"/>
      <c r="D582" s="509"/>
      <c r="E582" s="509"/>
      <c r="F582" s="509"/>
      <c r="G582" s="524"/>
      <c r="H582" s="509"/>
      <c r="I582" s="509"/>
      <c r="J582" s="509"/>
      <c r="K582" s="509"/>
      <c r="L582" s="509"/>
      <c r="M582" s="509"/>
    </row>
    <row r="583" spans="3:13" x14ac:dyDescent="0.25">
      <c r="C583" s="509"/>
      <c r="D583" s="509"/>
      <c r="E583" s="509"/>
      <c r="F583" s="509"/>
      <c r="G583" s="524"/>
      <c r="H583" s="509"/>
      <c r="I583" s="509"/>
      <c r="J583" s="509"/>
      <c r="K583" s="509"/>
      <c r="L583" s="509"/>
      <c r="M583" s="509"/>
    </row>
    <row r="584" spans="3:13" x14ac:dyDescent="0.25">
      <c r="C584" s="509"/>
      <c r="D584" s="509"/>
      <c r="E584" s="509"/>
      <c r="F584" s="509"/>
      <c r="G584" s="524"/>
      <c r="H584" s="509"/>
      <c r="I584" s="509"/>
      <c r="J584" s="509"/>
      <c r="K584" s="509"/>
      <c r="L584" s="509"/>
      <c r="M584" s="509"/>
    </row>
    <row r="585" spans="3:13" x14ac:dyDescent="0.25">
      <c r="C585" s="509"/>
      <c r="D585" s="509"/>
      <c r="E585" s="509"/>
      <c r="F585" s="509"/>
      <c r="G585" s="524"/>
      <c r="H585" s="509"/>
      <c r="I585" s="509"/>
      <c r="J585" s="509"/>
      <c r="K585" s="509"/>
      <c r="L585" s="509"/>
      <c r="M585" s="509"/>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G245:G254 G264:G273 G283:G292 G302:G311 G321:G330 G340:G349 G359:G368 G378:G387 G397:G406 G416:G425 G435:G444 G454:G463">
      <formula1>$R$2:$S$2</formula1>
    </dataValidation>
    <dataValidation type="list" allowBlank="1" showInputMessage="1" showErrorMessage="1" errorTitle="¡Ingreso Inválido!" error="Seleccione una opción de la lista" promptTitle="Mes Requerido" prompt="Seleccione el mes en el que requiere el recurso." sqref="K454:K463 K36:K45 K55:K64 K74:K83 K93:K102 K112:K121 K131:K140 K150:K159 K169:K178 K188:K197 K207:K216 K226:K235 K245:K254 K264:K273 K283:K292 K302:K311 K321:K330 K340:K349 K359:K368 K378:K387 K397:K406 K416:K425 K435:K444 K17:K26">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J245:J254 J264:J273 J283:J292 J302:J311 J321:J330 J340:J349 J359:J368 J378:J387 J397:J406 J416:J425 J435:J444 J454:J463">
      <formula1>$A$2:$K$2</formula1>
    </dataValidation>
    <dataValidation type="list" allowBlank="1" showInputMessage="1" showErrorMessage="1" errorTitle="¡Ingreso Inválido!" error="Verifique el valor ingresado." promptTitle="Objeto de Gasto" prompt="Ingrese el Objeto de Gasto." sqref="H454:H463 H36:H45 H55:H64 H74:H83 H93:H102 H112:H121 H131:H140 H150:H159 H169:H178 H188:H197 H207:H216 H226:H235 H245:H254 H264:H273 H283:H292 H302:H311 H321:H330 H340:H349 H359:H368 H378:H387 H397:H406 H416:H425 H435:H444 H17:H26">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VD393"/>
  <sheetViews>
    <sheetView showGridLines="0" topLeftCell="A4" zoomScale="86" zoomScaleNormal="86" workbookViewId="0">
      <selection activeCell="C8" sqref="C8:C177"/>
    </sheetView>
  </sheetViews>
  <sheetFormatPr baseColWidth="10" defaultColWidth="11.5703125" defaultRowHeight="15" x14ac:dyDescent="0.25"/>
  <cols>
    <col min="1" max="1" width="5.7109375" style="111" customWidth="1"/>
    <col min="2" max="2" width="17" style="111" customWidth="1"/>
    <col min="3" max="3" width="46.85546875" style="111" bestFit="1" customWidth="1"/>
    <col min="4" max="4" width="23.7109375" style="111" bestFit="1" customWidth="1"/>
    <col min="5" max="6" width="13.85546875" style="111" customWidth="1"/>
    <col min="7" max="7" width="13.85546875" style="95" customWidth="1"/>
    <col min="8" max="8" width="15.42578125" style="111" customWidth="1"/>
    <col min="9" max="9" width="58.42578125" style="111" customWidth="1"/>
    <col min="10" max="10" width="22.42578125" style="111" bestFit="1" customWidth="1"/>
    <col min="11" max="11" width="11.5703125" style="111"/>
    <col min="12" max="12" width="15" style="111" customWidth="1"/>
    <col min="13"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c r="CB2" s="148" t="s">
        <v>1573</v>
      </c>
      <c r="CC2" s="148" t="s">
        <v>1574</v>
      </c>
      <c r="CD2" s="148" t="s">
        <v>1572</v>
      </c>
      <c r="CE2" s="148" t="s">
        <v>1575</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c r="CB3" s="111">
        <v>35000</v>
      </c>
      <c r="CC3" s="111">
        <v>15000</v>
      </c>
      <c r="CD3" s="111">
        <v>35000</v>
      </c>
      <c r="CE3" s="111">
        <v>15000</v>
      </c>
    </row>
    <row r="4" spans="1:576" ht="15.75" thickBot="1" x14ac:dyDescent="0.3"/>
    <row r="5" spans="1:576" ht="53.25" thickBot="1" x14ac:dyDescent="0.3">
      <c r="C5" s="112" t="s">
        <v>441</v>
      </c>
      <c r="D5" s="228">
        <f>SUMIF(C:C,$C$9,D:D)</f>
        <v>490500</v>
      </c>
    </row>
    <row r="7" spans="1:576" x14ac:dyDescent="0.25">
      <c r="C7" s="133"/>
      <c r="D7" s="133"/>
      <c r="E7" s="133"/>
      <c r="F7" s="133"/>
      <c r="G7" s="96"/>
      <c r="H7" s="133"/>
      <c r="I7" s="133"/>
    </row>
    <row r="8" spans="1:576" ht="15.75" thickBot="1" x14ac:dyDescent="0.3">
      <c r="C8" s="133"/>
      <c r="D8" s="133"/>
      <c r="E8" s="133"/>
      <c r="F8" s="133"/>
      <c r="G8" s="96"/>
      <c r="H8" s="133"/>
      <c r="I8" s="133"/>
    </row>
    <row r="9" spans="1:576" ht="15.75" thickBot="1" x14ac:dyDescent="0.3">
      <c r="B9" s="119"/>
      <c r="C9" s="29" t="s">
        <v>43</v>
      </c>
      <c r="D9" s="134">
        <f>SUM(F16:F29)</f>
        <v>92500</v>
      </c>
      <c r="F9" s="72"/>
      <c r="G9" s="97"/>
      <c r="H9" s="72"/>
      <c r="I9" s="72"/>
    </row>
    <row r="10" spans="1:576" ht="15.75" hidden="1" thickBot="1" x14ac:dyDescent="0.3">
      <c r="B10" s="119"/>
      <c r="C10" s="72"/>
      <c r="D10" s="31"/>
      <c r="E10" s="119"/>
      <c r="F10" s="119"/>
      <c r="G10" s="119"/>
      <c r="H10" s="94"/>
      <c r="I10" s="94"/>
      <c r="J10" s="94"/>
      <c r="K10" s="138"/>
    </row>
    <row r="11" spans="1:576" ht="15.75" hidden="1" thickBot="1" x14ac:dyDescent="0.3">
      <c r="B11" s="119"/>
      <c r="C11" s="72"/>
      <c r="D11" s="31"/>
      <c r="E11" s="119"/>
      <c r="F11" s="119"/>
      <c r="G11" s="119"/>
      <c r="H11" s="94"/>
      <c r="I11" s="94"/>
      <c r="J11" s="94"/>
      <c r="K11" s="138"/>
    </row>
    <row r="12" spans="1:576" ht="16.5" hidden="1" thickBot="1" x14ac:dyDescent="0.3">
      <c r="B12" s="119"/>
      <c r="C12" s="236" t="s">
        <v>450</v>
      </c>
      <c r="D12" s="237" t="s">
        <v>1666</v>
      </c>
      <c r="E12" s="119"/>
      <c r="F12" s="119"/>
      <c r="G12" s="119"/>
      <c r="H12" s="94"/>
      <c r="I12" s="94"/>
      <c r="J12" s="94"/>
      <c r="K12" s="138"/>
    </row>
    <row r="13" spans="1:576" ht="19.5" hidden="1" thickBot="1" x14ac:dyDescent="0.3">
      <c r="B13" s="119"/>
      <c r="C13" s="256"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1. Fortalecimiento de las unidades academicas</v>
      </c>
      <c r="D13" s="31"/>
      <c r="E13" s="119"/>
      <c r="F13" s="119"/>
      <c r="G13" s="119"/>
      <c r="H13" s="94"/>
      <c r="I13" s="94"/>
      <c r="J13" s="94"/>
      <c r="K13" s="138"/>
    </row>
    <row r="14" spans="1:576" ht="15.75" hidden="1" thickBot="1" x14ac:dyDescent="0.3">
      <c r="B14" s="119"/>
      <c r="F14" s="119"/>
      <c r="G14" s="94"/>
      <c r="H14" s="94"/>
      <c r="I14" s="94"/>
    </row>
    <row r="15" spans="1:576" ht="32.25" hidden="1" customHeight="1" thickBot="1" x14ac:dyDescent="0.3">
      <c r="B15" s="119"/>
      <c r="C15" s="175" t="s">
        <v>44</v>
      </c>
      <c r="D15" s="175" t="s">
        <v>55</v>
      </c>
      <c r="E15" s="175" t="s">
        <v>57</v>
      </c>
      <c r="F15" s="176" t="s">
        <v>27</v>
      </c>
      <c r="G15" s="176" t="s">
        <v>187</v>
      </c>
      <c r="H15" s="175" t="s">
        <v>46</v>
      </c>
      <c r="I15" s="175" t="s">
        <v>188</v>
      </c>
      <c r="J15" s="175" t="s">
        <v>469</v>
      </c>
      <c r="K15" s="175" t="s">
        <v>470</v>
      </c>
      <c r="L15" s="175" t="s">
        <v>525</v>
      </c>
    </row>
    <row r="16" spans="1:576" ht="15.75" hidden="1" thickBot="1" x14ac:dyDescent="0.3">
      <c r="B16" s="119"/>
      <c r="C16" s="467" t="s">
        <v>1575</v>
      </c>
      <c r="D16" s="184">
        <v>3</v>
      </c>
      <c r="E16" s="122">
        <f>HLOOKUP($C16,$CB$2:$CE$3,2,0)</f>
        <v>15000</v>
      </c>
      <c r="F16" s="123">
        <f>D16*E16</f>
        <v>45000</v>
      </c>
      <c r="G16" s="191" t="s">
        <v>186</v>
      </c>
      <c r="H16" s="124" t="s">
        <v>1249</v>
      </c>
      <c r="I16" s="124" t="str">
        <f>VLOOKUP(H16,Presupuesto!$B$8:$C$583,2,0)</f>
        <v>EQUIPO DE COMPUTACION</v>
      </c>
      <c r="J16" s="267" t="s">
        <v>166</v>
      </c>
      <c r="K16" s="124" t="s">
        <v>453</v>
      </c>
      <c r="L16" s="124"/>
    </row>
    <row r="17" spans="2:12" ht="15.75" hidden="1" thickBot="1" x14ac:dyDescent="0.3">
      <c r="B17" s="119"/>
      <c r="C17" s="467" t="s">
        <v>1573</v>
      </c>
      <c r="D17" s="177">
        <v>1</v>
      </c>
      <c r="E17" s="122">
        <f>HLOOKUP($C17,$CB$2:$CE$3,2,0)</f>
        <v>35000</v>
      </c>
      <c r="F17" s="123">
        <f>D17*E17</f>
        <v>35000</v>
      </c>
      <c r="G17" s="191" t="s">
        <v>186</v>
      </c>
      <c r="H17" s="124" t="s">
        <v>1249</v>
      </c>
      <c r="I17" s="127" t="str">
        <f>VLOOKUP(H17,Presupuesto!$B$8:$C$583,2,0)</f>
        <v>EQUIPO DE COMPUTACION</v>
      </c>
      <c r="J17" s="124" t="str">
        <f>$J$16</f>
        <v>Investigación</v>
      </c>
      <c r="K17" s="124" t="s">
        <v>471</v>
      </c>
      <c r="L17" s="124"/>
    </row>
    <row r="18" spans="2:12" ht="15.75" hidden="1" thickBot="1" x14ac:dyDescent="0.3">
      <c r="B18" s="119"/>
      <c r="C18" s="125" t="s">
        <v>73</v>
      </c>
      <c r="D18" s="177"/>
      <c r="E18" s="126">
        <v>4000</v>
      </c>
      <c r="F18" s="123">
        <f t="shared" ref="F18:F29" si="0">D18*E18</f>
        <v>0</v>
      </c>
      <c r="G18" s="191"/>
      <c r="H18" s="127" t="s">
        <v>1221</v>
      </c>
      <c r="I18" s="127" t="str">
        <f>VLOOKUP(H18,Presupuesto!$B$8:$C$583,2,0)</f>
        <v>EQUIPOS VARIOS DE OFICINA</v>
      </c>
      <c r="J18" s="124" t="str">
        <f t="shared" ref="J18:J29" si="1">$J$16</f>
        <v>Investigación</v>
      </c>
      <c r="K18" s="124" t="s">
        <v>454</v>
      </c>
      <c r="L18" s="124"/>
    </row>
    <row r="19" spans="2:12" ht="15.75" hidden="1" thickBot="1" x14ac:dyDescent="0.3">
      <c r="B19" s="119"/>
      <c r="C19" s="125" t="s">
        <v>74</v>
      </c>
      <c r="D19" s="177">
        <v>1</v>
      </c>
      <c r="E19" s="126">
        <v>8000</v>
      </c>
      <c r="F19" s="123">
        <f t="shared" si="0"/>
        <v>8000</v>
      </c>
      <c r="G19" s="191" t="s">
        <v>186</v>
      </c>
      <c r="H19" s="124" t="s">
        <v>1249</v>
      </c>
      <c r="I19" s="127" t="str">
        <f>VLOOKUP(H19,Presupuesto!$B$8:$C$583,2,0)</f>
        <v>EQUIPO DE COMPUTACION</v>
      </c>
      <c r="J19" s="124" t="str">
        <f t="shared" si="1"/>
        <v>Investigación</v>
      </c>
      <c r="K19" s="124" t="s">
        <v>455</v>
      </c>
      <c r="L19" s="124"/>
    </row>
    <row r="20" spans="2:12" ht="15.75" hidden="1" thickBot="1" x14ac:dyDescent="0.3">
      <c r="B20" s="119"/>
      <c r="C20" s="125" t="s">
        <v>75</v>
      </c>
      <c r="D20" s="177"/>
      <c r="E20" s="126">
        <v>5000</v>
      </c>
      <c r="F20" s="123">
        <f t="shared" si="0"/>
        <v>0</v>
      </c>
      <c r="G20" s="191"/>
      <c r="H20" s="127" t="s">
        <v>1249</v>
      </c>
      <c r="I20" s="127" t="str">
        <f>VLOOKUP(H20,Presupuesto!$B$8:$C$583,2,0)</f>
        <v>EQUIPO DE COMPUTACION</v>
      </c>
      <c r="J20" s="124" t="str">
        <f t="shared" si="1"/>
        <v>Investigación</v>
      </c>
      <c r="K20" s="124" t="s">
        <v>456</v>
      </c>
      <c r="L20" s="124"/>
    </row>
    <row r="21" spans="2:12" ht="15.75" hidden="1" thickBot="1" x14ac:dyDescent="0.3">
      <c r="B21" s="119"/>
      <c r="C21" s="125" t="s">
        <v>35</v>
      </c>
      <c r="D21" s="177"/>
      <c r="E21" s="126">
        <v>13000</v>
      </c>
      <c r="F21" s="123">
        <f t="shared" si="0"/>
        <v>0</v>
      </c>
      <c r="G21" s="191"/>
      <c r="H21" s="127" t="s">
        <v>1235</v>
      </c>
      <c r="I21" s="127" t="str">
        <f>VLOOKUP(H21,Presupuesto!$B$8:$C$583,2,0)</f>
        <v>EQUIPO DE TRANSPORTE TRACCION Y ELEVACION</v>
      </c>
      <c r="J21" s="124" t="str">
        <f t="shared" si="1"/>
        <v>Investigación</v>
      </c>
      <c r="K21" s="124" t="s">
        <v>457</v>
      </c>
      <c r="L21" s="124"/>
    </row>
    <row r="22" spans="2:12" ht="15.75" hidden="1" thickBot="1" x14ac:dyDescent="0.3">
      <c r="B22" s="119"/>
      <c r="C22" s="125" t="s">
        <v>76</v>
      </c>
      <c r="D22" s="177"/>
      <c r="E22" s="126">
        <v>15000</v>
      </c>
      <c r="F22" s="123">
        <f t="shared" si="0"/>
        <v>0</v>
      </c>
      <c r="G22" s="191"/>
      <c r="H22" s="127" t="s">
        <v>1235</v>
      </c>
      <c r="I22" s="127" t="str">
        <f>VLOOKUP(H22,Presupuesto!$B$8:$C$583,2,0)</f>
        <v>EQUIPO DE TRANSPORTE TRACCION Y ELEVACION</v>
      </c>
      <c r="J22" s="124" t="str">
        <f t="shared" si="1"/>
        <v>Investigación</v>
      </c>
      <c r="K22" s="124" t="s">
        <v>458</v>
      </c>
      <c r="L22" s="124"/>
    </row>
    <row r="23" spans="2:12" ht="15.75" hidden="1" thickBot="1" x14ac:dyDescent="0.3">
      <c r="B23" s="119"/>
      <c r="C23" s="125" t="s">
        <v>77</v>
      </c>
      <c r="D23" s="177"/>
      <c r="E23" s="126">
        <v>10000</v>
      </c>
      <c r="F23" s="123">
        <f t="shared" si="0"/>
        <v>0</v>
      </c>
      <c r="G23" s="191"/>
      <c r="H23" s="127" t="s">
        <v>1235</v>
      </c>
      <c r="I23" s="127" t="str">
        <f>VLOOKUP(H23,Presupuesto!$B$8:$C$583,2,0)</f>
        <v>EQUIPO DE TRANSPORTE TRACCION Y ELEVACION</v>
      </c>
      <c r="J23" s="124" t="str">
        <f t="shared" si="1"/>
        <v>Investigación</v>
      </c>
      <c r="K23" s="124" t="s">
        <v>459</v>
      </c>
      <c r="L23" s="124"/>
    </row>
    <row r="24" spans="2:12" ht="15.75" hidden="1" thickBot="1" x14ac:dyDescent="0.3">
      <c r="C24" s="125" t="s">
        <v>78</v>
      </c>
      <c r="D24" s="177"/>
      <c r="E24" s="126">
        <v>10000</v>
      </c>
      <c r="F24" s="123">
        <f t="shared" si="0"/>
        <v>0</v>
      </c>
      <c r="G24" s="191"/>
      <c r="H24" s="127" t="s">
        <v>1281</v>
      </c>
      <c r="I24" s="127" t="str">
        <f>VLOOKUP(H24,Presupuesto!$B$8:$C$583,2,0)</f>
        <v>APLICACIONES INFORMATICAS</v>
      </c>
      <c r="J24" s="124" t="str">
        <f t="shared" si="1"/>
        <v>Investigación</v>
      </c>
      <c r="K24" s="124" t="s">
        <v>460</v>
      </c>
      <c r="L24" s="124"/>
    </row>
    <row r="25" spans="2:12" ht="15.75" hidden="1" thickBot="1" x14ac:dyDescent="0.3">
      <c r="C25" s="135" t="s">
        <v>79</v>
      </c>
      <c r="D25" s="177"/>
      <c r="E25" s="126">
        <v>2000</v>
      </c>
      <c r="F25" s="123">
        <f t="shared" si="0"/>
        <v>0</v>
      </c>
      <c r="G25" s="191"/>
      <c r="H25" s="136" t="s">
        <v>1249</v>
      </c>
      <c r="I25" s="136" t="str">
        <f>VLOOKUP(H25,Presupuesto!$B$8:$C$583,2,0)</f>
        <v>EQUIPO DE COMPUTACION</v>
      </c>
      <c r="J25" s="124" t="str">
        <f t="shared" si="1"/>
        <v>Investigación</v>
      </c>
      <c r="K25" s="124" t="s">
        <v>461</v>
      </c>
      <c r="L25" s="124"/>
    </row>
    <row r="26" spans="2:12" ht="15.75" hidden="1" thickBot="1" x14ac:dyDescent="0.3">
      <c r="C26" s="135" t="s">
        <v>80</v>
      </c>
      <c r="D26" s="177">
        <v>3</v>
      </c>
      <c r="E26" s="126">
        <v>1500</v>
      </c>
      <c r="F26" s="123">
        <f t="shared" si="0"/>
        <v>4500</v>
      </c>
      <c r="G26" s="191" t="s">
        <v>186</v>
      </c>
      <c r="H26" s="124" t="s">
        <v>1181</v>
      </c>
      <c r="I26" s="136" t="str">
        <f>VLOOKUP(H26,Presupuesto!$B$8:$C$583,2,0)</f>
        <v>UTILES Y MATERIALES ELECTRICOS</v>
      </c>
      <c r="J26" s="124" t="str">
        <f t="shared" si="1"/>
        <v>Investigación</v>
      </c>
      <c r="K26" s="124" t="s">
        <v>462</v>
      </c>
      <c r="L26" s="124"/>
    </row>
    <row r="27" spans="2:12" ht="15.75" hidden="1" thickBot="1" x14ac:dyDescent="0.3">
      <c r="C27" s="135" t="s">
        <v>81</v>
      </c>
      <c r="D27" s="177"/>
      <c r="E27" s="126">
        <v>1500</v>
      </c>
      <c r="F27" s="123">
        <f t="shared" si="0"/>
        <v>0</v>
      </c>
      <c r="G27" s="191"/>
      <c r="H27" s="136" t="s">
        <v>1249</v>
      </c>
      <c r="I27" s="136" t="str">
        <f>VLOOKUP(H27,Presupuesto!$B$8:$C$583,2,0)</f>
        <v>EQUIPO DE COMPUTACION</v>
      </c>
      <c r="J27" s="124" t="str">
        <f t="shared" si="1"/>
        <v>Investigación</v>
      </c>
      <c r="K27" s="124" t="s">
        <v>463</v>
      </c>
      <c r="L27" s="124"/>
    </row>
    <row r="28" spans="2:12" ht="15.75" hidden="1" thickBot="1" x14ac:dyDescent="0.3">
      <c r="C28" s="135" t="s">
        <v>82</v>
      </c>
      <c r="D28" s="177"/>
      <c r="E28" s="126">
        <v>500</v>
      </c>
      <c r="F28" s="123">
        <f t="shared" si="0"/>
        <v>0</v>
      </c>
      <c r="G28" s="191"/>
      <c r="H28" s="136" t="s">
        <v>1190</v>
      </c>
      <c r="I28" s="136" t="str">
        <f>VLOOKUP(H28,Presupuesto!$B$8:$C$583,2,0)</f>
        <v>OTROS RESPUESTOS Y ACCESORIOS MENORES</v>
      </c>
      <c r="J28" s="124" t="str">
        <f t="shared" si="1"/>
        <v>Investigación</v>
      </c>
      <c r="K28" s="124" t="s">
        <v>2029</v>
      </c>
      <c r="L28" s="124"/>
    </row>
    <row r="29" spans="2:12" ht="15.75" hidden="1" thickBot="1" x14ac:dyDescent="0.3">
      <c r="B29" s="119"/>
      <c r="C29" s="128" t="s">
        <v>83</v>
      </c>
      <c r="D29" s="185"/>
      <c r="E29" s="130">
        <v>20</v>
      </c>
      <c r="F29" s="131">
        <f t="shared" si="0"/>
        <v>0</v>
      </c>
      <c r="G29" s="188"/>
      <c r="H29" s="132" t="s">
        <v>1190</v>
      </c>
      <c r="I29" s="132" t="str">
        <f>VLOOKUP(H29,Presupuesto!$B$8:$C$583,2,0)</f>
        <v>OTROS RESPUESTOS Y ACCESORIOS MENORES</v>
      </c>
      <c r="J29" s="132" t="str">
        <f t="shared" si="1"/>
        <v>Investigación</v>
      </c>
      <c r="K29" s="124" t="s">
        <v>471</v>
      </c>
      <c r="L29" s="150"/>
    </row>
    <row r="30" spans="2:12" ht="15.75" hidden="1" thickBot="1" x14ac:dyDescent="0.3">
      <c r="B30" s="119"/>
      <c r="F30" s="119"/>
      <c r="G30" s="94"/>
      <c r="H30" s="94"/>
      <c r="I30" s="94"/>
    </row>
    <row r="31" spans="2:12" ht="15.75" hidden="1" thickBot="1" x14ac:dyDescent="0.3"/>
    <row r="32" spans="2:12" ht="15.75" thickBot="1" x14ac:dyDescent="0.3">
      <c r="C32" s="29" t="s">
        <v>43</v>
      </c>
      <c r="D32" s="134">
        <f>SUM(F39:F52)</f>
        <v>49000</v>
      </c>
      <c r="F32" s="72"/>
      <c r="G32" s="97"/>
      <c r="H32" s="72"/>
      <c r="I32" s="72"/>
    </row>
    <row r="33" spans="3:12" ht="15.75" hidden="1" thickBot="1" x14ac:dyDescent="0.3">
      <c r="C33" s="72"/>
      <c r="D33" s="31"/>
      <c r="E33" s="119"/>
      <c r="F33" s="119"/>
      <c r="G33" s="119"/>
      <c r="H33" s="94"/>
      <c r="I33" s="94"/>
      <c r="J33" s="94"/>
      <c r="K33" s="138"/>
    </row>
    <row r="34" spans="3:12" ht="15.75" hidden="1" thickBot="1" x14ac:dyDescent="0.3">
      <c r="C34" s="72"/>
      <c r="D34" s="31"/>
      <c r="E34" s="119"/>
      <c r="F34" s="119"/>
      <c r="G34" s="119"/>
      <c r="H34" s="94"/>
      <c r="I34" s="94"/>
      <c r="J34" s="94"/>
      <c r="K34" s="138"/>
    </row>
    <row r="35" spans="3:12" ht="16.5" hidden="1" thickBot="1" x14ac:dyDescent="0.3">
      <c r="C35" s="236" t="s">
        <v>450</v>
      </c>
      <c r="D35" s="237" t="s">
        <v>1772</v>
      </c>
      <c r="E35" s="119"/>
      <c r="F35" s="119"/>
      <c r="G35" s="119"/>
      <c r="H35" s="94"/>
      <c r="I35" s="94"/>
      <c r="J35" s="94"/>
      <c r="K35" s="138"/>
    </row>
    <row r="36" spans="3:12" ht="19.5" hidden="1" thickBot="1" x14ac:dyDescent="0.3">
      <c r="C36" s="256" t="str">
        <f>IFERROR(VLOOKUP(D35,'Desarrollo Curricular'!$E:$F,2,FALSE),IFERROR(VLOOKUP(D35,Investigación!$E:$F,2,FALSE),IFERROR(VLOOKUP(D35,'Vinculación Univ. Sociedad'!$E:$F,2,FALSE),IFERROR(VLOOKUP(D35,'Docencia y Recursos Humanos '!$E:$F,2,FALSE),IFERROR(VLOOKUP(D35,Estudiantes!$E:$F,2,FALSE),IFERROR(VLOOKUP(D35,'Gestion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 xml:space="preserve"> 1.a Mejorar la eficacia y calidad de los servicios estudiantiles.</v>
      </c>
      <c r="D36" s="31"/>
      <c r="E36" s="119"/>
      <c r="F36" s="119"/>
      <c r="G36" s="119"/>
      <c r="H36" s="94"/>
      <c r="I36" s="94"/>
      <c r="J36" s="94"/>
      <c r="K36" s="138"/>
    </row>
    <row r="37" spans="3:12" ht="15.75" hidden="1" thickBot="1" x14ac:dyDescent="0.3">
      <c r="F37" s="119"/>
      <c r="G37" s="94"/>
      <c r="H37" s="94"/>
      <c r="I37" s="94"/>
    </row>
    <row r="38" spans="3:12" ht="30.75" hidden="1" thickBot="1" x14ac:dyDescent="0.3">
      <c r="C38" s="175" t="s">
        <v>44</v>
      </c>
      <c r="D38" s="175" t="s">
        <v>55</v>
      </c>
      <c r="E38" s="175" t="s">
        <v>57</v>
      </c>
      <c r="F38" s="176" t="s">
        <v>27</v>
      </c>
      <c r="G38" s="176" t="s">
        <v>187</v>
      </c>
      <c r="H38" s="175" t="s">
        <v>46</v>
      </c>
      <c r="I38" s="175" t="s">
        <v>188</v>
      </c>
      <c r="J38" s="175" t="s">
        <v>469</v>
      </c>
      <c r="K38" s="175" t="s">
        <v>470</v>
      </c>
      <c r="L38" s="175" t="s">
        <v>525</v>
      </c>
    </row>
    <row r="39" spans="3:12" ht="15.75" hidden="1" thickBot="1" x14ac:dyDescent="0.3">
      <c r="C39" s="467" t="s">
        <v>1575</v>
      </c>
      <c r="D39" s="184">
        <v>2</v>
      </c>
      <c r="E39" s="122">
        <f>HLOOKUP($C39,$CB$2:$CE$3,2,0)</f>
        <v>15000</v>
      </c>
      <c r="F39" s="123">
        <f>D39*E39</f>
        <v>30000</v>
      </c>
      <c r="G39" s="191" t="s">
        <v>186</v>
      </c>
      <c r="H39" s="124" t="s">
        <v>1249</v>
      </c>
      <c r="I39" s="124" t="str">
        <f>VLOOKUP(H39,Presupuesto!$B$8:$C$583,2,0)</f>
        <v>EQUIPO DE COMPUTACION</v>
      </c>
      <c r="J39" s="267" t="s">
        <v>163</v>
      </c>
      <c r="K39" s="124" t="s">
        <v>453</v>
      </c>
      <c r="L39" s="124"/>
    </row>
    <row r="40" spans="3:12" ht="15.75" hidden="1" thickBot="1" x14ac:dyDescent="0.3">
      <c r="C40" s="467" t="s">
        <v>1573</v>
      </c>
      <c r="D40" s="177"/>
      <c r="E40" s="122">
        <f>HLOOKUP($C40,$CB$2:$CE$3,2,0)</f>
        <v>35000</v>
      </c>
      <c r="F40" s="123">
        <f>D40*E40</f>
        <v>0</v>
      </c>
      <c r="G40" s="191"/>
      <c r="H40" s="127" t="s">
        <v>1249</v>
      </c>
      <c r="I40" s="127" t="str">
        <f>VLOOKUP(H40,Presupuesto!$B$8:$C$583,2,0)</f>
        <v>EQUIPO DE COMPUTACION</v>
      </c>
      <c r="J40" s="124" t="str">
        <f>$J$39</f>
        <v>Estudiantes</v>
      </c>
      <c r="K40" s="124" t="s">
        <v>471</v>
      </c>
      <c r="L40" s="124"/>
    </row>
    <row r="41" spans="3:12" ht="15.75" hidden="1" thickBot="1" x14ac:dyDescent="0.3">
      <c r="C41" s="125" t="s">
        <v>73</v>
      </c>
      <c r="D41" s="177"/>
      <c r="E41" s="126">
        <v>4000</v>
      </c>
      <c r="F41" s="123">
        <f t="shared" ref="F41:F52" si="2">D41*E41</f>
        <v>0</v>
      </c>
      <c r="G41" s="191"/>
      <c r="H41" s="127" t="s">
        <v>1221</v>
      </c>
      <c r="I41" s="127" t="str">
        <f>VLOOKUP(H41,Presupuesto!$B$8:$C$583,2,0)</f>
        <v>EQUIPOS VARIOS DE OFICINA</v>
      </c>
      <c r="J41" s="124" t="str">
        <f t="shared" ref="J41:J52" si="3">$J$39</f>
        <v>Estudiantes</v>
      </c>
      <c r="K41" s="124" t="s">
        <v>454</v>
      </c>
      <c r="L41" s="124"/>
    </row>
    <row r="42" spans="3:12" ht="15.75" hidden="1" thickBot="1" x14ac:dyDescent="0.3">
      <c r="C42" s="125" t="s">
        <v>74</v>
      </c>
      <c r="D42" s="177">
        <v>2</v>
      </c>
      <c r="E42" s="126">
        <v>8000</v>
      </c>
      <c r="F42" s="123">
        <f t="shared" si="2"/>
        <v>16000</v>
      </c>
      <c r="G42" s="191" t="s">
        <v>186</v>
      </c>
      <c r="H42" s="127" t="s">
        <v>1249</v>
      </c>
      <c r="I42" s="127" t="str">
        <f>VLOOKUP(H42,Presupuesto!$B$8:$C$583,2,0)</f>
        <v>EQUIPO DE COMPUTACION</v>
      </c>
      <c r="J42" s="124" t="str">
        <f t="shared" si="3"/>
        <v>Estudiantes</v>
      </c>
      <c r="K42" s="124" t="s">
        <v>455</v>
      </c>
      <c r="L42" s="124"/>
    </row>
    <row r="43" spans="3:12" ht="15.75" hidden="1" thickBot="1" x14ac:dyDescent="0.3">
      <c r="C43" s="125" t="s">
        <v>75</v>
      </c>
      <c r="D43" s="177"/>
      <c r="E43" s="126">
        <v>5000</v>
      </c>
      <c r="F43" s="123">
        <f t="shared" si="2"/>
        <v>0</v>
      </c>
      <c r="G43" s="191"/>
      <c r="H43" s="127" t="s">
        <v>1249</v>
      </c>
      <c r="I43" s="127" t="str">
        <f>VLOOKUP(H43,Presupuesto!$B$8:$C$583,2,0)</f>
        <v>EQUIPO DE COMPUTACION</v>
      </c>
      <c r="J43" s="124" t="str">
        <f t="shared" si="3"/>
        <v>Estudiantes</v>
      </c>
      <c r="K43" s="124" t="s">
        <v>456</v>
      </c>
      <c r="L43" s="124"/>
    </row>
    <row r="44" spans="3:12" ht="15.75" hidden="1" thickBot="1" x14ac:dyDescent="0.3">
      <c r="C44" s="125" t="s">
        <v>35</v>
      </c>
      <c r="D44" s="177"/>
      <c r="E44" s="126">
        <v>13000</v>
      </c>
      <c r="F44" s="123">
        <f t="shared" si="2"/>
        <v>0</v>
      </c>
      <c r="G44" s="191"/>
      <c r="H44" s="127" t="s">
        <v>1235</v>
      </c>
      <c r="I44" s="127" t="str">
        <f>VLOOKUP(H44,Presupuesto!$B$8:$C$583,2,0)</f>
        <v>EQUIPO DE TRANSPORTE TRACCION Y ELEVACION</v>
      </c>
      <c r="J44" s="124" t="str">
        <f t="shared" si="3"/>
        <v>Estudiantes</v>
      </c>
      <c r="K44" s="124" t="s">
        <v>457</v>
      </c>
      <c r="L44" s="124"/>
    </row>
    <row r="45" spans="3:12" ht="15.75" hidden="1" thickBot="1" x14ac:dyDescent="0.3">
      <c r="C45" s="125" t="s">
        <v>76</v>
      </c>
      <c r="D45" s="177"/>
      <c r="E45" s="126">
        <v>15000</v>
      </c>
      <c r="F45" s="123">
        <f t="shared" si="2"/>
        <v>0</v>
      </c>
      <c r="G45" s="191"/>
      <c r="H45" s="127" t="s">
        <v>1235</v>
      </c>
      <c r="I45" s="127" t="str">
        <f>VLOOKUP(H45,Presupuesto!$B$8:$C$583,2,0)</f>
        <v>EQUIPO DE TRANSPORTE TRACCION Y ELEVACION</v>
      </c>
      <c r="J45" s="124" t="str">
        <f t="shared" si="3"/>
        <v>Estudiantes</v>
      </c>
      <c r="K45" s="124" t="s">
        <v>458</v>
      </c>
      <c r="L45" s="124"/>
    </row>
    <row r="46" spans="3:12" ht="15.75" hidden="1" thickBot="1" x14ac:dyDescent="0.3">
      <c r="C46" s="125" t="s">
        <v>77</v>
      </c>
      <c r="D46" s="177"/>
      <c r="E46" s="126">
        <v>10000</v>
      </c>
      <c r="F46" s="123">
        <f t="shared" si="2"/>
        <v>0</v>
      </c>
      <c r="G46" s="191"/>
      <c r="H46" s="127" t="s">
        <v>1235</v>
      </c>
      <c r="I46" s="127" t="str">
        <f>VLOOKUP(H46,Presupuesto!$B$8:$C$583,2,0)</f>
        <v>EQUIPO DE TRANSPORTE TRACCION Y ELEVACION</v>
      </c>
      <c r="J46" s="124" t="str">
        <f t="shared" si="3"/>
        <v>Estudiantes</v>
      </c>
      <c r="K46" s="124" t="s">
        <v>459</v>
      </c>
      <c r="L46" s="124"/>
    </row>
    <row r="47" spans="3:12" ht="15.75" hidden="1" thickBot="1" x14ac:dyDescent="0.3">
      <c r="C47" s="125" t="s">
        <v>78</v>
      </c>
      <c r="D47" s="177"/>
      <c r="E47" s="126">
        <v>10000</v>
      </c>
      <c r="F47" s="123">
        <f t="shared" si="2"/>
        <v>0</v>
      </c>
      <c r="G47" s="191"/>
      <c r="H47" s="127" t="s">
        <v>1281</v>
      </c>
      <c r="I47" s="127" t="str">
        <f>VLOOKUP(H47,Presupuesto!$B$8:$C$583,2,0)</f>
        <v>APLICACIONES INFORMATICAS</v>
      </c>
      <c r="J47" s="124" t="str">
        <f t="shared" si="3"/>
        <v>Estudiantes</v>
      </c>
      <c r="K47" s="124" t="s">
        <v>460</v>
      </c>
      <c r="L47" s="124"/>
    </row>
    <row r="48" spans="3:12" ht="15.75" hidden="1" thickBot="1" x14ac:dyDescent="0.3">
      <c r="C48" s="135" t="s">
        <v>79</v>
      </c>
      <c r="D48" s="177"/>
      <c r="E48" s="126">
        <v>2000</v>
      </c>
      <c r="F48" s="123">
        <f t="shared" si="2"/>
        <v>0</v>
      </c>
      <c r="G48" s="191"/>
      <c r="H48" s="136" t="s">
        <v>1249</v>
      </c>
      <c r="I48" s="136" t="str">
        <f>VLOOKUP(H48,Presupuesto!$B$8:$C$583,2,0)</f>
        <v>EQUIPO DE COMPUTACION</v>
      </c>
      <c r="J48" s="124" t="str">
        <f t="shared" si="3"/>
        <v>Estudiantes</v>
      </c>
      <c r="K48" s="124" t="s">
        <v>461</v>
      </c>
      <c r="L48" s="124"/>
    </row>
    <row r="49" spans="3:12" ht="15.75" hidden="1" thickBot="1" x14ac:dyDescent="0.3">
      <c r="C49" s="135" t="s">
        <v>80</v>
      </c>
      <c r="D49" s="177">
        <v>2</v>
      </c>
      <c r="E49" s="126">
        <v>1500</v>
      </c>
      <c r="F49" s="123">
        <f t="shared" si="2"/>
        <v>3000</v>
      </c>
      <c r="G49" s="191" t="s">
        <v>186</v>
      </c>
      <c r="H49" s="136" t="s">
        <v>1181</v>
      </c>
      <c r="I49" s="136" t="str">
        <f>VLOOKUP(H49,Presupuesto!$B$8:$C$583,2,0)</f>
        <v>UTILES Y MATERIALES ELECTRICOS</v>
      </c>
      <c r="J49" s="124" t="str">
        <f t="shared" si="3"/>
        <v>Estudiantes</v>
      </c>
      <c r="K49" s="124" t="s">
        <v>462</v>
      </c>
      <c r="L49" s="124"/>
    </row>
    <row r="50" spans="3:12" ht="15.75" hidden="1" thickBot="1" x14ac:dyDescent="0.3">
      <c r="C50" s="135" t="s">
        <v>81</v>
      </c>
      <c r="D50" s="177"/>
      <c r="E50" s="126">
        <v>1500</v>
      </c>
      <c r="F50" s="123">
        <f t="shared" si="2"/>
        <v>0</v>
      </c>
      <c r="G50" s="191"/>
      <c r="H50" s="136" t="s">
        <v>1249</v>
      </c>
      <c r="I50" s="136" t="str">
        <f>VLOOKUP(H50,Presupuesto!$B$8:$C$583,2,0)</f>
        <v>EQUIPO DE COMPUTACION</v>
      </c>
      <c r="J50" s="124" t="str">
        <f t="shared" si="3"/>
        <v>Estudiantes</v>
      </c>
      <c r="K50" s="124" t="s">
        <v>463</v>
      </c>
      <c r="L50" s="124"/>
    </row>
    <row r="51" spans="3:12" ht="15.75" hidden="1" thickBot="1" x14ac:dyDescent="0.3">
      <c r="C51" s="135" t="s">
        <v>82</v>
      </c>
      <c r="D51" s="177"/>
      <c r="E51" s="126">
        <v>500</v>
      </c>
      <c r="F51" s="123">
        <f t="shared" si="2"/>
        <v>0</v>
      </c>
      <c r="G51" s="191"/>
      <c r="H51" s="136" t="s">
        <v>1190</v>
      </c>
      <c r="I51" s="136" t="str">
        <f>VLOOKUP(H51,Presupuesto!$B$8:$C$583,2,0)</f>
        <v>OTROS RESPUESTOS Y ACCESORIOS MENORES</v>
      </c>
      <c r="J51" s="124" t="str">
        <f t="shared" si="3"/>
        <v>Estudiantes</v>
      </c>
      <c r="K51" s="124" t="s">
        <v>2029</v>
      </c>
      <c r="L51" s="124"/>
    </row>
    <row r="52" spans="3:12" ht="15.75" hidden="1" thickBot="1" x14ac:dyDescent="0.3">
      <c r="C52" s="128" t="s">
        <v>83</v>
      </c>
      <c r="D52" s="185"/>
      <c r="E52" s="130">
        <v>20</v>
      </c>
      <c r="F52" s="131">
        <f t="shared" si="2"/>
        <v>0</v>
      </c>
      <c r="G52" s="188"/>
      <c r="H52" s="132" t="s">
        <v>1190</v>
      </c>
      <c r="I52" s="132" t="str">
        <f>VLOOKUP(H52,Presupuesto!$B$8:$C$583,2,0)</f>
        <v>OTROS RESPUESTOS Y ACCESORIOS MENORES</v>
      </c>
      <c r="J52" s="124" t="str">
        <f t="shared" si="3"/>
        <v>Estudiantes</v>
      </c>
      <c r="K52" s="150" t="s">
        <v>471</v>
      </c>
      <c r="L52" s="150"/>
    </row>
    <row r="53" spans="3:12" ht="15.75" hidden="1" thickBot="1" x14ac:dyDescent="0.3"/>
    <row r="54" spans="3:12" ht="15.75" hidden="1" thickBot="1" x14ac:dyDescent="0.3"/>
    <row r="55" spans="3:12" ht="15.75" thickBot="1" x14ac:dyDescent="0.3">
      <c r="C55" s="29" t="s">
        <v>43</v>
      </c>
      <c r="D55" s="134">
        <f>SUM(F62:F75)</f>
        <v>49000</v>
      </c>
      <c r="F55" s="72"/>
      <c r="G55" s="97"/>
      <c r="H55" s="72"/>
      <c r="I55" s="72"/>
    </row>
    <row r="56" spans="3:12" ht="15.75" hidden="1" thickBot="1" x14ac:dyDescent="0.3">
      <c r="C56" s="72"/>
      <c r="D56" s="31"/>
      <c r="E56" s="119"/>
      <c r="F56" s="119"/>
      <c r="G56" s="119"/>
      <c r="H56" s="94"/>
      <c r="I56" s="94"/>
      <c r="J56" s="94"/>
      <c r="K56" s="138"/>
    </row>
    <row r="57" spans="3:12" ht="15.75" hidden="1" thickBot="1" x14ac:dyDescent="0.3">
      <c r="C57" s="72"/>
      <c r="D57" s="31"/>
      <c r="E57" s="119"/>
      <c r="F57" s="119"/>
      <c r="G57" s="119"/>
      <c r="H57" s="94"/>
      <c r="I57" s="94"/>
      <c r="J57" s="94"/>
      <c r="K57" s="138"/>
    </row>
    <row r="58" spans="3:12" ht="16.5" hidden="1" thickBot="1" x14ac:dyDescent="0.3">
      <c r="C58" s="236" t="s">
        <v>450</v>
      </c>
      <c r="D58" s="237" t="s">
        <v>1900</v>
      </c>
      <c r="E58" s="119"/>
      <c r="F58" s="119"/>
      <c r="G58" s="119"/>
      <c r="H58" s="94"/>
      <c r="I58" s="94"/>
      <c r="J58" s="94"/>
      <c r="K58" s="138"/>
    </row>
    <row r="59" spans="3:12" ht="19.5" hidden="1" thickBot="1" x14ac:dyDescent="0.3">
      <c r="C59" s="256" t="str">
        <f>IFERROR(VLOOKUP(D58,'Desarrollo Curricular'!$E:$F,2,FALSE),IFERROR(VLOOKUP(D58,Investigación!$E:$F,2,FALSE),IFERROR(VLOOKUP(D58,'Vinculación Univ. Sociedad'!$E:$F,2,FALSE),IFERROR(VLOOKUP(D58,'Docencia y Recursos Humanos '!$E:$F,2,FALSE),IFERROR(VLOOKUP(D58,Estudiantes!$E:$F,2,FALSE),IFERROR(VLOOKUP(D58,'Gestion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a.1 Fortalecer el sistema de bibliotecas y  crear un sistema virtual para la obtención de documentos y materiales de trabajo de las diferentes carreras. A.2 Apoyo a los estudiantes de excelencia academica con el programa de becas para culminar sus estudios en las carreras de Agroindustria, Comercio Internacional</v>
      </c>
      <c r="D59" s="31"/>
      <c r="E59" s="119"/>
      <c r="F59" s="119"/>
      <c r="G59" s="119"/>
      <c r="H59" s="94"/>
      <c r="I59" s="94"/>
      <c r="J59" s="94"/>
      <c r="K59" s="138"/>
    </row>
    <row r="60" spans="3:12" ht="15.75" hidden="1" thickBot="1" x14ac:dyDescent="0.3">
      <c r="F60" s="119"/>
      <c r="G60" s="94"/>
      <c r="H60" s="94"/>
      <c r="I60" s="94"/>
    </row>
    <row r="61" spans="3:12" ht="30.75" hidden="1" thickBot="1" x14ac:dyDescent="0.3">
      <c r="C61" s="175" t="s">
        <v>44</v>
      </c>
      <c r="D61" s="175" t="s">
        <v>55</v>
      </c>
      <c r="E61" s="175" t="s">
        <v>57</v>
      </c>
      <c r="F61" s="176" t="s">
        <v>27</v>
      </c>
      <c r="G61" s="176" t="s">
        <v>187</v>
      </c>
      <c r="H61" s="175" t="s">
        <v>46</v>
      </c>
      <c r="I61" s="175" t="s">
        <v>188</v>
      </c>
      <c r="J61" s="175" t="s">
        <v>469</v>
      </c>
      <c r="K61" s="175" t="s">
        <v>470</v>
      </c>
      <c r="L61" s="175" t="s">
        <v>525</v>
      </c>
    </row>
    <row r="62" spans="3:12" ht="15.75" hidden="1" thickBot="1" x14ac:dyDescent="0.3">
      <c r="C62" s="467" t="s">
        <v>1575</v>
      </c>
      <c r="D62" s="184">
        <v>2</v>
      </c>
      <c r="E62" s="122">
        <f>HLOOKUP($C62,$CB$2:$CE$3,2,0)</f>
        <v>15000</v>
      </c>
      <c r="F62" s="123">
        <f>D62*E62</f>
        <v>30000</v>
      </c>
      <c r="G62" s="191" t="s">
        <v>186</v>
      </c>
      <c r="H62" s="124" t="s">
        <v>1249</v>
      </c>
      <c r="I62" s="124" t="str">
        <f>VLOOKUP(H62,Presupuesto!$B$8:$C$583,2,0)</f>
        <v>EQUIPO DE COMPUTACION</v>
      </c>
      <c r="J62" s="267" t="s">
        <v>163</v>
      </c>
      <c r="K62" s="124" t="s">
        <v>453</v>
      </c>
      <c r="L62" s="124"/>
    </row>
    <row r="63" spans="3:12" ht="15.75" hidden="1" thickBot="1" x14ac:dyDescent="0.3">
      <c r="C63" s="467" t="s">
        <v>1573</v>
      </c>
      <c r="D63" s="177"/>
      <c r="E63" s="122">
        <f>HLOOKUP($C63,$CB$2:$CE$3,2,0)</f>
        <v>35000</v>
      </c>
      <c r="F63" s="123">
        <f>D63*E63</f>
        <v>0</v>
      </c>
      <c r="G63" s="191"/>
      <c r="H63" s="127" t="s">
        <v>1249</v>
      </c>
      <c r="I63" s="127" t="str">
        <f>VLOOKUP(H63,Presupuesto!$B$8:$C$583,2,0)</f>
        <v>EQUIPO DE COMPUTACION</v>
      </c>
      <c r="J63" s="124" t="str">
        <f>$J$62</f>
        <v>Estudiantes</v>
      </c>
      <c r="K63" s="124" t="s">
        <v>471</v>
      </c>
      <c r="L63" s="124"/>
    </row>
    <row r="64" spans="3:12" ht="15.75" hidden="1" thickBot="1" x14ac:dyDescent="0.3">
      <c r="C64" s="125" t="s">
        <v>73</v>
      </c>
      <c r="D64" s="177"/>
      <c r="E64" s="126">
        <v>4000</v>
      </c>
      <c r="F64" s="123">
        <f t="shared" ref="F64:F75" si="4">D64*E64</f>
        <v>0</v>
      </c>
      <c r="G64" s="191"/>
      <c r="H64" s="127" t="s">
        <v>1221</v>
      </c>
      <c r="I64" s="127" t="str">
        <f>VLOOKUP(H64,Presupuesto!$B$8:$C$583,2,0)</f>
        <v>EQUIPOS VARIOS DE OFICINA</v>
      </c>
      <c r="J64" s="124" t="str">
        <f t="shared" ref="J64:J75" si="5">$J$62</f>
        <v>Estudiantes</v>
      </c>
      <c r="K64" s="124" t="s">
        <v>454</v>
      </c>
      <c r="L64" s="124"/>
    </row>
    <row r="65" spans="3:12" ht="15.75" hidden="1" thickBot="1" x14ac:dyDescent="0.3">
      <c r="C65" s="125" t="s">
        <v>74</v>
      </c>
      <c r="D65" s="177">
        <v>2</v>
      </c>
      <c r="E65" s="126">
        <v>8000</v>
      </c>
      <c r="F65" s="123">
        <f t="shared" si="4"/>
        <v>16000</v>
      </c>
      <c r="G65" s="191" t="s">
        <v>186</v>
      </c>
      <c r="H65" s="127" t="s">
        <v>1249</v>
      </c>
      <c r="I65" s="127" t="str">
        <f>VLOOKUP(H65,Presupuesto!$B$8:$C$583,2,0)</f>
        <v>EQUIPO DE COMPUTACION</v>
      </c>
      <c r="J65" s="124" t="s">
        <v>163</v>
      </c>
      <c r="K65" s="124" t="s">
        <v>455</v>
      </c>
      <c r="L65" s="124"/>
    </row>
    <row r="66" spans="3:12" ht="15.75" hidden="1" thickBot="1" x14ac:dyDescent="0.3">
      <c r="C66" s="125" t="s">
        <v>75</v>
      </c>
      <c r="D66" s="177"/>
      <c r="E66" s="126">
        <v>5000</v>
      </c>
      <c r="F66" s="123">
        <f t="shared" si="4"/>
        <v>0</v>
      </c>
      <c r="G66" s="191"/>
      <c r="H66" s="127" t="s">
        <v>1249</v>
      </c>
      <c r="I66" s="127" t="str">
        <f>VLOOKUP(H66,Presupuesto!$B$8:$C$583,2,0)</f>
        <v>EQUIPO DE COMPUTACION</v>
      </c>
      <c r="J66" s="124" t="str">
        <f t="shared" si="5"/>
        <v>Estudiantes</v>
      </c>
      <c r="K66" s="124" t="s">
        <v>456</v>
      </c>
      <c r="L66" s="124"/>
    </row>
    <row r="67" spans="3:12" ht="15.75" hidden="1" thickBot="1" x14ac:dyDescent="0.3">
      <c r="C67" s="125" t="s">
        <v>35</v>
      </c>
      <c r="D67" s="177"/>
      <c r="E67" s="126">
        <v>13000</v>
      </c>
      <c r="F67" s="123">
        <f t="shared" si="4"/>
        <v>0</v>
      </c>
      <c r="G67" s="191"/>
      <c r="H67" s="127" t="s">
        <v>1235</v>
      </c>
      <c r="I67" s="127" t="str">
        <f>VLOOKUP(H67,Presupuesto!$B$8:$C$583,2,0)</f>
        <v>EQUIPO DE TRANSPORTE TRACCION Y ELEVACION</v>
      </c>
      <c r="J67" s="124" t="str">
        <f t="shared" si="5"/>
        <v>Estudiantes</v>
      </c>
      <c r="K67" s="124" t="s">
        <v>457</v>
      </c>
      <c r="L67" s="124"/>
    </row>
    <row r="68" spans="3:12" ht="15.75" hidden="1" thickBot="1" x14ac:dyDescent="0.3">
      <c r="C68" s="125" t="s">
        <v>76</v>
      </c>
      <c r="D68" s="177"/>
      <c r="E68" s="126">
        <v>15000</v>
      </c>
      <c r="F68" s="123">
        <f t="shared" si="4"/>
        <v>0</v>
      </c>
      <c r="G68" s="191"/>
      <c r="H68" s="127" t="s">
        <v>1235</v>
      </c>
      <c r="I68" s="127" t="str">
        <f>VLOOKUP(H68,Presupuesto!$B$8:$C$583,2,0)</f>
        <v>EQUIPO DE TRANSPORTE TRACCION Y ELEVACION</v>
      </c>
      <c r="J68" s="124" t="str">
        <f t="shared" si="5"/>
        <v>Estudiantes</v>
      </c>
      <c r="K68" s="124" t="s">
        <v>458</v>
      </c>
      <c r="L68" s="124"/>
    </row>
    <row r="69" spans="3:12" ht="15.75" hidden="1" thickBot="1" x14ac:dyDescent="0.3">
      <c r="C69" s="125" t="s">
        <v>77</v>
      </c>
      <c r="D69" s="177"/>
      <c r="E69" s="126">
        <v>10000</v>
      </c>
      <c r="F69" s="123">
        <f t="shared" si="4"/>
        <v>0</v>
      </c>
      <c r="G69" s="191"/>
      <c r="H69" s="127" t="s">
        <v>1235</v>
      </c>
      <c r="I69" s="127" t="str">
        <f>VLOOKUP(H69,Presupuesto!$B$8:$C$583,2,0)</f>
        <v>EQUIPO DE TRANSPORTE TRACCION Y ELEVACION</v>
      </c>
      <c r="J69" s="124" t="str">
        <f t="shared" si="5"/>
        <v>Estudiantes</v>
      </c>
      <c r="K69" s="124" t="s">
        <v>459</v>
      </c>
      <c r="L69" s="124"/>
    </row>
    <row r="70" spans="3:12" ht="15.75" hidden="1" thickBot="1" x14ac:dyDescent="0.3">
      <c r="C70" s="125" t="s">
        <v>78</v>
      </c>
      <c r="D70" s="177"/>
      <c r="E70" s="126">
        <v>10000</v>
      </c>
      <c r="F70" s="123">
        <f t="shared" si="4"/>
        <v>0</v>
      </c>
      <c r="G70" s="191"/>
      <c r="H70" s="127" t="s">
        <v>1281</v>
      </c>
      <c r="I70" s="127" t="str">
        <f>VLOOKUP(H70,Presupuesto!$B$8:$C$583,2,0)</f>
        <v>APLICACIONES INFORMATICAS</v>
      </c>
      <c r="J70" s="124" t="str">
        <f t="shared" si="5"/>
        <v>Estudiantes</v>
      </c>
      <c r="K70" s="124" t="s">
        <v>460</v>
      </c>
      <c r="L70" s="124"/>
    </row>
    <row r="71" spans="3:12" ht="15.75" hidden="1" thickBot="1" x14ac:dyDescent="0.3">
      <c r="C71" s="135" t="s">
        <v>79</v>
      </c>
      <c r="D71" s="177"/>
      <c r="E71" s="126">
        <v>2000</v>
      </c>
      <c r="F71" s="123">
        <f t="shared" si="4"/>
        <v>0</v>
      </c>
      <c r="G71" s="191"/>
      <c r="H71" s="136" t="s">
        <v>1249</v>
      </c>
      <c r="I71" s="136" t="str">
        <f>VLOOKUP(H71,Presupuesto!$B$8:$C$583,2,0)</f>
        <v>EQUIPO DE COMPUTACION</v>
      </c>
      <c r="J71" s="124" t="str">
        <f t="shared" si="5"/>
        <v>Estudiantes</v>
      </c>
      <c r="K71" s="124" t="s">
        <v>461</v>
      </c>
      <c r="L71" s="124"/>
    </row>
    <row r="72" spans="3:12" ht="15.75" hidden="1" thickBot="1" x14ac:dyDescent="0.3">
      <c r="C72" s="135" t="s">
        <v>80</v>
      </c>
      <c r="D72" s="177">
        <v>2</v>
      </c>
      <c r="E72" s="126">
        <v>1500</v>
      </c>
      <c r="F72" s="123">
        <f t="shared" si="4"/>
        <v>3000</v>
      </c>
      <c r="G72" s="191" t="s">
        <v>186</v>
      </c>
      <c r="H72" s="136" t="s">
        <v>1181</v>
      </c>
      <c r="I72" s="136" t="str">
        <f>VLOOKUP(H72,Presupuesto!$B$8:$C$583,2,0)</f>
        <v>UTILES Y MATERIALES ELECTRICOS</v>
      </c>
      <c r="J72" s="124" t="s">
        <v>163</v>
      </c>
      <c r="K72" s="124" t="s">
        <v>462</v>
      </c>
      <c r="L72" s="124"/>
    </row>
    <row r="73" spans="3:12" ht="15.75" hidden="1" thickBot="1" x14ac:dyDescent="0.3">
      <c r="C73" s="135" t="s">
        <v>81</v>
      </c>
      <c r="D73" s="177"/>
      <c r="E73" s="126">
        <v>1500</v>
      </c>
      <c r="F73" s="123">
        <f t="shared" si="4"/>
        <v>0</v>
      </c>
      <c r="G73" s="191"/>
      <c r="H73" s="136" t="s">
        <v>1249</v>
      </c>
      <c r="I73" s="136" t="str">
        <f>VLOOKUP(H73,Presupuesto!$B$8:$C$583,2,0)</f>
        <v>EQUIPO DE COMPUTACION</v>
      </c>
      <c r="J73" s="124" t="str">
        <f t="shared" si="5"/>
        <v>Estudiantes</v>
      </c>
      <c r="K73" s="124" t="s">
        <v>463</v>
      </c>
      <c r="L73" s="124"/>
    </row>
    <row r="74" spans="3:12" ht="15.75" hidden="1" thickBot="1" x14ac:dyDescent="0.3">
      <c r="C74" s="135" t="s">
        <v>82</v>
      </c>
      <c r="D74" s="177"/>
      <c r="E74" s="126">
        <v>500</v>
      </c>
      <c r="F74" s="123">
        <f t="shared" si="4"/>
        <v>0</v>
      </c>
      <c r="G74" s="191"/>
      <c r="H74" s="136" t="s">
        <v>1190</v>
      </c>
      <c r="I74" s="136" t="str">
        <f>VLOOKUP(H74,Presupuesto!$B$8:$C$583,2,0)</f>
        <v>OTROS RESPUESTOS Y ACCESORIOS MENORES</v>
      </c>
      <c r="J74" s="124" t="str">
        <f t="shared" si="5"/>
        <v>Estudiantes</v>
      </c>
      <c r="K74" s="124" t="s">
        <v>2029</v>
      </c>
      <c r="L74" s="124"/>
    </row>
    <row r="75" spans="3:12" ht="15.75" hidden="1" thickBot="1" x14ac:dyDescent="0.3">
      <c r="C75" s="128" t="s">
        <v>83</v>
      </c>
      <c r="D75" s="185"/>
      <c r="E75" s="130">
        <v>20</v>
      </c>
      <c r="F75" s="131">
        <f t="shared" si="4"/>
        <v>0</v>
      </c>
      <c r="G75" s="188"/>
      <c r="H75" s="132" t="s">
        <v>1190</v>
      </c>
      <c r="I75" s="132" t="str">
        <f>VLOOKUP(H75,Presupuesto!$B$8:$C$583,2,0)</f>
        <v>OTROS RESPUESTOS Y ACCESORIOS MENORES</v>
      </c>
      <c r="J75" s="124" t="str">
        <f t="shared" si="5"/>
        <v>Estudiantes</v>
      </c>
      <c r="K75" s="150" t="s">
        <v>471</v>
      </c>
      <c r="L75" s="150"/>
    </row>
    <row r="76" spans="3:12" ht="15.75" hidden="1" thickBot="1" x14ac:dyDescent="0.3"/>
    <row r="77" spans="3:12" ht="15.75" hidden="1" thickBot="1" x14ac:dyDescent="0.3"/>
    <row r="78" spans="3:12" ht="15.75" thickBot="1" x14ac:dyDescent="0.3">
      <c r="C78" s="29" t="s">
        <v>43</v>
      </c>
      <c r="D78" s="134">
        <f>SUM(F85:F98)</f>
        <v>300000</v>
      </c>
      <c r="F78" s="72"/>
      <c r="G78" s="97"/>
      <c r="H78" s="72"/>
      <c r="I78" s="72"/>
    </row>
    <row r="79" spans="3:12" hidden="1" x14ac:dyDescent="0.25">
      <c r="C79" s="72"/>
      <c r="D79" s="31"/>
      <c r="E79" s="119"/>
      <c r="F79" s="119"/>
      <c r="G79" s="119"/>
      <c r="H79" s="94"/>
      <c r="I79" s="94"/>
      <c r="J79" s="94"/>
      <c r="K79" s="138"/>
    </row>
    <row r="80" spans="3:12" hidden="1" x14ac:dyDescent="0.25">
      <c r="C80" s="72"/>
      <c r="D80" s="31"/>
      <c r="E80" s="119"/>
      <c r="F80" s="119"/>
      <c r="G80" s="119"/>
      <c r="H80" s="94"/>
      <c r="I80" s="94"/>
      <c r="J80" s="94"/>
      <c r="K80" s="138"/>
    </row>
    <row r="81" spans="3:12" ht="15.75" hidden="1" x14ac:dyDescent="0.25">
      <c r="C81" s="236" t="s">
        <v>450</v>
      </c>
      <c r="D81" s="237" t="s">
        <v>2019</v>
      </c>
      <c r="E81" s="119"/>
      <c r="F81" s="119"/>
      <c r="G81" s="119"/>
      <c r="H81" s="94"/>
      <c r="I81" s="94"/>
      <c r="J81" s="94"/>
      <c r="K81" s="138"/>
    </row>
    <row r="82" spans="3:12" ht="18.75" hidden="1" x14ac:dyDescent="0.25">
      <c r="C82" s="256" t="str">
        <f>IFERROR(VLOOKUP(D81,'Desarrollo Curricular'!$E:$F,2,FALSE),IFERROR(VLOOKUP(D81,Investigación!$E:$F,2,FALSE),IFERROR(VLOOKUP(D81,'Vinculación Univ. Sociedad'!$E:$F,2,FALSE),IFERROR(VLOOKUP(D81,'Docencia y Recursos Humanos '!$E:$F,2,FALSE),IFERROR(VLOOKUP(D81,Estudiantes!$E:$F,2,FALSE),IFERROR(VLOOKUP(D81,'Gestion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c.1 Mejorar los servicios de tecnología educativa en las diferentes aulas.                                                                                                                                                                                              c.2 Ejecución de plan de capacitación en uso adecuado de equipo.                                                                                                                                                                                                     c.3 Indicadores de desempeño positivos</v>
      </c>
      <c r="D82" s="31"/>
      <c r="E82" s="119"/>
      <c r="F82" s="119"/>
      <c r="G82" s="119"/>
      <c r="H82" s="94"/>
      <c r="I82" s="94"/>
      <c r="J82" s="94"/>
      <c r="K82" s="138"/>
    </row>
    <row r="83" spans="3:12" hidden="1" x14ac:dyDescent="0.25">
      <c r="F83" s="119"/>
      <c r="G83" s="94"/>
      <c r="H83" s="94"/>
      <c r="I83" s="94"/>
    </row>
    <row r="84" spans="3:12" ht="30" hidden="1" x14ac:dyDescent="0.25">
      <c r="C84" s="175" t="s">
        <v>44</v>
      </c>
      <c r="D84" s="175" t="s">
        <v>55</v>
      </c>
      <c r="E84" s="175" t="s">
        <v>57</v>
      </c>
      <c r="F84" s="176" t="s">
        <v>27</v>
      </c>
      <c r="G84" s="176" t="s">
        <v>187</v>
      </c>
      <c r="H84" s="175" t="s">
        <v>46</v>
      </c>
      <c r="I84" s="175" t="s">
        <v>188</v>
      </c>
      <c r="J84" s="175" t="s">
        <v>469</v>
      </c>
      <c r="K84" s="175" t="s">
        <v>470</v>
      </c>
      <c r="L84" s="175" t="s">
        <v>525</v>
      </c>
    </row>
    <row r="85" spans="3:12" hidden="1" x14ac:dyDescent="0.25">
      <c r="C85" s="467" t="s">
        <v>1575</v>
      </c>
      <c r="D85" s="184">
        <v>3</v>
      </c>
      <c r="E85" s="122">
        <f>HLOOKUP($C85,$CB$2:$CE$3,2,0)</f>
        <v>15000</v>
      </c>
      <c r="F85" s="123">
        <f>D85*E85</f>
        <v>45000</v>
      </c>
      <c r="G85" s="191" t="s">
        <v>186</v>
      </c>
      <c r="H85" s="124" t="s">
        <v>1249</v>
      </c>
      <c r="I85" s="124" t="str">
        <f>VLOOKUP(H85,Presupuesto!$B$8:$C$583,2,0)</f>
        <v>EQUIPO DE COMPUTACION</v>
      </c>
      <c r="J85" s="267" t="s">
        <v>536</v>
      </c>
      <c r="K85" s="124" t="s">
        <v>453</v>
      </c>
      <c r="L85" s="124"/>
    </row>
    <row r="86" spans="3:12" hidden="1" x14ac:dyDescent="0.25">
      <c r="C86" s="467" t="s">
        <v>1573</v>
      </c>
      <c r="D86" s="177"/>
      <c r="E86" s="122">
        <f>HLOOKUP($C86,$CB$2:$CE$3,2,0)</f>
        <v>35000</v>
      </c>
      <c r="F86" s="123">
        <f>D86*E86</f>
        <v>0</v>
      </c>
      <c r="G86" s="191"/>
      <c r="H86" s="127" t="s">
        <v>1249</v>
      </c>
      <c r="I86" s="127" t="str">
        <f>VLOOKUP(H86,Presupuesto!$B$8:$C$583,2,0)</f>
        <v>EQUIPO DE COMPUTACION</v>
      </c>
      <c r="J86" s="124" t="str">
        <f>$J$85</f>
        <v>Procesos de Gestión Universitaria</v>
      </c>
      <c r="K86" s="124" t="s">
        <v>471</v>
      </c>
      <c r="L86" s="124"/>
    </row>
    <row r="87" spans="3:12" hidden="1" x14ac:dyDescent="0.25">
      <c r="C87" s="125" t="s">
        <v>73</v>
      </c>
      <c r="D87" s="177"/>
      <c r="E87" s="126">
        <v>4000</v>
      </c>
      <c r="F87" s="123">
        <f t="shared" ref="F87:F98" si="6">D87*E87</f>
        <v>0</v>
      </c>
      <c r="G87" s="191"/>
      <c r="H87" s="127" t="s">
        <v>1221</v>
      </c>
      <c r="I87" s="127" t="str">
        <f>VLOOKUP(H87,Presupuesto!$B$8:$C$583,2,0)</f>
        <v>EQUIPOS VARIOS DE OFICINA</v>
      </c>
      <c r="J87" s="124" t="str">
        <f t="shared" ref="J87:J98" si="7">$J$85</f>
        <v>Procesos de Gestión Universitaria</v>
      </c>
      <c r="K87" s="124" t="s">
        <v>454</v>
      </c>
      <c r="L87" s="124"/>
    </row>
    <row r="88" spans="3:12" hidden="1" x14ac:dyDescent="0.25">
      <c r="C88" s="125" t="s">
        <v>74</v>
      </c>
      <c r="D88" s="177"/>
      <c r="E88" s="126">
        <v>8000</v>
      </c>
      <c r="F88" s="123">
        <f t="shared" si="6"/>
        <v>0</v>
      </c>
      <c r="G88" s="191"/>
      <c r="H88" s="127" t="s">
        <v>1249</v>
      </c>
      <c r="I88" s="127" t="str">
        <f>VLOOKUP(H88,Presupuesto!$B$8:$C$583,2,0)</f>
        <v>EQUIPO DE COMPUTACION</v>
      </c>
      <c r="J88" s="124" t="str">
        <f t="shared" si="7"/>
        <v>Procesos de Gestión Universitaria</v>
      </c>
      <c r="K88" s="124" t="s">
        <v>455</v>
      </c>
      <c r="L88" s="124"/>
    </row>
    <row r="89" spans="3:12" hidden="1" x14ac:dyDescent="0.25">
      <c r="C89" s="125" t="s">
        <v>75</v>
      </c>
      <c r="D89" s="177"/>
      <c r="E89" s="126">
        <v>5000</v>
      </c>
      <c r="F89" s="123">
        <f t="shared" si="6"/>
        <v>0</v>
      </c>
      <c r="G89" s="191"/>
      <c r="H89" s="127" t="s">
        <v>1249</v>
      </c>
      <c r="I89" s="127" t="str">
        <f>VLOOKUP(H89,Presupuesto!$B$8:$C$583,2,0)</f>
        <v>EQUIPO DE COMPUTACION</v>
      </c>
      <c r="J89" s="124" t="str">
        <f t="shared" si="7"/>
        <v>Procesos de Gestión Universitaria</v>
      </c>
      <c r="K89" s="124" t="s">
        <v>456</v>
      </c>
      <c r="L89" s="124"/>
    </row>
    <row r="90" spans="3:12" hidden="1" x14ac:dyDescent="0.25">
      <c r="C90" s="125" t="s">
        <v>35</v>
      </c>
      <c r="D90" s="177">
        <v>10</v>
      </c>
      <c r="E90" s="126">
        <v>13000</v>
      </c>
      <c r="F90" s="123">
        <f t="shared" si="6"/>
        <v>130000</v>
      </c>
      <c r="G90" s="191" t="s">
        <v>186</v>
      </c>
      <c r="H90" s="127" t="s">
        <v>1235</v>
      </c>
      <c r="I90" s="127" t="str">
        <f>VLOOKUP(H90,Presupuesto!$B$8:$C$583,2,0)</f>
        <v>EQUIPO DE TRANSPORTE TRACCION Y ELEVACION</v>
      </c>
      <c r="J90" s="124" t="str">
        <f t="shared" si="7"/>
        <v>Procesos de Gestión Universitaria</v>
      </c>
      <c r="K90" s="124" t="s">
        <v>457</v>
      </c>
      <c r="L90" s="124"/>
    </row>
    <row r="91" spans="3:12" hidden="1" x14ac:dyDescent="0.25">
      <c r="C91" s="125" t="s">
        <v>76</v>
      </c>
      <c r="D91" s="177">
        <v>5</v>
      </c>
      <c r="E91" s="126">
        <v>15000</v>
      </c>
      <c r="F91" s="123">
        <f t="shared" si="6"/>
        <v>75000</v>
      </c>
      <c r="G91" s="191" t="s">
        <v>186</v>
      </c>
      <c r="H91" s="127" t="s">
        <v>1235</v>
      </c>
      <c r="I91" s="127" t="str">
        <f>VLOOKUP(H91,Presupuesto!$B$8:$C$583,2,0)</f>
        <v>EQUIPO DE TRANSPORTE TRACCION Y ELEVACION</v>
      </c>
      <c r="J91" s="124" t="str">
        <f t="shared" si="7"/>
        <v>Procesos de Gestión Universitaria</v>
      </c>
      <c r="K91" s="124" t="s">
        <v>458</v>
      </c>
      <c r="L91" s="124"/>
    </row>
    <row r="92" spans="3:12" hidden="1" x14ac:dyDescent="0.25">
      <c r="C92" s="125" t="s">
        <v>77</v>
      </c>
      <c r="D92" s="177">
        <v>5</v>
      </c>
      <c r="E92" s="126">
        <v>10000</v>
      </c>
      <c r="F92" s="123">
        <f t="shared" si="6"/>
        <v>50000</v>
      </c>
      <c r="G92" s="191" t="s">
        <v>186</v>
      </c>
      <c r="H92" s="127" t="s">
        <v>1235</v>
      </c>
      <c r="I92" s="127" t="str">
        <f>VLOOKUP(H92,Presupuesto!$B$8:$C$583,2,0)</f>
        <v>EQUIPO DE TRANSPORTE TRACCION Y ELEVACION</v>
      </c>
      <c r="J92" s="124" t="str">
        <f t="shared" si="7"/>
        <v>Procesos de Gestión Universitaria</v>
      </c>
      <c r="K92" s="124" t="s">
        <v>459</v>
      </c>
      <c r="L92" s="124"/>
    </row>
    <row r="93" spans="3:12" hidden="1" x14ac:dyDescent="0.25">
      <c r="C93" s="125" t="s">
        <v>78</v>
      </c>
      <c r="D93" s="177"/>
      <c r="E93" s="126">
        <v>10000</v>
      </c>
      <c r="F93" s="123">
        <f t="shared" si="6"/>
        <v>0</v>
      </c>
      <c r="G93" s="191"/>
      <c r="H93" s="127" t="s">
        <v>1281</v>
      </c>
      <c r="I93" s="127" t="str">
        <f>VLOOKUP(H93,Presupuesto!$B$8:$C$583,2,0)</f>
        <v>APLICACIONES INFORMATICAS</v>
      </c>
      <c r="J93" s="124" t="str">
        <f t="shared" si="7"/>
        <v>Procesos de Gestión Universitaria</v>
      </c>
      <c r="K93" s="124" t="s">
        <v>460</v>
      </c>
      <c r="L93" s="124"/>
    </row>
    <row r="94" spans="3:12" hidden="1" x14ac:dyDescent="0.25">
      <c r="C94" s="135" t="s">
        <v>79</v>
      </c>
      <c r="D94" s="177"/>
      <c r="E94" s="126">
        <v>2000</v>
      </c>
      <c r="F94" s="123">
        <f t="shared" si="6"/>
        <v>0</v>
      </c>
      <c r="G94" s="191"/>
      <c r="H94" s="136" t="s">
        <v>1249</v>
      </c>
      <c r="I94" s="136" t="str">
        <f>VLOOKUP(H94,Presupuesto!$B$8:$C$583,2,0)</f>
        <v>EQUIPO DE COMPUTACION</v>
      </c>
      <c r="J94" s="124" t="str">
        <f t="shared" si="7"/>
        <v>Procesos de Gestión Universitaria</v>
      </c>
      <c r="K94" s="124" t="s">
        <v>461</v>
      </c>
      <c r="L94" s="124"/>
    </row>
    <row r="95" spans="3:12" hidden="1" x14ac:dyDescent="0.25">
      <c r="C95" s="135" t="s">
        <v>80</v>
      </c>
      <c r="D95" s="177"/>
      <c r="E95" s="126">
        <v>1500</v>
      </c>
      <c r="F95" s="123">
        <f t="shared" si="6"/>
        <v>0</v>
      </c>
      <c r="G95" s="191"/>
      <c r="H95" s="136" t="s">
        <v>1181</v>
      </c>
      <c r="I95" s="136" t="str">
        <f>VLOOKUP(H95,Presupuesto!$B$8:$C$583,2,0)</f>
        <v>UTILES Y MATERIALES ELECTRICOS</v>
      </c>
      <c r="J95" s="124" t="str">
        <f t="shared" si="7"/>
        <v>Procesos de Gestión Universitaria</v>
      </c>
      <c r="K95" s="124" t="s">
        <v>462</v>
      </c>
      <c r="L95" s="124"/>
    </row>
    <row r="96" spans="3:12" hidden="1" x14ac:dyDescent="0.25">
      <c r="C96" s="135" t="s">
        <v>81</v>
      </c>
      <c r="D96" s="177"/>
      <c r="E96" s="126">
        <v>1500</v>
      </c>
      <c r="F96" s="123">
        <f t="shared" si="6"/>
        <v>0</v>
      </c>
      <c r="G96" s="191"/>
      <c r="H96" s="136" t="s">
        <v>1249</v>
      </c>
      <c r="I96" s="136" t="str">
        <f>VLOOKUP(H96,Presupuesto!$B$8:$C$583,2,0)</f>
        <v>EQUIPO DE COMPUTACION</v>
      </c>
      <c r="J96" s="124" t="str">
        <f t="shared" si="7"/>
        <v>Procesos de Gestión Universitaria</v>
      </c>
      <c r="K96" s="124" t="s">
        <v>463</v>
      </c>
      <c r="L96" s="124"/>
    </row>
    <row r="97" spans="2:13" hidden="1" x14ac:dyDescent="0.25">
      <c r="C97" s="135" t="s">
        <v>82</v>
      </c>
      <c r="D97" s="177"/>
      <c r="E97" s="126">
        <v>500</v>
      </c>
      <c r="F97" s="123">
        <f t="shared" si="6"/>
        <v>0</v>
      </c>
      <c r="G97" s="191"/>
      <c r="H97" s="136" t="s">
        <v>1190</v>
      </c>
      <c r="I97" s="136" t="str">
        <f>VLOOKUP(H97,Presupuesto!$B$8:$C$583,2,0)</f>
        <v>OTROS RESPUESTOS Y ACCESORIOS MENORES</v>
      </c>
      <c r="J97" s="124" t="str">
        <f t="shared" si="7"/>
        <v>Procesos de Gestión Universitaria</v>
      </c>
      <c r="K97" s="124" t="s">
        <v>2029</v>
      </c>
      <c r="L97" s="124"/>
    </row>
    <row r="98" spans="2:13" ht="15.75" hidden="1" thickBot="1" x14ac:dyDescent="0.3">
      <c r="C98" s="128" t="s">
        <v>83</v>
      </c>
      <c r="D98" s="185"/>
      <c r="E98" s="130">
        <v>20</v>
      </c>
      <c r="F98" s="131">
        <f t="shared" si="6"/>
        <v>0</v>
      </c>
      <c r="G98" s="188"/>
      <c r="H98" s="132" t="s">
        <v>1190</v>
      </c>
      <c r="I98" s="132" t="str">
        <f>VLOOKUP(H98,Presupuesto!$B$8:$C$583,2,0)</f>
        <v>OTROS RESPUESTOS Y ACCESORIOS MENORES</v>
      </c>
      <c r="J98" s="124" t="str">
        <f t="shared" si="7"/>
        <v>Procesos de Gestión Universitaria</v>
      </c>
      <c r="K98" s="150" t="s">
        <v>471</v>
      </c>
      <c r="L98" s="150"/>
    </row>
    <row r="99" spans="2:13" hidden="1" x14ac:dyDescent="0.25"/>
    <row r="100" spans="2:13" hidden="1" x14ac:dyDescent="0.25"/>
    <row r="101" spans="2:13" hidden="1" x14ac:dyDescent="0.25">
      <c r="B101" s="509"/>
      <c r="C101" s="505"/>
      <c r="D101" s="529"/>
      <c r="E101" s="509"/>
      <c r="F101" s="133"/>
      <c r="G101" s="96"/>
      <c r="H101" s="133"/>
      <c r="I101" s="133"/>
      <c r="J101" s="509"/>
      <c r="K101" s="509"/>
      <c r="L101" s="509"/>
      <c r="M101" s="509"/>
    </row>
    <row r="102" spans="2:13" hidden="1" x14ac:dyDescent="0.25">
      <c r="B102" s="509"/>
      <c r="C102" s="133"/>
      <c r="D102" s="510"/>
      <c r="E102" s="507"/>
      <c r="F102" s="507"/>
      <c r="G102" s="507"/>
      <c r="H102" s="508"/>
      <c r="I102" s="508"/>
      <c r="J102" s="508"/>
      <c r="K102" s="507"/>
      <c r="L102" s="509"/>
      <c r="M102" s="509"/>
    </row>
    <row r="103" spans="2:13" hidden="1" x14ac:dyDescent="0.25">
      <c r="B103" s="509"/>
      <c r="C103" s="133"/>
      <c r="D103" s="510"/>
      <c r="E103" s="507"/>
      <c r="F103" s="507"/>
      <c r="G103" s="507"/>
      <c r="H103" s="508"/>
      <c r="I103" s="508"/>
      <c r="J103" s="508"/>
      <c r="K103" s="507"/>
      <c r="L103" s="509"/>
      <c r="M103" s="509"/>
    </row>
    <row r="104" spans="2:13" ht="15.75" hidden="1" x14ac:dyDescent="0.25">
      <c r="B104" s="509"/>
      <c r="C104" s="511"/>
      <c r="D104" s="512"/>
      <c r="E104" s="507"/>
      <c r="F104" s="507"/>
      <c r="G104" s="507"/>
      <c r="H104" s="508"/>
      <c r="I104" s="508"/>
      <c r="J104" s="508"/>
      <c r="K104" s="507"/>
      <c r="L104" s="509"/>
      <c r="M104" s="509"/>
    </row>
    <row r="105" spans="2:13" ht="18.75" hidden="1" x14ac:dyDescent="0.25">
      <c r="B105" s="509"/>
      <c r="C105" s="513"/>
      <c r="D105" s="510"/>
      <c r="E105" s="507"/>
      <c r="F105" s="507"/>
      <c r="G105" s="507"/>
      <c r="H105" s="508"/>
      <c r="I105" s="508"/>
      <c r="J105" s="508"/>
      <c r="K105" s="507"/>
      <c r="L105" s="509"/>
      <c r="M105" s="509"/>
    </row>
    <row r="106" spans="2:13" hidden="1" x14ac:dyDescent="0.25">
      <c r="B106" s="509"/>
      <c r="C106" s="509"/>
      <c r="D106" s="509"/>
      <c r="E106" s="509"/>
      <c r="F106" s="507"/>
      <c r="G106" s="508"/>
      <c r="H106" s="508"/>
      <c r="I106" s="508"/>
      <c r="J106" s="509"/>
      <c r="K106" s="509"/>
      <c r="L106" s="509"/>
      <c r="M106" s="509"/>
    </row>
    <row r="107" spans="2:13" hidden="1" x14ac:dyDescent="0.25">
      <c r="B107" s="509"/>
      <c r="C107" s="515"/>
      <c r="D107" s="515"/>
      <c r="E107" s="515"/>
      <c r="F107" s="517"/>
      <c r="G107" s="517"/>
      <c r="H107" s="515"/>
      <c r="I107" s="515"/>
      <c r="J107" s="515"/>
      <c r="K107" s="515"/>
      <c r="L107" s="515"/>
      <c r="M107" s="509"/>
    </row>
    <row r="108" spans="2:13" hidden="1" x14ac:dyDescent="0.25">
      <c r="B108" s="509"/>
      <c r="C108" s="522"/>
      <c r="D108" s="518"/>
      <c r="E108" s="519"/>
      <c r="F108" s="519"/>
      <c r="G108" s="520"/>
      <c r="H108" s="508"/>
      <c r="I108" s="508"/>
      <c r="J108" s="521"/>
      <c r="K108" s="508"/>
      <c r="L108" s="508"/>
      <c r="M108" s="509"/>
    </row>
    <row r="109" spans="2:13" hidden="1" x14ac:dyDescent="0.25">
      <c r="B109" s="509"/>
      <c r="C109" s="522"/>
      <c r="D109" s="518"/>
      <c r="E109" s="519"/>
      <c r="F109" s="519"/>
      <c r="G109" s="520"/>
      <c r="H109" s="508"/>
      <c r="I109" s="508"/>
      <c r="J109" s="508"/>
      <c r="K109" s="508"/>
      <c r="L109" s="508"/>
      <c r="M109" s="509"/>
    </row>
    <row r="110" spans="2:13" hidden="1" x14ac:dyDescent="0.25">
      <c r="B110" s="509"/>
      <c r="C110" s="507"/>
      <c r="D110" s="518"/>
      <c r="E110" s="519"/>
      <c r="F110" s="519"/>
      <c r="G110" s="520"/>
      <c r="H110" s="508"/>
      <c r="I110" s="508"/>
      <c r="J110" s="508"/>
      <c r="K110" s="508"/>
      <c r="L110" s="508"/>
      <c r="M110" s="509"/>
    </row>
    <row r="111" spans="2:13" hidden="1" x14ac:dyDescent="0.25">
      <c r="B111" s="509"/>
      <c r="C111" s="507"/>
      <c r="D111" s="518"/>
      <c r="E111" s="519"/>
      <c r="F111" s="519"/>
      <c r="G111" s="520"/>
      <c r="H111" s="508"/>
      <c r="I111" s="508"/>
      <c r="J111" s="508"/>
      <c r="K111" s="508"/>
      <c r="L111" s="508"/>
      <c r="M111" s="509"/>
    </row>
    <row r="112" spans="2:13" hidden="1" x14ac:dyDescent="0.25">
      <c r="B112" s="509"/>
      <c r="C112" s="507"/>
      <c r="D112" s="518"/>
      <c r="E112" s="519"/>
      <c r="F112" s="519"/>
      <c r="G112" s="520"/>
      <c r="H112" s="508"/>
      <c r="I112" s="508"/>
      <c r="J112" s="508"/>
      <c r="K112" s="508"/>
      <c r="L112" s="508"/>
      <c r="M112" s="509"/>
    </row>
    <row r="113" spans="2:13" hidden="1" x14ac:dyDescent="0.25">
      <c r="B113" s="509"/>
      <c r="C113" s="507"/>
      <c r="D113" s="518"/>
      <c r="E113" s="519"/>
      <c r="F113" s="519"/>
      <c r="G113" s="520"/>
      <c r="H113" s="508"/>
      <c r="I113" s="508"/>
      <c r="J113" s="508"/>
      <c r="K113" s="508"/>
      <c r="L113" s="508"/>
      <c r="M113" s="509"/>
    </row>
    <row r="114" spans="2:13" hidden="1" x14ac:dyDescent="0.25">
      <c r="B114" s="509"/>
      <c r="C114" s="507"/>
      <c r="D114" s="518"/>
      <c r="E114" s="519"/>
      <c r="F114" s="519"/>
      <c r="G114" s="520"/>
      <c r="H114" s="508"/>
      <c r="I114" s="508"/>
      <c r="J114" s="508"/>
      <c r="K114" s="508"/>
      <c r="L114" s="508"/>
      <c r="M114" s="509"/>
    </row>
    <row r="115" spans="2:13" hidden="1" x14ac:dyDescent="0.25">
      <c r="B115" s="509"/>
      <c r="C115" s="507"/>
      <c r="D115" s="518"/>
      <c r="E115" s="519"/>
      <c r="F115" s="519"/>
      <c r="G115" s="520"/>
      <c r="H115" s="508"/>
      <c r="I115" s="508"/>
      <c r="J115" s="508"/>
      <c r="K115" s="508"/>
      <c r="L115" s="508"/>
      <c r="M115" s="509"/>
    </row>
    <row r="116" spans="2:13" hidden="1" x14ac:dyDescent="0.25">
      <c r="B116" s="509"/>
      <c r="C116" s="507"/>
      <c r="D116" s="518"/>
      <c r="E116" s="519"/>
      <c r="F116" s="519"/>
      <c r="G116" s="520"/>
      <c r="H116" s="508"/>
      <c r="I116" s="508"/>
      <c r="J116" s="508"/>
      <c r="K116" s="508"/>
      <c r="L116" s="508"/>
      <c r="M116" s="509"/>
    </row>
    <row r="117" spans="2:13" hidden="1" x14ac:dyDescent="0.25">
      <c r="B117" s="509"/>
      <c r="C117" s="507"/>
      <c r="D117" s="518"/>
      <c r="E117" s="519"/>
      <c r="F117" s="519"/>
      <c r="G117" s="520"/>
      <c r="H117" s="508"/>
      <c r="I117" s="508"/>
      <c r="J117" s="508"/>
      <c r="K117" s="508"/>
      <c r="L117" s="508"/>
      <c r="M117" s="509"/>
    </row>
    <row r="118" spans="2:13" hidden="1" x14ac:dyDescent="0.25">
      <c r="B118" s="509"/>
      <c r="C118" s="507"/>
      <c r="D118" s="518"/>
      <c r="E118" s="519"/>
      <c r="F118" s="519"/>
      <c r="G118" s="520"/>
      <c r="H118" s="508"/>
      <c r="I118" s="508"/>
      <c r="J118" s="508"/>
      <c r="K118" s="508"/>
      <c r="L118" s="508"/>
      <c r="M118" s="509"/>
    </row>
    <row r="119" spans="2:13" hidden="1" x14ac:dyDescent="0.25">
      <c r="B119" s="509"/>
      <c r="C119" s="507"/>
      <c r="D119" s="518"/>
      <c r="E119" s="519"/>
      <c r="F119" s="519"/>
      <c r="G119" s="520"/>
      <c r="H119" s="508"/>
      <c r="I119" s="508"/>
      <c r="J119" s="508"/>
      <c r="K119" s="508"/>
      <c r="L119" s="508"/>
      <c r="M119" s="509"/>
    </row>
    <row r="120" spans="2:13" hidden="1" x14ac:dyDescent="0.25">
      <c r="B120" s="509"/>
      <c r="C120" s="507"/>
      <c r="D120" s="518"/>
      <c r="E120" s="519"/>
      <c r="F120" s="519"/>
      <c r="G120" s="520"/>
      <c r="H120" s="508"/>
      <c r="I120" s="508"/>
      <c r="J120" s="508"/>
      <c r="K120" s="508"/>
      <c r="L120" s="508"/>
      <c r="M120" s="509"/>
    </row>
    <row r="121" spans="2:13" hidden="1" x14ac:dyDescent="0.25">
      <c r="B121" s="509"/>
      <c r="C121" s="507"/>
      <c r="D121" s="518"/>
      <c r="E121" s="519"/>
      <c r="F121" s="519"/>
      <c r="G121" s="520"/>
      <c r="H121" s="508"/>
      <c r="I121" s="508"/>
      <c r="J121" s="508"/>
      <c r="K121" s="508"/>
      <c r="L121" s="508"/>
      <c r="M121" s="509"/>
    </row>
    <row r="122" spans="2:13" hidden="1" x14ac:dyDescent="0.25">
      <c r="B122" s="509"/>
      <c r="C122" s="509"/>
      <c r="D122" s="509"/>
      <c r="E122" s="509"/>
      <c r="F122" s="507"/>
      <c r="G122" s="508"/>
      <c r="H122" s="508"/>
      <c r="I122" s="508"/>
      <c r="J122" s="509"/>
      <c r="K122" s="509"/>
      <c r="L122" s="509"/>
      <c r="M122" s="509"/>
    </row>
    <row r="123" spans="2:13" hidden="1" x14ac:dyDescent="0.25">
      <c r="B123" s="509"/>
      <c r="C123" s="509"/>
      <c r="D123" s="509"/>
      <c r="E123" s="509"/>
      <c r="F123" s="509"/>
      <c r="G123" s="524"/>
      <c r="H123" s="509"/>
      <c r="I123" s="509"/>
      <c r="J123" s="509"/>
      <c r="K123" s="509"/>
      <c r="L123" s="509"/>
      <c r="M123" s="509"/>
    </row>
    <row r="124" spans="2:13" hidden="1" x14ac:dyDescent="0.25">
      <c r="B124" s="509"/>
      <c r="C124" s="505"/>
      <c r="D124" s="529"/>
      <c r="E124" s="509"/>
      <c r="F124" s="133"/>
      <c r="G124" s="96"/>
      <c r="H124" s="133"/>
      <c r="I124" s="133"/>
      <c r="J124" s="509"/>
      <c r="K124" s="509"/>
      <c r="L124" s="509"/>
      <c r="M124" s="509"/>
    </row>
    <row r="125" spans="2:13" hidden="1" x14ac:dyDescent="0.25">
      <c r="B125" s="509"/>
      <c r="C125" s="133"/>
      <c r="D125" s="510"/>
      <c r="E125" s="507"/>
      <c r="F125" s="507"/>
      <c r="G125" s="507"/>
      <c r="H125" s="508"/>
      <c r="I125" s="508"/>
      <c r="J125" s="508"/>
      <c r="K125" s="507"/>
      <c r="L125" s="509"/>
      <c r="M125" s="509"/>
    </row>
    <row r="126" spans="2:13" hidden="1" x14ac:dyDescent="0.25">
      <c r="B126" s="509"/>
      <c r="C126" s="133"/>
      <c r="D126" s="510"/>
      <c r="E126" s="507"/>
      <c r="F126" s="507"/>
      <c r="G126" s="507"/>
      <c r="H126" s="508"/>
      <c r="I126" s="508"/>
      <c r="J126" s="508"/>
      <c r="K126" s="507"/>
      <c r="L126" s="509"/>
      <c r="M126" s="509"/>
    </row>
    <row r="127" spans="2:13" ht="15.75" hidden="1" x14ac:dyDescent="0.25">
      <c r="B127" s="509"/>
      <c r="C127" s="511"/>
      <c r="D127" s="512"/>
      <c r="E127" s="507"/>
      <c r="F127" s="507"/>
      <c r="G127" s="507"/>
      <c r="H127" s="508"/>
      <c r="I127" s="508"/>
      <c r="J127" s="508"/>
      <c r="K127" s="507"/>
      <c r="L127" s="509"/>
      <c r="M127" s="509"/>
    </row>
    <row r="128" spans="2:13" ht="18.75" hidden="1" x14ac:dyDescent="0.25">
      <c r="B128" s="509"/>
      <c r="C128" s="513"/>
      <c r="D128" s="510"/>
      <c r="E128" s="507"/>
      <c r="F128" s="507"/>
      <c r="G128" s="507"/>
      <c r="H128" s="508"/>
      <c r="I128" s="508"/>
      <c r="J128" s="508"/>
      <c r="K128" s="507"/>
      <c r="L128" s="509"/>
      <c r="M128" s="509"/>
    </row>
    <row r="129" spans="2:13" hidden="1" x14ac:dyDescent="0.25">
      <c r="B129" s="509"/>
      <c r="C129" s="509"/>
      <c r="D129" s="509"/>
      <c r="E129" s="509"/>
      <c r="F129" s="507"/>
      <c r="G129" s="508"/>
      <c r="H129" s="508"/>
      <c r="I129" s="508"/>
      <c r="J129" s="509"/>
      <c r="K129" s="509"/>
      <c r="L129" s="509"/>
      <c r="M129" s="509"/>
    </row>
    <row r="130" spans="2:13" hidden="1" x14ac:dyDescent="0.25">
      <c r="B130" s="509"/>
      <c r="C130" s="515"/>
      <c r="D130" s="515"/>
      <c r="E130" s="515"/>
      <c r="F130" s="517"/>
      <c r="G130" s="517"/>
      <c r="H130" s="515"/>
      <c r="I130" s="515"/>
      <c r="J130" s="515"/>
      <c r="K130" s="515"/>
      <c r="L130" s="515"/>
      <c r="M130" s="509"/>
    </row>
    <row r="131" spans="2:13" hidden="1" x14ac:dyDescent="0.25">
      <c r="B131" s="509"/>
      <c r="C131" s="522"/>
      <c r="D131" s="518"/>
      <c r="E131" s="519"/>
      <c r="F131" s="519"/>
      <c r="G131" s="520"/>
      <c r="H131" s="508"/>
      <c r="I131" s="508"/>
      <c r="J131" s="521"/>
      <c r="K131" s="508"/>
      <c r="L131" s="508"/>
      <c r="M131" s="509"/>
    </row>
    <row r="132" spans="2:13" hidden="1" x14ac:dyDescent="0.25">
      <c r="B132" s="509"/>
      <c r="C132" s="522"/>
      <c r="D132" s="518"/>
      <c r="E132" s="519"/>
      <c r="F132" s="519"/>
      <c r="G132" s="520"/>
      <c r="H132" s="508"/>
      <c r="I132" s="508"/>
      <c r="J132" s="508"/>
      <c r="K132" s="508"/>
      <c r="L132" s="508"/>
      <c r="M132" s="509"/>
    </row>
    <row r="133" spans="2:13" hidden="1" x14ac:dyDescent="0.25">
      <c r="B133" s="509"/>
      <c r="C133" s="507"/>
      <c r="D133" s="518"/>
      <c r="E133" s="519"/>
      <c r="F133" s="519"/>
      <c r="G133" s="520"/>
      <c r="H133" s="508"/>
      <c r="I133" s="508"/>
      <c r="J133" s="508"/>
      <c r="K133" s="508"/>
      <c r="L133" s="508"/>
      <c r="M133" s="509"/>
    </row>
    <row r="134" spans="2:13" hidden="1" x14ac:dyDescent="0.25">
      <c r="B134" s="509"/>
      <c r="C134" s="507"/>
      <c r="D134" s="518"/>
      <c r="E134" s="519"/>
      <c r="F134" s="519"/>
      <c r="G134" s="520"/>
      <c r="H134" s="508"/>
      <c r="I134" s="508"/>
      <c r="J134" s="508"/>
      <c r="K134" s="508"/>
      <c r="L134" s="508"/>
      <c r="M134" s="509"/>
    </row>
    <row r="135" spans="2:13" hidden="1" x14ac:dyDescent="0.25">
      <c r="B135" s="509"/>
      <c r="C135" s="507"/>
      <c r="D135" s="518"/>
      <c r="E135" s="519"/>
      <c r="F135" s="519"/>
      <c r="G135" s="520"/>
      <c r="H135" s="508"/>
      <c r="I135" s="508"/>
      <c r="J135" s="508"/>
      <c r="K135" s="508"/>
      <c r="L135" s="508"/>
      <c r="M135" s="509"/>
    </row>
    <row r="136" spans="2:13" hidden="1" x14ac:dyDescent="0.25">
      <c r="B136" s="509"/>
      <c r="C136" s="507"/>
      <c r="D136" s="518"/>
      <c r="E136" s="519"/>
      <c r="F136" s="519"/>
      <c r="G136" s="520"/>
      <c r="H136" s="508"/>
      <c r="I136" s="508"/>
      <c r="J136" s="508"/>
      <c r="K136" s="508"/>
      <c r="L136" s="508"/>
      <c r="M136" s="509"/>
    </row>
    <row r="137" spans="2:13" hidden="1" x14ac:dyDescent="0.25">
      <c r="B137" s="509"/>
      <c r="C137" s="507"/>
      <c r="D137" s="518"/>
      <c r="E137" s="519"/>
      <c r="F137" s="519"/>
      <c r="G137" s="520"/>
      <c r="H137" s="508"/>
      <c r="I137" s="508"/>
      <c r="J137" s="508"/>
      <c r="K137" s="508"/>
      <c r="L137" s="508"/>
      <c r="M137" s="509"/>
    </row>
    <row r="138" spans="2:13" hidden="1" x14ac:dyDescent="0.25">
      <c r="B138" s="509"/>
      <c r="C138" s="507"/>
      <c r="D138" s="518"/>
      <c r="E138" s="519"/>
      <c r="F138" s="519"/>
      <c r="G138" s="520"/>
      <c r="H138" s="508"/>
      <c r="I138" s="508"/>
      <c r="J138" s="508"/>
      <c r="K138" s="508"/>
      <c r="L138" s="508"/>
      <c r="M138" s="509"/>
    </row>
    <row r="139" spans="2:13" hidden="1" x14ac:dyDescent="0.25">
      <c r="B139" s="509"/>
      <c r="C139" s="507"/>
      <c r="D139" s="518"/>
      <c r="E139" s="519"/>
      <c r="F139" s="519"/>
      <c r="G139" s="520"/>
      <c r="H139" s="508"/>
      <c r="I139" s="508"/>
      <c r="J139" s="508"/>
      <c r="K139" s="508"/>
      <c r="L139" s="508"/>
      <c r="M139" s="509"/>
    </row>
    <row r="140" spans="2:13" hidden="1" x14ac:dyDescent="0.25">
      <c r="B140" s="509"/>
      <c r="C140" s="507"/>
      <c r="D140" s="518"/>
      <c r="E140" s="519"/>
      <c r="F140" s="519"/>
      <c r="G140" s="520"/>
      <c r="H140" s="508"/>
      <c r="I140" s="508"/>
      <c r="J140" s="508"/>
      <c r="K140" s="508"/>
      <c r="L140" s="508"/>
      <c r="M140" s="509"/>
    </row>
    <row r="141" spans="2:13" hidden="1" x14ac:dyDescent="0.25">
      <c r="B141" s="509"/>
      <c r="C141" s="507"/>
      <c r="D141" s="518"/>
      <c r="E141" s="519"/>
      <c r="F141" s="519"/>
      <c r="G141" s="520"/>
      <c r="H141" s="508"/>
      <c r="I141" s="508"/>
      <c r="J141" s="508"/>
      <c r="K141" s="508"/>
      <c r="L141" s="508"/>
      <c r="M141" s="509"/>
    </row>
    <row r="142" spans="2:13" hidden="1" x14ac:dyDescent="0.25">
      <c r="B142" s="509"/>
      <c r="C142" s="507"/>
      <c r="D142" s="518"/>
      <c r="E142" s="519"/>
      <c r="F142" s="519"/>
      <c r="G142" s="520"/>
      <c r="H142" s="508"/>
      <c r="I142" s="508"/>
      <c r="J142" s="508"/>
      <c r="K142" s="508"/>
      <c r="L142" s="508"/>
      <c r="M142" s="509"/>
    </row>
    <row r="143" spans="2:13" hidden="1" x14ac:dyDescent="0.25">
      <c r="B143" s="509"/>
      <c r="C143" s="507"/>
      <c r="D143" s="518"/>
      <c r="E143" s="519"/>
      <c r="F143" s="519"/>
      <c r="G143" s="520"/>
      <c r="H143" s="508"/>
      <c r="I143" s="508"/>
      <c r="J143" s="508"/>
      <c r="K143" s="508"/>
      <c r="L143" s="508"/>
      <c r="M143" s="509"/>
    </row>
    <row r="144" spans="2:13" hidden="1" x14ac:dyDescent="0.25">
      <c r="B144" s="509"/>
      <c r="C144" s="507"/>
      <c r="D144" s="518"/>
      <c r="E144" s="519"/>
      <c r="F144" s="519"/>
      <c r="G144" s="520"/>
      <c r="H144" s="508"/>
      <c r="I144" s="508"/>
      <c r="J144" s="508"/>
      <c r="K144" s="508"/>
      <c r="L144" s="508"/>
      <c r="M144" s="509"/>
    </row>
    <row r="145" spans="2:13" hidden="1" x14ac:dyDescent="0.25">
      <c r="B145" s="509"/>
      <c r="C145" s="509"/>
      <c r="D145" s="509"/>
      <c r="E145" s="509"/>
      <c r="F145" s="509"/>
      <c r="G145" s="524"/>
      <c r="H145" s="509"/>
      <c r="I145" s="509"/>
      <c r="J145" s="509"/>
      <c r="K145" s="509"/>
      <c r="L145" s="509"/>
      <c r="M145" s="509"/>
    </row>
    <row r="146" spans="2:13" hidden="1" x14ac:dyDescent="0.25">
      <c r="B146" s="509"/>
      <c r="C146" s="509"/>
      <c r="D146" s="509"/>
      <c r="E146" s="509"/>
      <c r="F146" s="509"/>
      <c r="G146" s="524"/>
      <c r="H146" s="509"/>
      <c r="I146" s="509"/>
      <c r="J146" s="509"/>
      <c r="K146" s="509"/>
      <c r="L146" s="509"/>
      <c r="M146" s="509"/>
    </row>
    <row r="147" spans="2:13" hidden="1" x14ac:dyDescent="0.25">
      <c r="B147" s="509"/>
      <c r="C147" s="505"/>
      <c r="D147" s="529"/>
      <c r="E147" s="509"/>
      <c r="F147" s="133"/>
      <c r="G147" s="96"/>
      <c r="H147" s="133"/>
      <c r="I147" s="133"/>
      <c r="J147" s="509"/>
      <c r="K147" s="509"/>
      <c r="L147" s="509"/>
      <c r="M147" s="509"/>
    </row>
    <row r="148" spans="2:13" hidden="1" x14ac:dyDescent="0.25">
      <c r="B148" s="509"/>
      <c r="C148" s="133"/>
      <c r="D148" s="510"/>
      <c r="E148" s="507"/>
      <c r="F148" s="507"/>
      <c r="G148" s="507"/>
      <c r="H148" s="508"/>
      <c r="I148" s="508"/>
      <c r="J148" s="508"/>
      <c r="K148" s="507"/>
      <c r="L148" s="509"/>
      <c r="M148" s="509"/>
    </row>
    <row r="149" spans="2:13" hidden="1" x14ac:dyDescent="0.25">
      <c r="B149" s="509"/>
      <c r="C149" s="133"/>
      <c r="D149" s="510"/>
      <c r="E149" s="507"/>
      <c r="F149" s="507"/>
      <c r="G149" s="507"/>
      <c r="H149" s="508"/>
      <c r="I149" s="508"/>
      <c r="J149" s="508"/>
      <c r="K149" s="507"/>
      <c r="L149" s="509"/>
      <c r="M149" s="509"/>
    </row>
    <row r="150" spans="2:13" ht="15.75" hidden="1" x14ac:dyDescent="0.25">
      <c r="B150" s="509"/>
      <c r="C150" s="511"/>
      <c r="D150" s="512"/>
      <c r="E150" s="507"/>
      <c r="F150" s="507"/>
      <c r="G150" s="507"/>
      <c r="H150" s="508"/>
      <c r="I150" s="508"/>
      <c r="J150" s="508"/>
      <c r="K150" s="507"/>
      <c r="L150" s="509"/>
      <c r="M150" s="509"/>
    </row>
    <row r="151" spans="2:13" ht="18.75" hidden="1" x14ac:dyDescent="0.25">
      <c r="B151" s="509"/>
      <c r="C151" s="513"/>
      <c r="D151" s="510"/>
      <c r="E151" s="507"/>
      <c r="F151" s="507"/>
      <c r="G151" s="507"/>
      <c r="H151" s="508"/>
      <c r="I151" s="508"/>
      <c r="J151" s="508"/>
      <c r="K151" s="507"/>
      <c r="L151" s="509"/>
      <c r="M151" s="509"/>
    </row>
    <row r="152" spans="2:13" hidden="1" x14ac:dyDescent="0.25">
      <c r="B152" s="509"/>
      <c r="C152" s="509"/>
      <c r="D152" s="509"/>
      <c r="E152" s="509"/>
      <c r="F152" s="507"/>
      <c r="G152" s="508"/>
      <c r="H152" s="508"/>
      <c r="I152" s="508"/>
      <c r="J152" s="509"/>
      <c r="K152" s="509"/>
      <c r="L152" s="509"/>
      <c r="M152" s="509"/>
    </row>
    <row r="153" spans="2:13" hidden="1" x14ac:dyDescent="0.25">
      <c r="B153" s="509"/>
      <c r="C153" s="515"/>
      <c r="D153" s="515"/>
      <c r="E153" s="515"/>
      <c r="F153" s="517"/>
      <c r="G153" s="517"/>
      <c r="H153" s="515"/>
      <c r="I153" s="515"/>
      <c r="J153" s="515"/>
      <c r="K153" s="515"/>
      <c r="L153" s="515"/>
      <c r="M153" s="509"/>
    </row>
    <row r="154" spans="2:13" hidden="1" x14ac:dyDescent="0.25">
      <c r="B154" s="509"/>
      <c r="C154" s="522"/>
      <c r="D154" s="518"/>
      <c r="E154" s="519"/>
      <c r="F154" s="519"/>
      <c r="G154" s="520"/>
      <c r="H154" s="508"/>
      <c r="I154" s="508"/>
      <c r="J154" s="521"/>
      <c r="K154" s="508"/>
      <c r="L154" s="508"/>
      <c r="M154" s="509"/>
    </row>
    <row r="155" spans="2:13" hidden="1" x14ac:dyDescent="0.25">
      <c r="B155" s="509"/>
      <c r="C155" s="522"/>
      <c r="D155" s="518"/>
      <c r="E155" s="519"/>
      <c r="F155" s="519"/>
      <c r="G155" s="520"/>
      <c r="H155" s="508"/>
      <c r="I155" s="508"/>
      <c r="J155" s="508"/>
      <c r="K155" s="508"/>
      <c r="L155" s="508"/>
      <c r="M155" s="509"/>
    </row>
    <row r="156" spans="2:13" hidden="1" x14ac:dyDescent="0.25">
      <c r="B156" s="509"/>
      <c r="C156" s="507"/>
      <c r="D156" s="518"/>
      <c r="E156" s="519"/>
      <c r="F156" s="519"/>
      <c r="G156" s="520"/>
      <c r="H156" s="508"/>
      <c r="I156" s="508"/>
      <c r="J156" s="508"/>
      <c r="K156" s="508"/>
      <c r="L156" s="508"/>
      <c r="M156" s="509"/>
    </row>
    <row r="157" spans="2:13" hidden="1" x14ac:dyDescent="0.25">
      <c r="B157" s="509"/>
      <c r="C157" s="507"/>
      <c r="D157" s="518"/>
      <c r="E157" s="519"/>
      <c r="F157" s="519"/>
      <c r="G157" s="520"/>
      <c r="H157" s="508"/>
      <c r="I157" s="508"/>
      <c r="J157" s="508"/>
      <c r="K157" s="508"/>
      <c r="L157" s="508"/>
      <c r="M157" s="509"/>
    </row>
    <row r="158" spans="2:13" hidden="1" x14ac:dyDescent="0.25">
      <c r="B158" s="509"/>
      <c r="C158" s="507"/>
      <c r="D158" s="518"/>
      <c r="E158" s="519"/>
      <c r="F158" s="519"/>
      <c r="G158" s="520"/>
      <c r="H158" s="508"/>
      <c r="I158" s="508"/>
      <c r="J158" s="508"/>
      <c r="K158" s="508"/>
      <c r="L158" s="508"/>
      <c r="M158" s="509"/>
    </row>
    <row r="159" spans="2:13" hidden="1" x14ac:dyDescent="0.25">
      <c r="B159" s="509"/>
      <c r="C159" s="507"/>
      <c r="D159" s="518"/>
      <c r="E159" s="519"/>
      <c r="F159" s="519"/>
      <c r="G159" s="520"/>
      <c r="H159" s="508"/>
      <c r="I159" s="508"/>
      <c r="J159" s="508"/>
      <c r="K159" s="508"/>
      <c r="L159" s="508"/>
      <c r="M159" s="509"/>
    </row>
    <row r="160" spans="2:13" hidden="1" x14ac:dyDescent="0.25">
      <c r="B160" s="509"/>
      <c r="C160" s="507"/>
      <c r="D160" s="518"/>
      <c r="E160" s="519"/>
      <c r="F160" s="519"/>
      <c r="G160" s="520"/>
      <c r="H160" s="508"/>
      <c r="I160" s="508"/>
      <c r="J160" s="508"/>
      <c r="K160" s="508"/>
      <c r="L160" s="508"/>
      <c r="M160" s="509"/>
    </row>
    <row r="161" spans="2:13" hidden="1" x14ac:dyDescent="0.25">
      <c r="B161" s="509"/>
      <c r="C161" s="507"/>
      <c r="D161" s="518"/>
      <c r="E161" s="519"/>
      <c r="F161" s="519"/>
      <c r="G161" s="520"/>
      <c r="H161" s="508"/>
      <c r="I161" s="508"/>
      <c r="J161" s="508"/>
      <c r="K161" s="508"/>
      <c r="L161" s="508"/>
      <c r="M161" s="509"/>
    </row>
    <row r="162" spans="2:13" hidden="1" x14ac:dyDescent="0.25">
      <c r="B162" s="509"/>
      <c r="C162" s="507"/>
      <c r="D162" s="518"/>
      <c r="E162" s="519"/>
      <c r="F162" s="519"/>
      <c r="G162" s="520"/>
      <c r="H162" s="508"/>
      <c r="I162" s="508"/>
      <c r="J162" s="508"/>
      <c r="K162" s="508"/>
      <c r="L162" s="508"/>
      <c r="M162" s="509"/>
    </row>
    <row r="163" spans="2:13" hidden="1" x14ac:dyDescent="0.25">
      <c r="B163" s="509"/>
      <c r="C163" s="507"/>
      <c r="D163" s="518"/>
      <c r="E163" s="519"/>
      <c r="F163" s="519"/>
      <c r="G163" s="520"/>
      <c r="H163" s="508"/>
      <c r="I163" s="508"/>
      <c r="J163" s="508"/>
      <c r="K163" s="508"/>
      <c r="L163" s="508"/>
      <c r="M163" s="509"/>
    </row>
    <row r="164" spans="2:13" hidden="1" x14ac:dyDescent="0.25">
      <c r="B164" s="509"/>
      <c r="C164" s="507"/>
      <c r="D164" s="518"/>
      <c r="E164" s="519"/>
      <c r="F164" s="519"/>
      <c r="G164" s="520"/>
      <c r="H164" s="508"/>
      <c r="I164" s="508"/>
      <c r="J164" s="508"/>
      <c r="K164" s="508"/>
      <c r="L164" s="508"/>
      <c r="M164" s="509"/>
    </row>
    <row r="165" spans="2:13" hidden="1" x14ac:dyDescent="0.25">
      <c r="B165" s="509"/>
      <c r="C165" s="507"/>
      <c r="D165" s="518"/>
      <c r="E165" s="519"/>
      <c r="F165" s="519"/>
      <c r="G165" s="520"/>
      <c r="H165" s="508"/>
      <c r="I165" s="508"/>
      <c r="J165" s="508"/>
      <c r="K165" s="508"/>
      <c r="L165" s="508"/>
      <c r="M165" s="509"/>
    </row>
    <row r="166" spans="2:13" hidden="1" x14ac:dyDescent="0.25">
      <c r="B166" s="509"/>
      <c r="C166" s="507"/>
      <c r="D166" s="518"/>
      <c r="E166" s="519"/>
      <c r="F166" s="519"/>
      <c r="G166" s="520"/>
      <c r="H166" s="508"/>
      <c r="I166" s="508"/>
      <c r="J166" s="508"/>
      <c r="K166" s="508"/>
      <c r="L166" s="508"/>
      <c r="M166" s="509"/>
    </row>
    <row r="167" spans="2:13" hidden="1" x14ac:dyDescent="0.25">
      <c r="B167" s="509"/>
      <c r="C167" s="507"/>
      <c r="D167" s="518"/>
      <c r="E167" s="519"/>
      <c r="F167" s="519"/>
      <c r="G167" s="520"/>
      <c r="H167" s="508"/>
      <c r="I167" s="508"/>
      <c r="J167" s="508"/>
      <c r="K167" s="508"/>
      <c r="L167" s="508"/>
      <c r="M167" s="509"/>
    </row>
    <row r="168" spans="2:13" hidden="1" x14ac:dyDescent="0.25">
      <c r="B168" s="509"/>
      <c r="C168" s="509"/>
      <c r="D168" s="509"/>
      <c r="E168" s="509"/>
      <c r="F168" s="509"/>
      <c r="G168" s="524"/>
      <c r="H168" s="509"/>
      <c r="I168" s="509"/>
      <c r="J168" s="509"/>
      <c r="K168" s="509"/>
      <c r="L168" s="509"/>
      <c r="M168" s="509"/>
    </row>
    <row r="169" spans="2:13" hidden="1" x14ac:dyDescent="0.25">
      <c r="B169" s="509"/>
      <c r="C169" s="509"/>
      <c r="D169" s="509"/>
      <c r="E169" s="509"/>
      <c r="F169" s="509"/>
      <c r="G169" s="524"/>
      <c r="H169" s="509"/>
      <c r="I169" s="509"/>
      <c r="J169" s="509"/>
      <c r="K169" s="509"/>
      <c r="L169" s="509"/>
      <c r="M169" s="509"/>
    </row>
    <row r="170" spans="2:13" hidden="1" x14ac:dyDescent="0.25">
      <c r="B170" s="509"/>
      <c r="C170" s="505"/>
      <c r="D170" s="529"/>
      <c r="E170" s="509"/>
      <c r="F170" s="133"/>
      <c r="G170" s="96"/>
      <c r="H170" s="133"/>
      <c r="I170" s="133"/>
      <c r="J170" s="509"/>
      <c r="K170" s="509"/>
      <c r="L170" s="509"/>
      <c r="M170" s="509"/>
    </row>
    <row r="171" spans="2:13" hidden="1" x14ac:dyDescent="0.25">
      <c r="B171" s="509"/>
      <c r="C171" s="133"/>
      <c r="D171" s="510"/>
      <c r="E171" s="507"/>
      <c r="F171" s="507"/>
      <c r="G171" s="507"/>
      <c r="H171" s="508"/>
      <c r="I171" s="508"/>
      <c r="J171" s="508"/>
      <c r="K171" s="507"/>
      <c r="L171" s="509"/>
      <c r="M171" s="509"/>
    </row>
    <row r="172" spans="2:13" hidden="1" x14ac:dyDescent="0.25">
      <c r="B172" s="509"/>
      <c r="C172" s="133"/>
      <c r="D172" s="510"/>
      <c r="E172" s="507"/>
      <c r="F172" s="507"/>
      <c r="G172" s="507"/>
      <c r="H172" s="508"/>
      <c r="I172" s="508"/>
      <c r="J172" s="508"/>
      <c r="K172" s="507"/>
      <c r="L172" s="509"/>
      <c r="M172" s="509"/>
    </row>
    <row r="173" spans="2:13" ht="15.75" hidden="1" x14ac:dyDescent="0.25">
      <c r="B173" s="509"/>
      <c r="C173" s="511"/>
      <c r="D173" s="512"/>
      <c r="E173" s="507"/>
      <c r="F173" s="507"/>
      <c r="G173" s="507"/>
      <c r="H173" s="508"/>
      <c r="I173" s="508"/>
      <c r="J173" s="508"/>
      <c r="K173" s="507"/>
      <c r="L173" s="509"/>
      <c r="M173" s="509"/>
    </row>
    <row r="174" spans="2:13" ht="18.75" hidden="1" x14ac:dyDescent="0.25">
      <c r="B174" s="509"/>
      <c r="C174" s="513"/>
      <c r="D174" s="510"/>
      <c r="E174" s="507"/>
      <c r="F174" s="507"/>
      <c r="G174" s="507"/>
      <c r="H174" s="508"/>
      <c r="I174" s="508"/>
      <c r="J174" s="508"/>
      <c r="K174" s="507"/>
      <c r="L174" s="509"/>
      <c r="M174" s="509"/>
    </row>
    <row r="175" spans="2:13" hidden="1" x14ac:dyDescent="0.25">
      <c r="B175" s="509"/>
      <c r="C175" s="509"/>
      <c r="D175" s="509"/>
      <c r="E175" s="509"/>
      <c r="F175" s="507"/>
      <c r="G175" s="508"/>
      <c r="H175" s="508"/>
      <c r="I175" s="508"/>
      <c r="J175" s="509"/>
      <c r="K175" s="509"/>
      <c r="L175" s="509"/>
      <c r="M175" s="509"/>
    </row>
    <row r="176" spans="2:13" hidden="1" x14ac:dyDescent="0.25">
      <c r="B176" s="509"/>
      <c r="C176" s="515"/>
      <c r="D176" s="515"/>
      <c r="E176" s="515"/>
      <c r="F176" s="517"/>
      <c r="G176" s="517"/>
      <c r="H176" s="515"/>
      <c r="I176" s="515"/>
      <c r="J176" s="515"/>
      <c r="K176" s="515"/>
      <c r="L176" s="515"/>
      <c r="M176" s="509"/>
    </row>
    <row r="177" spans="2:13" hidden="1" x14ac:dyDescent="0.25">
      <c r="B177" s="509"/>
      <c r="C177" s="522"/>
      <c r="D177" s="518"/>
      <c r="E177" s="519"/>
      <c r="F177" s="519"/>
      <c r="G177" s="520"/>
      <c r="H177" s="508"/>
      <c r="I177" s="508"/>
      <c r="J177" s="521"/>
      <c r="K177" s="508"/>
      <c r="L177" s="508"/>
      <c r="M177" s="509"/>
    </row>
    <row r="178" spans="2:13" x14ac:dyDescent="0.25">
      <c r="B178" s="509"/>
      <c r="C178" s="522"/>
      <c r="D178" s="518"/>
      <c r="E178" s="519"/>
      <c r="F178" s="519"/>
      <c r="G178" s="520"/>
      <c r="H178" s="508"/>
      <c r="I178" s="508"/>
      <c r="J178" s="508"/>
      <c r="K178" s="508"/>
      <c r="L178" s="508"/>
      <c r="M178" s="509"/>
    </row>
    <row r="179" spans="2:13" x14ac:dyDescent="0.25">
      <c r="B179" s="509"/>
      <c r="C179" s="507"/>
      <c r="D179" s="518"/>
      <c r="E179" s="519"/>
      <c r="F179" s="519"/>
      <c r="G179" s="520"/>
      <c r="H179" s="508"/>
      <c r="I179" s="508"/>
      <c r="J179" s="508"/>
      <c r="K179" s="508"/>
      <c r="L179" s="508"/>
      <c r="M179" s="509"/>
    </row>
    <row r="180" spans="2:13" x14ac:dyDescent="0.25">
      <c r="B180" s="509"/>
      <c r="C180" s="507"/>
      <c r="D180" s="518"/>
      <c r="E180" s="519"/>
      <c r="F180" s="519"/>
      <c r="G180" s="520"/>
      <c r="H180" s="508"/>
      <c r="I180" s="508"/>
      <c r="J180" s="508"/>
      <c r="K180" s="508"/>
      <c r="L180" s="508"/>
      <c r="M180" s="509"/>
    </row>
    <row r="181" spans="2:13" x14ac:dyDescent="0.25">
      <c r="B181" s="509"/>
      <c r="C181" s="507"/>
      <c r="D181" s="518"/>
      <c r="E181" s="519"/>
      <c r="F181" s="519"/>
      <c r="G181" s="520"/>
      <c r="H181" s="508"/>
      <c r="I181" s="508"/>
      <c r="J181" s="508"/>
      <c r="K181" s="508"/>
      <c r="L181" s="508"/>
      <c r="M181" s="509"/>
    </row>
    <row r="182" spans="2:13" x14ac:dyDescent="0.25">
      <c r="B182" s="509"/>
      <c r="C182" s="507"/>
      <c r="D182" s="518"/>
      <c r="E182" s="519"/>
      <c r="F182" s="519"/>
      <c r="G182" s="520"/>
      <c r="H182" s="508"/>
      <c r="I182" s="508"/>
      <c r="J182" s="508"/>
      <c r="K182" s="508"/>
      <c r="L182" s="508"/>
      <c r="M182" s="509"/>
    </row>
    <row r="183" spans="2:13" x14ac:dyDescent="0.25">
      <c r="B183" s="509"/>
      <c r="C183" s="507"/>
      <c r="D183" s="518"/>
      <c r="E183" s="519"/>
      <c r="F183" s="519"/>
      <c r="G183" s="520"/>
      <c r="H183" s="508"/>
      <c r="I183" s="508"/>
      <c r="J183" s="508"/>
      <c r="K183" s="508"/>
      <c r="L183" s="508"/>
      <c r="M183" s="509"/>
    </row>
    <row r="184" spans="2:13" x14ac:dyDescent="0.25">
      <c r="B184" s="509"/>
      <c r="C184" s="507"/>
      <c r="D184" s="518"/>
      <c r="E184" s="519"/>
      <c r="F184" s="519"/>
      <c r="G184" s="520"/>
      <c r="H184" s="508"/>
      <c r="I184" s="508"/>
      <c r="J184" s="508"/>
      <c r="K184" s="508"/>
      <c r="L184" s="508"/>
      <c r="M184" s="509"/>
    </row>
    <row r="185" spans="2:13" x14ac:dyDescent="0.25">
      <c r="B185" s="509"/>
      <c r="C185" s="507"/>
      <c r="D185" s="518"/>
      <c r="E185" s="519"/>
      <c r="F185" s="519"/>
      <c r="G185" s="520"/>
      <c r="H185" s="508"/>
      <c r="I185" s="508"/>
      <c r="J185" s="508"/>
      <c r="K185" s="508"/>
      <c r="L185" s="508"/>
      <c r="M185" s="509"/>
    </row>
    <row r="186" spans="2:13" x14ac:dyDescent="0.25">
      <c r="B186" s="509"/>
      <c r="C186" s="507"/>
      <c r="D186" s="518"/>
      <c r="E186" s="519"/>
      <c r="F186" s="519"/>
      <c r="G186" s="520"/>
      <c r="H186" s="508"/>
      <c r="I186" s="508"/>
      <c r="J186" s="508"/>
      <c r="K186" s="508"/>
      <c r="L186" s="508"/>
      <c r="M186" s="509"/>
    </row>
    <row r="187" spans="2:13" x14ac:dyDescent="0.25">
      <c r="B187" s="509"/>
      <c r="C187" s="507"/>
      <c r="D187" s="518"/>
      <c r="E187" s="519"/>
      <c r="F187" s="519"/>
      <c r="G187" s="520"/>
      <c r="H187" s="508"/>
      <c r="I187" s="508"/>
      <c r="J187" s="508"/>
      <c r="K187" s="508"/>
      <c r="L187" s="508"/>
      <c r="M187" s="509"/>
    </row>
    <row r="188" spans="2:13" x14ac:dyDescent="0.25">
      <c r="B188" s="509"/>
      <c r="C188" s="507"/>
      <c r="D188" s="518"/>
      <c r="E188" s="519"/>
      <c r="F188" s="519"/>
      <c r="G188" s="520"/>
      <c r="H188" s="508"/>
      <c r="I188" s="508"/>
      <c r="J188" s="508"/>
      <c r="K188" s="508"/>
      <c r="L188" s="508"/>
      <c r="M188" s="509"/>
    </row>
    <row r="189" spans="2:13" x14ac:dyDescent="0.25">
      <c r="B189" s="509"/>
      <c r="C189" s="507"/>
      <c r="D189" s="518"/>
      <c r="E189" s="519"/>
      <c r="F189" s="519"/>
      <c r="G189" s="520"/>
      <c r="H189" s="508"/>
      <c r="I189" s="508"/>
      <c r="J189" s="508"/>
      <c r="K189" s="508"/>
      <c r="L189" s="508"/>
      <c r="M189" s="509"/>
    </row>
    <row r="190" spans="2:13" x14ac:dyDescent="0.25">
      <c r="B190" s="509"/>
      <c r="C190" s="507"/>
      <c r="D190" s="518"/>
      <c r="E190" s="519"/>
      <c r="F190" s="519"/>
      <c r="G190" s="520"/>
      <c r="H190" s="508"/>
      <c r="I190" s="508"/>
      <c r="J190" s="508"/>
      <c r="K190" s="508"/>
      <c r="L190" s="508"/>
      <c r="M190" s="509"/>
    </row>
    <row r="191" spans="2:13" x14ac:dyDescent="0.25">
      <c r="B191" s="509"/>
      <c r="C191" s="509"/>
      <c r="D191" s="509"/>
      <c r="E191" s="509"/>
      <c r="F191" s="509"/>
      <c r="G191" s="524"/>
      <c r="H191" s="509"/>
      <c r="I191" s="509"/>
      <c r="J191" s="509"/>
      <c r="K191" s="509"/>
      <c r="L191" s="509"/>
      <c r="M191" s="509"/>
    </row>
    <row r="192" spans="2:13" x14ac:dyDescent="0.25">
      <c r="B192" s="509"/>
      <c r="C192" s="509"/>
      <c r="D192" s="509"/>
      <c r="E192" s="509"/>
      <c r="F192" s="509"/>
      <c r="G192" s="524"/>
      <c r="H192" s="509"/>
      <c r="I192" s="509"/>
      <c r="J192" s="509"/>
      <c r="K192" s="509"/>
      <c r="L192" s="509"/>
      <c r="M192" s="509"/>
    </row>
    <row r="193" spans="2:13" x14ac:dyDescent="0.25">
      <c r="B193" s="509"/>
      <c r="C193" s="505"/>
      <c r="D193" s="529"/>
      <c r="E193" s="509"/>
      <c r="F193" s="133"/>
      <c r="G193" s="96"/>
      <c r="H193" s="133"/>
      <c r="I193" s="133"/>
      <c r="J193" s="509"/>
      <c r="K193" s="509"/>
      <c r="L193" s="509"/>
      <c r="M193" s="509"/>
    </row>
    <row r="194" spans="2:13" x14ac:dyDescent="0.25">
      <c r="B194" s="509"/>
      <c r="C194" s="133"/>
      <c r="D194" s="510"/>
      <c r="E194" s="507"/>
      <c r="F194" s="507"/>
      <c r="G194" s="507"/>
      <c r="H194" s="508"/>
      <c r="I194" s="508"/>
      <c r="J194" s="508"/>
      <c r="K194" s="507"/>
      <c r="L194" s="509"/>
      <c r="M194" s="509"/>
    </row>
    <row r="195" spans="2:13" x14ac:dyDescent="0.25">
      <c r="B195" s="509"/>
      <c r="C195" s="133"/>
      <c r="D195" s="510"/>
      <c r="E195" s="507"/>
      <c r="F195" s="507"/>
      <c r="G195" s="507"/>
      <c r="H195" s="508"/>
      <c r="I195" s="508"/>
      <c r="J195" s="508"/>
      <c r="K195" s="507"/>
      <c r="L195" s="509"/>
      <c r="M195" s="509"/>
    </row>
    <row r="196" spans="2:13" ht="15.75" x14ac:dyDescent="0.25">
      <c r="B196" s="509"/>
      <c r="C196" s="511"/>
      <c r="D196" s="512"/>
      <c r="E196" s="507"/>
      <c r="F196" s="507"/>
      <c r="G196" s="507"/>
      <c r="H196" s="508"/>
      <c r="I196" s="508"/>
      <c r="J196" s="508"/>
      <c r="K196" s="507"/>
      <c r="L196" s="509"/>
      <c r="M196" s="509"/>
    </row>
    <row r="197" spans="2:13" ht="18.75" x14ac:dyDescent="0.25">
      <c r="B197" s="509"/>
      <c r="C197" s="513"/>
      <c r="D197" s="510"/>
      <c r="E197" s="507"/>
      <c r="F197" s="507"/>
      <c r="G197" s="507"/>
      <c r="H197" s="508"/>
      <c r="I197" s="508"/>
      <c r="J197" s="508"/>
      <c r="K197" s="507"/>
      <c r="L197" s="509"/>
      <c r="M197" s="509"/>
    </row>
    <row r="198" spans="2:13" x14ac:dyDescent="0.25">
      <c r="B198" s="509"/>
      <c r="C198" s="509"/>
      <c r="D198" s="509"/>
      <c r="E198" s="509"/>
      <c r="F198" s="507"/>
      <c r="G198" s="508"/>
      <c r="H198" s="508"/>
      <c r="I198" s="508"/>
      <c r="J198" s="509"/>
      <c r="K198" s="509"/>
      <c r="L198" s="509"/>
      <c r="M198" s="509"/>
    </row>
    <row r="199" spans="2:13" x14ac:dyDescent="0.25">
      <c r="B199" s="509"/>
      <c r="C199" s="515"/>
      <c r="D199" s="515"/>
      <c r="E199" s="515"/>
      <c r="F199" s="517"/>
      <c r="G199" s="517"/>
      <c r="H199" s="515"/>
      <c r="I199" s="515"/>
      <c r="J199" s="515"/>
      <c r="K199" s="515"/>
      <c r="L199" s="515"/>
      <c r="M199" s="509"/>
    </row>
    <row r="200" spans="2:13" x14ac:dyDescent="0.25">
      <c r="B200" s="509"/>
      <c r="C200" s="522"/>
      <c r="D200" s="518"/>
      <c r="E200" s="519"/>
      <c r="F200" s="519"/>
      <c r="G200" s="520"/>
      <c r="H200" s="508"/>
      <c r="I200" s="508"/>
      <c r="J200" s="521"/>
      <c r="K200" s="508"/>
      <c r="L200" s="508"/>
      <c r="M200" s="509"/>
    </row>
    <row r="201" spans="2:13" x14ac:dyDescent="0.25">
      <c r="B201" s="509"/>
      <c r="C201" s="522"/>
      <c r="D201" s="518"/>
      <c r="E201" s="519"/>
      <c r="F201" s="519"/>
      <c r="G201" s="520"/>
      <c r="H201" s="508"/>
      <c r="I201" s="508"/>
      <c r="J201" s="508"/>
      <c r="K201" s="508"/>
      <c r="L201" s="508"/>
      <c r="M201" s="509"/>
    </row>
    <row r="202" spans="2:13" x14ac:dyDescent="0.25">
      <c r="B202" s="509"/>
      <c r="C202" s="507"/>
      <c r="D202" s="518"/>
      <c r="E202" s="519"/>
      <c r="F202" s="519"/>
      <c r="G202" s="520"/>
      <c r="H202" s="508"/>
      <c r="I202" s="508"/>
      <c r="J202" s="508"/>
      <c r="K202" s="508"/>
      <c r="L202" s="508"/>
      <c r="M202" s="509"/>
    </row>
    <row r="203" spans="2:13" x14ac:dyDescent="0.25">
      <c r="B203" s="509"/>
      <c r="C203" s="507"/>
      <c r="D203" s="518"/>
      <c r="E203" s="519"/>
      <c r="F203" s="519"/>
      <c r="G203" s="520"/>
      <c r="H203" s="508"/>
      <c r="I203" s="508"/>
      <c r="J203" s="508"/>
      <c r="K203" s="508"/>
      <c r="L203" s="508"/>
      <c r="M203" s="509"/>
    </row>
    <row r="204" spans="2:13" x14ac:dyDescent="0.25">
      <c r="B204" s="509"/>
      <c r="C204" s="507"/>
      <c r="D204" s="518"/>
      <c r="E204" s="519"/>
      <c r="F204" s="519"/>
      <c r="G204" s="520"/>
      <c r="H204" s="508"/>
      <c r="I204" s="508"/>
      <c r="J204" s="508"/>
      <c r="K204" s="508"/>
      <c r="L204" s="508"/>
      <c r="M204" s="509"/>
    </row>
    <row r="205" spans="2:13" x14ac:dyDescent="0.25">
      <c r="B205" s="509"/>
      <c r="C205" s="507"/>
      <c r="D205" s="518"/>
      <c r="E205" s="519"/>
      <c r="F205" s="519"/>
      <c r="G205" s="520"/>
      <c r="H205" s="508"/>
      <c r="I205" s="508"/>
      <c r="J205" s="508"/>
      <c r="K205" s="508"/>
      <c r="L205" s="508"/>
      <c r="M205" s="509"/>
    </row>
    <row r="206" spans="2:13" x14ac:dyDescent="0.25">
      <c r="B206" s="509"/>
      <c r="C206" s="507"/>
      <c r="D206" s="518"/>
      <c r="E206" s="519"/>
      <c r="F206" s="519"/>
      <c r="G206" s="520"/>
      <c r="H206" s="508"/>
      <c r="I206" s="508"/>
      <c r="J206" s="508"/>
      <c r="K206" s="508"/>
      <c r="L206" s="508"/>
      <c r="M206" s="509"/>
    </row>
    <row r="207" spans="2:13" x14ac:dyDescent="0.25">
      <c r="B207" s="509"/>
      <c r="C207" s="507"/>
      <c r="D207" s="518"/>
      <c r="E207" s="519"/>
      <c r="F207" s="519"/>
      <c r="G207" s="520"/>
      <c r="H207" s="508"/>
      <c r="I207" s="508"/>
      <c r="J207" s="508"/>
      <c r="K207" s="508"/>
      <c r="L207" s="508"/>
      <c r="M207" s="509"/>
    </row>
    <row r="208" spans="2:13" x14ac:dyDescent="0.25">
      <c r="B208" s="509"/>
      <c r="C208" s="507"/>
      <c r="D208" s="518"/>
      <c r="E208" s="519"/>
      <c r="F208" s="519"/>
      <c r="G208" s="520"/>
      <c r="H208" s="508"/>
      <c r="I208" s="508"/>
      <c r="J208" s="508"/>
      <c r="K208" s="508"/>
      <c r="L208" s="508"/>
      <c r="M208" s="509"/>
    </row>
    <row r="209" spans="2:13" x14ac:dyDescent="0.25">
      <c r="B209" s="509"/>
      <c r="C209" s="507"/>
      <c r="D209" s="518"/>
      <c r="E209" s="519"/>
      <c r="F209" s="519"/>
      <c r="G209" s="520"/>
      <c r="H209" s="508"/>
      <c r="I209" s="508"/>
      <c r="J209" s="508"/>
      <c r="K209" s="508"/>
      <c r="L209" s="508"/>
      <c r="M209" s="509"/>
    </row>
    <row r="210" spans="2:13" x14ac:dyDescent="0.25">
      <c r="B210" s="509"/>
      <c r="C210" s="507"/>
      <c r="D210" s="518"/>
      <c r="E210" s="519"/>
      <c r="F210" s="519"/>
      <c r="G210" s="520"/>
      <c r="H210" s="508"/>
      <c r="I210" s="508"/>
      <c r="J210" s="508"/>
      <c r="K210" s="508"/>
      <c r="L210" s="508"/>
      <c r="M210" s="509"/>
    </row>
    <row r="211" spans="2:13" x14ac:dyDescent="0.25">
      <c r="B211" s="509"/>
      <c r="C211" s="507"/>
      <c r="D211" s="518"/>
      <c r="E211" s="519"/>
      <c r="F211" s="519"/>
      <c r="G211" s="520"/>
      <c r="H211" s="508"/>
      <c r="I211" s="508"/>
      <c r="J211" s="508"/>
      <c r="K211" s="508"/>
      <c r="L211" s="508"/>
      <c r="M211" s="509"/>
    </row>
    <row r="212" spans="2:13" x14ac:dyDescent="0.25">
      <c r="B212" s="509"/>
      <c r="C212" s="507"/>
      <c r="D212" s="518"/>
      <c r="E212" s="519"/>
      <c r="F212" s="519"/>
      <c r="G212" s="520"/>
      <c r="H212" s="508"/>
      <c r="I212" s="508"/>
      <c r="J212" s="508"/>
      <c r="K212" s="508"/>
      <c r="L212" s="508"/>
      <c r="M212" s="509"/>
    </row>
    <row r="213" spans="2:13" x14ac:dyDescent="0.25">
      <c r="B213" s="509"/>
      <c r="C213" s="507"/>
      <c r="D213" s="518"/>
      <c r="E213" s="519"/>
      <c r="F213" s="519"/>
      <c r="G213" s="520"/>
      <c r="H213" s="508"/>
      <c r="I213" s="508"/>
      <c r="J213" s="508"/>
      <c r="K213" s="508"/>
      <c r="L213" s="508"/>
      <c r="M213" s="509"/>
    </row>
    <row r="214" spans="2:13" x14ac:dyDescent="0.25">
      <c r="B214" s="509"/>
      <c r="C214" s="509"/>
      <c r="D214" s="509"/>
      <c r="E214" s="509"/>
      <c r="F214" s="507"/>
      <c r="G214" s="508"/>
      <c r="H214" s="508"/>
      <c r="I214" s="508"/>
      <c r="J214" s="509"/>
      <c r="K214" s="509"/>
      <c r="L214" s="509"/>
      <c r="M214" s="509"/>
    </row>
    <row r="215" spans="2:13" x14ac:dyDescent="0.25">
      <c r="B215" s="509"/>
      <c r="C215" s="509"/>
      <c r="D215" s="509"/>
      <c r="E215" s="509"/>
      <c r="F215" s="509"/>
      <c r="G215" s="524"/>
      <c r="H215" s="509"/>
      <c r="I215" s="509"/>
      <c r="J215" s="509"/>
      <c r="K215" s="509"/>
      <c r="L215" s="509"/>
      <c r="M215" s="509"/>
    </row>
    <row r="216" spans="2:13" x14ac:dyDescent="0.25">
      <c r="B216" s="509"/>
      <c r="C216" s="505"/>
      <c r="D216" s="529"/>
      <c r="E216" s="509"/>
      <c r="F216" s="133"/>
      <c r="G216" s="96"/>
      <c r="H216" s="133"/>
      <c r="I216" s="133"/>
      <c r="J216" s="509"/>
      <c r="K216" s="509"/>
      <c r="L216" s="509"/>
      <c r="M216" s="509"/>
    </row>
    <row r="217" spans="2:13" x14ac:dyDescent="0.25">
      <c r="B217" s="509"/>
      <c r="C217" s="133"/>
      <c r="D217" s="510"/>
      <c r="E217" s="507"/>
      <c r="F217" s="507"/>
      <c r="G217" s="507"/>
      <c r="H217" s="508"/>
      <c r="I217" s="508"/>
      <c r="J217" s="508"/>
      <c r="K217" s="507"/>
      <c r="L217" s="509"/>
      <c r="M217" s="509"/>
    </row>
    <row r="218" spans="2:13" x14ac:dyDescent="0.25">
      <c r="B218" s="509"/>
      <c r="C218" s="133"/>
      <c r="D218" s="510"/>
      <c r="E218" s="507"/>
      <c r="F218" s="507"/>
      <c r="G218" s="507"/>
      <c r="H218" s="508"/>
      <c r="I218" s="508"/>
      <c r="J218" s="508"/>
      <c r="K218" s="507"/>
      <c r="L218" s="509"/>
      <c r="M218" s="509"/>
    </row>
    <row r="219" spans="2:13" ht="15.75" x14ac:dyDescent="0.25">
      <c r="B219" s="509"/>
      <c r="C219" s="511"/>
      <c r="D219" s="512"/>
      <c r="E219" s="507"/>
      <c r="F219" s="507"/>
      <c r="G219" s="507"/>
      <c r="H219" s="508"/>
      <c r="I219" s="508"/>
      <c r="J219" s="508"/>
      <c r="K219" s="507"/>
      <c r="L219" s="509"/>
      <c r="M219" s="509"/>
    </row>
    <row r="220" spans="2:13" ht="18.75" x14ac:dyDescent="0.25">
      <c r="B220" s="509"/>
      <c r="C220" s="513"/>
      <c r="D220" s="510"/>
      <c r="E220" s="507"/>
      <c r="F220" s="507"/>
      <c r="G220" s="507"/>
      <c r="H220" s="508"/>
      <c r="I220" s="508"/>
      <c r="J220" s="508"/>
      <c r="K220" s="507"/>
      <c r="L220" s="509"/>
      <c r="M220" s="509"/>
    </row>
    <row r="221" spans="2:13" x14ac:dyDescent="0.25">
      <c r="B221" s="509"/>
      <c r="C221" s="509"/>
      <c r="D221" s="509"/>
      <c r="E221" s="509"/>
      <c r="F221" s="507"/>
      <c r="G221" s="508"/>
      <c r="H221" s="508"/>
      <c r="I221" s="508"/>
      <c r="J221" s="509"/>
      <c r="K221" s="509"/>
      <c r="L221" s="509"/>
      <c r="M221" s="509"/>
    </row>
    <row r="222" spans="2:13" x14ac:dyDescent="0.25">
      <c r="B222" s="509"/>
      <c r="C222" s="515"/>
      <c r="D222" s="515"/>
      <c r="E222" s="515"/>
      <c r="F222" s="517"/>
      <c r="G222" s="517"/>
      <c r="H222" s="515"/>
      <c r="I222" s="515"/>
      <c r="J222" s="515"/>
      <c r="K222" s="515"/>
      <c r="L222" s="515"/>
      <c r="M222" s="509"/>
    </row>
    <row r="223" spans="2:13" x14ac:dyDescent="0.25">
      <c r="B223" s="509"/>
      <c r="C223" s="522"/>
      <c r="D223" s="518"/>
      <c r="E223" s="519"/>
      <c r="F223" s="519"/>
      <c r="G223" s="520"/>
      <c r="H223" s="508"/>
      <c r="I223" s="508"/>
      <c r="J223" s="521"/>
      <c r="K223" s="508"/>
      <c r="L223" s="508"/>
      <c r="M223" s="509"/>
    </row>
    <row r="224" spans="2:13" x14ac:dyDescent="0.25">
      <c r="B224" s="509"/>
      <c r="C224" s="522"/>
      <c r="D224" s="518"/>
      <c r="E224" s="519"/>
      <c r="F224" s="519"/>
      <c r="G224" s="520"/>
      <c r="H224" s="508"/>
      <c r="I224" s="508"/>
      <c r="J224" s="508"/>
      <c r="K224" s="508"/>
      <c r="L224" s="508"/>
      <c r="M224" s="509"/>
    </row>
    <row r="225" spans="2:13" x14ac:dyDescent="0.25">
      <c r="B225" s="509"/>
      <c r="C225" s="507"/>
      <c r="D225" s="518"/>
      <c r="E225" s="519"/>
      <c r="F225" s="519"/>
      <c r="G225" s="520"/>
      <c r="H225" s="508"/>
      <c r="I225" s="508"/>
      <c r="J225" s="508"/>
      <c r="K225" s="508"/>
      <c r="L225" s="508"/>
      <c r="M225" s="509"/>
    </row>
    <row r="226" spans="2:13" x14ac:dyDescent="0.25">
      <c r="B226" s="509"/>
      <c r="C226" s="507"/>
      <c r="D226" s="518"/>
      <c r="E226" s="519"/>
      <c r="F226" s="519"/>
      <c r="G226" s="520"/>
      <c r="H226" s="508"/>
      <c r="I226" s="508"/>
      <c r="J226" s="508"/>
      <c r="K226" s="508"/>
      <c r="L226" s="508"/>
      <c r="M226" s="509"/>
    </row>
    <row r="227" spans="2:13" x14ac:dyDescent="0.25">
      <c r="B227" s="509"/>
      <c r="C227" s="507"/>
      <c r="D227" s="518"/>
      <c r="E227" s="519"/>
      <c r="F227" s="519"/>
      <c r="G227" s="520"/>
      <c r="H227" s="508"/>
      <c r="I227" s="508"/>
      <c r="J227" s="508"/>
      <c r="K227" s="508"/>
      <c r="L227" s="508"/>
      <c r="M227" s="509"/>
    </row>
    <row r="228" spans="2:13" x14ac:dyDescent="0.25">
      <c r="B228" s="509"/>
      <c r="C228" s="507"/>
      <c r="D228" s="518"/>
      <c r="E228" s="519"/>
      <c r="F228" s="519"/>
      <c r="G228" s="520"/>
      <c r="H228" s="508"/>
      <c r="I228" s="508"/>
      <c r="J228" s="508"/>
      <c r="K228" s="508"/>
      <c r="L228" s="508"/>
      <c r="M228" s="509"/>
    </row>
    <row r="229" spans="2:13" x14ac:dyDescent="0.25">
      <c r="B229" s="509"/>
      <c r="C229" s="507"/>
      <c r="D229" s="518"/>
      <c r="E229" s="519"/>
      <c r="F229" s="519"/>
      <c r="G229" s="520"/>
      <c r="H229" s="508"/>
      <c r="I229" s="508"/>
      <c r="J229" s="508"/>
      <c r="K229" s="508"/>
      <c r="L229" s="508"/>
      <c r="M229" s="509"/>
    </row>
    <row r="230" spans="2:13" x14ac:dyDescent="0.25">
      <c r="B230" s="509"/>
      <c r="C230" s="507"/>
      <c r="D230" s="518"/>
      <c r="E230" s="519"/>
      <c r="F230" s="519"/>
      <c r="G230" s="520"/>
      <c r="H230" s="508"/>
      <c r="I230" s="508"/>
      <c r="J230" s="508"/>
      <c r="K230" s="508"/>
      <c r="L230" s="508"/>
      <c r="M230" s="509"/>
    </row>
    <row r="231" spans="2:13" x14ac:dyDescent="0.25">
      <c r="B231" s="509"/>
      <c r="C231" s="507"/>
      <c r="D231" s="518"/>
      <c r="E231" s="519"/>
      <c r="F231" s="519"/>
      <c r="G231" s="520"/>
      <c r="H231" s="508"/>
      <c r="I231" s="508"/>
      <c r="J231" s="508"/>
      <c r="K231" s="508"/>
      <c r="L231" s="508"/>
      <c r="M231" s="509"/>
    </row>
    <row r="232" spans="2:13" x14ac:dyDescent="0.25">
      <c r="B232" s="509"/>
      <c r="C232" s="507"/>
      <c r="D232" s="518"/>
      <c r="E232" s="519"/>
      <c r="F232" s="519"/>
      <c r="G232" s="520"/>
      <c r="H232" s="508"/>
      <c r="I232" s="508"/>
      <c r="J232" s="508"/>
      <c r="K232" s="508"/>
      <c r="L232" s="508"/>
      <c r="M232" s="509"/>
    </row>
    <row r="233" spans="2:13" x14ac:dyDescent="0.25">
      <c r="B233" s="509"/>
      <c r="C233" s="507"/>
      <c r="D233" s="518"/>
      <c r="E233" s="519"/>
      <c r="F233" s="519"/>
      <c r="G233" s="520"/>
      <c r="H233" s="508"/>
      <c r="I233" s="508"/>
      <c r="J233" s="508"/>
      <c r="K233" s="508"/>
      <c r="L233" s="508"/>
      <c r="M233" s="509"/>
    </row>
    <row r="234" spans="2:13" x14ac:dyDescent="0.25">
      <c r="B234" s="509"/>
      <c r="C234" s="507"/>
      <c r="D234" s="518"/>
      <c r="E234" s="519"/>
      <c r="F234" s="519"/>
      <c r="G234" s="520"/>
      <c r="H234" s="508"/>
      <c r="I234" s="508"/>
      <c r="J234" s="508"/>
      <c r="K234" s="508"/>
      <c r="L234" s="508"/>
      <c r="M234" s="509"/>
    </row>
    <row r="235" spans="2:13" x14ac:dyDescent="0.25">
      <c r="B235" s="509"/>
      <c r="C235" s="507"/>
      <c r="D235" s="518"/>
      <c r="E235" s="519"/>
      <c r="F235" s="519"/>
      <c r="G235" s="520"/>
      <c r="H235" s="508"/>
      <c r="I235" s="508"/>
      <c r="J235" s="508"/>
      <c r="K235" s="508"/>
      <c r="L235" s="508"/>
      <c r="M235" s="509"/>
    </row>
    <row r="236" spans="2:13" x14ac:dyDescent="0.25">
      <c r="B236" s="509"/>
      <c r="C236" s="507"/>
      <c r="D236" s="518"/>
      <c r="E236" s="519"/>
      <c r="F236" s="519"/>
      <c r="G236" s="520"/>
      <c r="H236" s="508"/>
      <c r="I236" s="508"/>
      <c r="J236" s="508"/>
      <c r="K236" s="508"/>
      <c r="L236" s="508"/>
      <c r="M236" s="509"/>
    </row>
    <row r="237" spans="2:13" x14ac:dyDescent="0.25">
      <c r="B237" s="509"/>
      <c r="C237" s="509"/>
      <c r="D237" s="509"/>
      <c r="E237" s="509"/>
      <c r="F237" s="509"/>
      <c r="G237" s="524"/>
      <c r="H237" s="509"/>
      <c r="I237" s="509"/>
      <c r="J237" s="509"/>
      <c r="K237" s="509"/>
      <c r="L237" s="509"/>
      <c r="M237" s="509"/>
    </row>
    <row r="238" spans="2:13" x14ac:dyDescent="0.25">
      <c r="B238" s="509"/>
      <c r="C238" s="509"/>
      <c r="D238" s="509"/>
      <c r="E238" s="509"/>
      <c r="F238" s="509"/>
      <c r="G238" s="524"/>
      <c r="H238" s="509"/>
      <c r="I238" s="509"/>
      <c r="J238" s="509"/>
      <c r="K238" s="509"/>
      <c r="L238" s="509"/>
      <c r="M238" s="509"/>
    </row>
    <row r="239" spans="2:13" x14ac:dyDescent="0.25">
      <c r="B239" s="509"/>
      <c r="C239" s="505"/>
      <c r="D239" s="529"/>
      <c r="E239" s="509"/>
      <c r="F239" s="133"/>
      <c r="G239" s="96"/>
      <c r="H239" s="133"/>
      <c r="I239" s="133"/>
      <c r="J239" s="509"/>
      <c r="K239" s="509"/>
      <c r="L239" s="509"/>
      <c r="M239" s="509"/>
    </row>
    <row r="240" spans="2:13" x14ac:dyDescent="0.25">
      <c r="B240" s="509"/>
      <c r="C240" s="133"/>
      <c r="D240" s="510"/>
      <c r="E240" s="507"/>
      <c r="F240" s="507"/>
      <c r="G240" s="507"/>
      <c r="H240" s="508"/>
      <c r="I240" s="508"/>
      <c r="J240" s="508"/>
      <c r="K240" s="507"/>
      <c r="L240" s="509"/>
      <c r="M240" s="509"/>
    </row>
    <row r="241" spans="2:13" x14ac:dyDescent="0.25">
      <c r="B241" s="509"/>
      <c r="C241" s="133"/>
      <c r="D241" s="510"/>
      <c r="E241" s="507"/>
      <c r="F241" s="507"/>
      <c r="G241" s="507"/>
      <c r="H241" s="508"/>
      <c r="I241" s="508"/>
      <c r="J241" s="508"/>
      <c r="K241" s="507"/>
      <c r="L241" s="509"/>
      <c r="M241" s="509"/>
    </row>
    <row r="242" spans="2:13" ht="15.75" x14ac:dyDescent="0.25">
      <c r="B242" s="509"/>
      <c r="C242" s="511"/>
      <c r="D242" s="512"/>
      <c r="E242" s="507"/>
      <c r="F242" s="507"/>
      <c r="G242" s="507"/>
      <c r="H242" s="508"/>
      <c r="I242" s="508"/>
      <c r="J242" s="508"/>
      <c r="K242" s="507"/>
      <c r="L242" s="509"/>
      <c r="M242" s="509"/>
    </row>
    <row r="243" spans="2:13" ht="18.75" x14ac:dyDescent="0.25">
      <c r="B243" s="509"/>
      <c r="C243" s="513"/>
      <c r="D243" s="510"/>
      <c r="E243" s="507"/>
      <c r="F243" s="507"/>
      <c r="G243" s="507"/>
      <c r="H243" s="508"/>
      <c r="I243" s="508"/>
      <c r="J243" s="508"/>
      <c r="K243" s="507"/>
      <c r="L243" s="509"/>
      <c r="M243" s="509"/>
    </row>
    <row r="244" spans="2:13" x14ac:dyDescent="0.25">
      <c r="B244" s="509"/>
      <c r="C244" s="509"/>
      <c r="D244" s="509"/>
      <c r="E244" s="509"/>
      <c r="F244" s="507"/>
      <c r="G244" s="508"/>
      <c r="H244" s="508"/>
      <c r="I244" s="508"/>
      <c r="J244" s="509"/>
      <c r="K244" s="509"/>
      <c r="L244" s="509"/>
      <c r="M244" s="509"/>
    </row>
    <row r="245" spans="2:13" x14ac:dyDescent="0.25">
      <c r="B245" s="509"/>
      <c r="C245" s="515"/>
      <c r="D245" s="515"/>
      <c r="E245" s="515"/>
      <c r="F245" s="517"/>
      <c r="G245" s="517"/>
      <c r="H245" s="515"/>
      <c r="I245" s="515"/>
      <c r="J245" s="515"/>
      <c r="K245" s="515"/>
      <c r="L245" s="515"/>
      <c r="M245" s="509"/>
    </row>
    <row r="246" spans="2:13" x14ac:dyDescent="0.25">
      <c r="B246" s="509"/>
      <c r="C246" s="522"/>
      <c r="D246" s="518"/>
      <c r="E246" s="519"/>
      <c r="F246" s="519"/>
      <c r="G246" s="520"/>
      <c r="H246" s="508"/>
      <c r="I246" s="508"/>
      <c r="J246" s="521"/>
      <c r="K246" s="508"/>
      <c r="L246" s="508"/>
      <c r="M246" s="509"/>
    </row>
    <row r="247" spans="2:13" x14ac:dyDescent="0.25">
      <c r="B247" s="509"/>
      <c r="C247" s="522"/>
      <c r="D247" s="518"/>
      <c r="E247" s="519"/>
      <c r="F247" s="519"/>
      <c r="G247" s="520"/>
      <c r="H247" s="508"/>
      <c r="I247" s="508"/>
      <c r="J247" s="508"/>
      <c r="K247" s="508"/>
      <c r="L247" s="508"/>
      <c r="M247" s="509"/>
    </row>
    <row r="248" spans="2:13" x14ac:dyDescent="0.25">
      <c r="B248" s="509"/>
      <c r="C248" s="507"/>
      <c r="D248" s="518"/>
      <c r="E248" s="519"/>
      <c r="F248" s="519"/>
      <c r="G248" s="520"/>
      <c r="H248" s="508"/>
      <c r="I248" s="508"/>
      <c r="J248" s="508"/>
      <c r="K248" s="508"/>
      <c r="L248" s="508"/>
      <c r="M248" s="509"/>
    </row>
    <row r="249" spans="2:13" x14ac:dyDescent="0.25">
      <c r="B249" s="509"/>
      <c r="C249" s="507"/>
      <c r="D249" s="518"/>
      <c r="E249" s="519"/>
      <c r="F249" s="519"/>
      <c r="G249" s="520"/>
      <c r="H249" s="508"/>
      <c r="I249" s="508"/>
      <c r="J249" s="508"/>
      <c r="K249" s="508"/>
      <c r="L249" s="508"/>
      <c r="M249" s="509"/>
    </row>
    <row r="250" spans="2:13" x14ac:dyDescent="0.25">
      <c r="B250" s="509"/>
      <c r="C250" s="507"/>
      <c r="D250" s="518"/>
      <c r="E250" s="519"/>
      <c r="F250" s="519"/>
      <c r="G250" s="520"/>
      <c r="H250" s="508"/>
      <c r="I250" s="508"/>
      <c r="J250" s="508"/>
      <c r="K250" s="508"/>
      <c r="L250" s="508"/>
      <c r="M250" s="509"/>
    </row>
    <row r="251" spans="2:13" x14ac:dyDescent="0.25">
      <c r="B251" s="509"/>
      <c r="C251" s="507"/>
      <c r="D251" s="518"/>
      <c r="E251" s="519"/>
      <c r="F251" s="519"/>
      <c r="G251" s="520"/>
      <c r="H251" s="508"/>
      <c r="I251" s="508"/>
      <c r="J251" s="508"/>
      <c r="K251" s="508"/>
      <c r="L251" s="508"/>
      <c r="M251" s="509"/>
    </row>
    <row r="252" spans="2:13" x14ac:dyDescent="0.25">
      <c r="B252" s="509"/>
      <c r="C252" s="507"/>
      <c r="D252" s="518"/>
      <c r="E252" s="519"/>
      <c r="F252" s="519"/>
      <c r="G252" s="520"/>
      <c r="H252" s="508"/>
      <c r="I252" s="508"/>
      <c r="J252" s="508"/>
      <c r="K252" s="508"/>
      <c r="L252" s="508"/>
      <c r="M252" s="509"/>
    </row>
    <row r="253" spans="2:13" x14ac:dyDescent="0.25">
      <c r="B253" s="509"/>
      <c r="C253" s="507"/>
      <c r="D253" s="518"/>
      <c r="E253" s="519"/>
      <c r="F253" s="519"/>
      <c r="G253" s="520"/>
      <c r="H253" s="508"/>
      <c r="I253" s="508"/>
      <c r="J253" s="508"/>
      <c r="K253" s="508"/>
      <c r="L253" s="508"/>
      <c r="M253" s="509"/>
    </row>
    <row r="254" spans="2:13" x14ac:dyDescent="0.25">
      <c r="B254" s="509"/>
      <c r="C254" s="507"/>
      <c r="D254" s="518"/>
      <c r="E254" s="519"/>
      <c r="F254" s="519"/>
      <c r="G254" s="520"/>
      <c r="H254" s="508"/>
      <c r="I254" s="508"/>
      <c r="J254" s="508"/>
      <c r="K254" s="508"/>
      <c r="L254" s="508"/>
      <c r="M254" s="509"/>
    </row>
    <row r="255" spans="2:13" x14ac:dyDescent="0.25">
      <c r="B255" s="509"/>
      <c r="C255" s="507"/>
      <c r="D255" s="518"/>
      <c r="E255" s="519"/>
      <c r="F255" s="519"/>
      <c r="G255" s="520"/>
      <c r="H255" s="508"/>
      <c r="I255" s="508"/>
      <c r="J255" s="508"/>
      <c r="K255" s="508"/>
      <c r="L255" s="508"/>
      <c r="M255" s="509"/>
    </row>
    <row r="256" spans="2:13" x14ac:dyDescent="0.25">
      <c r="B256" s="509"/>
      <c r="C256" s="507"/>
      <c r="D256" s="518"/>
      <c r="E256" s="519"/>
      <c r="F256" s="519"/>
      <c r="G256" s="520"/>
      <c r="H256" s="508"/>
      <c r="I256" s="508"/>
      <c r="J256" s="508"/>
      <c r="K256" s="508"/>
      <c r="L256" s="508"/>
      <c r="M256" s="509"/>
    </row>
    <row r="257" spans="2:13" x14ac:dyDescent="0.25">
      <c r="B257" s="509"/>
      <c r="C257" s="507"/>
      <c r="D257" s="518"/>
      <c r="E257" s="519"/>
      <c r="F257" s="519"/>
      <c r="G257" s="520"/>
      <c r="H257" s="508"/>
      <c r="I257" s="508"/>
      <c r="J257" s="508"/>
      <c r="K257" s="508"/>
      <c r="L257" s="508"/>
      <c r="M257" s="509"/>
    </row>
    <row r="258" spans="2:13" x14ac:dyDescent="0.25">
      <c r="B258" s="509"/>
      <c r="C258" s="507"/>
      <c r="D258" s="518"/>
      <c r="E258" s="519"/>
      <c r="F258" s="519"/>
      <c r="G258" s="520"/>
      <c r="H258" s="508"/>
      <c r="I258" s="508"/>
      <c r="J258" s="508"/>
      <c r="K258" s="508"/>
      <c r="L258" s="508"/>
      <c r="M258" s="509"/>
    </row>
    <row r="259" spans="2:13" x14ac:dyDescent="0.25">
      <c r="B259" s="509"/>
      <c r="C259" s="507"/>
      <c r="D259" s="518"/>
      <c r="E259" s="519"/>
      <c r="F259" s="519"/>
      <c r="G259" s="520"/>
      <c r="H259" s="508"/>
      <c r="I259" s="508"/>
      <c r="J259" s="508"/>
      <c r="K259" s="508"/>
      <c r="L259" s="508"/>
      <c r="M259" s="509"/>
    </row>
    <row r="260" spans="2:13" x14ac:dyDescent="0.25">
      <c r="B260" s="509"/>
      <c r="C260" s="509"/>
      <c r="D260" s="509"/>
      <c r="E260" s="509"/>
      <c r="F260" s="509"/>
      <c r="G260" s="524"/>
      <c r="H260" s="509"/>
      <c r="I260" s="509"/>
      <c r="J260" s="509"/>
      <c r="K260" s="509"/>
      <c r="L260" s="509"/>
      <c r="M260" s="509"/>
    </row>
    <row r="261" spans="2:13" x14ac:dyDescent="0.25">
      <c r="B261" s="509"/>
      <c r="C261" s="509"/>
      <c r="D261" s="509"/>
      <c r="E261" s="509"/>
      <c r="F261" s="509"/>
      <c r="G261" s="524"/>
      <c r="H261" s="509"/>
      <c r="I261" s="509"/>
      <c r="J261" s="509"/>
      <c r="K261" s="509"/>
      <c r="L261" s="509"/>
      <c r="M261" s="509"/>
    </row>
    <row r="262" spans="2:13" x14ac:dyDescent="0.25">
      <c r="B262" s="509"/>
      <c r="C262" s="505"/>
      <c r="D262" s="529"/>
      <c r="E262" s="509"/>
      <c r="F262" s="133"/>
      <c r="G262" s="96"/>
      <c r="H262" s="133"/>
      <c r="I262" s="133"/>
      <c r="J262" s="509"/>
      <c r="K262" s="509"/>
      <c r="L262" s="509"/>
      <c r="M262" s="509"/>
    </row>
    <row r="263" spans="2:13" x14ac:dyDescent="0.25">
      <c r="B263" s="509"/>
      <c r="C263" s="133"/>
      <c r="D263" s="510"/>
      <c r="E263" s="507"/>
      <c r="F263" s="507"/>
      <c r="G263" s="507"/>
      <c r="H263" s="508"/>
      <c r="I263" s="508"/>
      <c r="J263" s="508"/>
      <c r="K263" s="507"/>
      <c r="L263" s="509"/>
      <c r="M263" s="509"/>
    </row>
    <row r="264" spans="2:13" x14ac:dyDescent="0.25">
      <c r="B264" s="509"/>
      <c r="C264" s="133"/>
      <c r="D264" s="510"/>
      <c r="E264" s="507"/>
      <c r="F264" s="507"/>
      <c r="G264" s="507"/>
      <c r="H264" s="508"/>
      <c r="I264" s="508"/>
      <c r="J264" s="508"/>
      <c r="K264" s="507"/>
      <c r="L264" s="509"/>
      <c r="M264" s="509"/>
    </row>
    <row r="265" spans="2:13" ht="15.75" x14ac:dyDescent="0.25">
      <c r="B265" s="509"/>
      <c r="C265" s="511"/>
      <c r="D265" s="512"/>
      <c r="E265" s="507"/>
      <c r="F265" s="507"/>
      <c r="G265" s="507"/>
      <c r="H265" s="508"/>
      <c r="I265" s="508"/>
      <c r="J265" s="508"/>
      <c r="K265" s="507"/>
      <c r="L265" s="509"/>
      <c r="M265" s="509"/>
    </row>
    <row r="266" spans="2:13" ht="18.75" x14ac:dyDescent="0.25">
      <c r="B266" s="509"/>
      <c r="C266" s="513"/>
      <c r="D266" s="510"/>
      <c r="E266" s="507"/>
      <c r="F266" s="507"/>
      <c r="G266" s="507"/>
      <c r="H266" s="508"/>
      <c r="I266" s="508"/>
      <c r="J266" s="508"/>
      <c r="K266" s="507"/>
      <c r="L266" s="509"/>
      <c r="M266" s="509"/>
    </row>
    <row r="267" spans="2:13" x14ac:dyDescent="0.25">
      <c r="B267" s="509"/>
      <c r="C267" s="509"/>
      <c r="D267" s="509"/>
      <c r="E267" s="509"/>
      <c r="F267" s="507"/>
      <c r="G267" s="508"/>
      <c r="H267" s="508"/>
      <c r="I267" s="508"/>
      <c r="J267" s="509"/>
      <c r="K267" s="509"/>
      <c r="L267" s="509"/>
      <c r="M267" s="509"/>
    </row>
    <row r="268" spans="2:13" x14ac:dyDescent="0.25">
      <c r="B268" s="509"/>
      <c r="C268" s="515"/>
      <c r="D268" s="515"/>
      <c r="E268" s="515"/>
      <c r="F268" s="517"/>
      <c r="G268" s="517"/>
      <c r="H268" s="515"/>
      <c r="I268" s="515"/>
      <c r="J268" s="515"/>
      <c r="K268" s="515"/>
      <c r="L268" s="515"/>
      <c r="M268" s="509"/>
    </row>
    <row r="269" spans="2:13" x14ac:dyDescent="0.25">
      <c r="B269" s="509"/>
      <c r="C269" s="522"/>
      <c r="D269" s="518"/>
      <c r="E269" s="519"/>
      <c r="F269" s="519"/>
      <c r="G269" s="520"/>
      <c r="H269" s="508"/>
      <c r="I269" s="508"/>
      <c r="J269" s="521"/>
      <c r="K269" s="508"/>
      <c r="L269" s="508"/>
      <c r="M269" s="509"/>
    </row>
    <row r="270" spans="2:13" x14ac:dyDescent="0.25">
      <c r="B270" s="509"/>
      <c r="C270" s="522"/>
      <c r="D270" s="518"/>
      <c r="E270" s="519"/>
      <c r="F270" s="519"/>
      <c r="G270" s="520"/>
      <c r="H270" s="508"/>
      <c r="I270" s="508"/>
      <c r="J270" s="508"/>
      <c r="K270" s="508"/>
      <c r="L270" s="508"/>
      <c r="M270" s="509"/>
    </row>
    <row r="271" spans="2:13" x14ac:dyDescent="0.25">
      <c r="B271" s="509"/>
      <c r="C271" s="507"/>
      <c r="D271" s="518"/>
      <c r="E271" s="519"/>
      <c r="F271" s="519"/>
      <c r="G271" s="520"/>
      <c r="H271" s="508"/>
      <c r="I271" s="508"/>
      <c r="J271" s="508"/>
      <c r="K271" s="508"/>
      <c r="L271" s="508"/>
      <c r="M271" s="509"/>
    </row>
    <row r="272" spans="2:13" x14ac:dyDescent="0.25">
      <c r="B272" s="509"/>
      <c r="C272" s="507"/>
      <c r="D272" s="518"/>
      <c r="E272" s="519"/>
      <c r="F272" s="519"/>
      <c r="G272" s="520"/>
      <c r="H272" s="508"/>
      <c r="I272" s="508"/>
      <c r="J272" s="508"/>
      <c r="K272" s="508"/>
      <c r="L272" s="508"/>
      <c r="M272" s="509"/>
    </row>
    <row r="273" spans="2:13" x14ac:dyDescent="0.25">
      <c r="B273" s="509"/>
      <c r="C273" s="507"/>
      <c r="D273" s="518"/>
      <c r="E273" s="519"/>
      <c r="F273" s="519"/>
      <c r="G273" s="520"/>
      <c r="H273" s="508"/>
      <c r="I273" s="508"/>
      <c r="J273" s="508"/>
      <c r="K273" s="508"/>
      <c r="L273" s="508"/>
      <c r="M273" s="509"/>
    </row>
    <row r="274" spans="2:13" x14ac:dyDescent="0.25">
      <c r="B274" s="509"/>
      <c r="C274" s="507"/>
      <c r="D274" s="518"/>
      <c r="E274" s="519"/>
      <c r="F274" s="519"/>
      <c r="G274" s="520"/>
      <c r="H274" s="508"/>
      <c r="I274" s="508"/>
      <c r="J274" s="508"/>
      <c r="K274" s="508"/>
      <c r="L274" s="508"/>
      <c r="M274" s="509"/>
    </row>
    <row r="275" spans="2:13" x14ac:dyDescent="0.25">
      <c r="B275" s="509"/>
      <c r="C275" s="507"/>
      <c r="D275" s="518"/>
      <c r="E275" s="519"/>
      <c r="F275" s="519"/>
      <c r="G275" s="520"/>
      <c r="H275" s="508"/>
      <c r="I275" s="508"/>
      <c r="J275" s="508"/>
      <c r="K275" s="508"/>
      <c r="L275" s="508"/>
      <c r="M275" s="509"/>
    </row>
    <row r="276" spans="2:13" x14ac:dyDescent="0.25">
      <c r="B276" s="509"/>
      <c r="C276" s="507"/>
      <c r="D276" s="518"/>
      <c r="E276" s="519"/>
      <c r="F276" s="519"/>
      <c r="G276" s="520"/>
      <c r="H276" s="508"/>
      <c r="I276" s="508"/>
      <c r="J276" s="508"/>
      <c r="K276" s="508"/>
      <c r="L276" s="508"/>
      <c r="M276" s="509"/>
    </row>
    <row r="277" spans="2:13" x14ac:dyDescent="0.25">
      <c r="B277" s="509"/>
      <c r="C277" s="507"/>
      <c r="D277" s="518"/>
      <c r="E277" s="519"/>
      <c r="F277" s="519"/>
      <c r="G277" s="520"/>
      <c r="H277" s="508"/>
      <c r="I277" s="508"/>
      <c r="J277" s="508"/>
      <c r="K277" s="508"/>
      <c r="L277" s="508"/>
      <c r="M277" s="509"/>
    </row>
    <row r="278" spans="2:13" x14ac:dyDescent="0.25">
      <c r="B278" s="509"/>
      <c r="C278" s="507"/>
      <c r="D278" s="518"/>
      <c r="E278" s="519"/>
      <c r="F278" s="519"/>
      <c r="G278" s="520"/>
      <c r="H278" s="508"/>
      <c r="I278" s="508"/>
      <c r="J278" s="508"/>
      <c r="K278" s="508"/>
      <c r="L278" s="508"/>
      <c r="M278" s="509"/>
    </row>
    <row r="279" spans="2:13" x14ac:dyDescent="0.25">
      <c r="B279" s="509"/>
      <c r="C279" s="507"/>
      <c r="D279" s="518"/>
      <c r="E279" s="519"/>
      <c r="F279" s="519"/>
      <c r="G279" s="520"/>
      <c r="H279" s="508"/>
      <c r="I279" s="508"/>
      <c r="J279" s="508"/>
      <c r="K279" s="508"/>
      <c r="L279" s="508"/>
      <c r="M279" s="509"/>
    </row>
    <row r="280" spans="2:13" x14ac:dyDescent="0.25">
      <c r="B280" s="509"/>
      <c r="C280" s="507"/>
      <c r="D280" s="518"/>
      <c r="E280" s="519"/>
      <c r="F280" s="519"/>
      <c r="G280" s="520"/>
      <c r="H280" s="508"/>
      <c r="I280" s="508"/>
      <c r="J280" s="508"/>
      <c r="K280" s="508"/>
      <c r="L280" s="508"/>
      <c r="M280" s="509"/>
    </row>
    <row r="281" spans="2:13" x14ac:dyDescent="0.25">
      <c r="B281" s="509"/>
      <c r="C281" s="507"/>
      <c r="D281" s="518"/>
      <c r="E281" s="519"/>
      <c r="F281" s="519"/>
      <c r="G281" s="520"/>
      <c r="H281" s="508"/>
      <c r="I281" s="508"/>
      <c r="J281" s="508"/>
      <c r="K281" s="508"/>
      <c r="L281" s="508"/>
      <c r="M281" s="509"/>
    </row>
    <row r="282" spans="2:13" x14ac:dyDescent="0.25">
      <c r="B282" s="509"/>
      <c r="C282" s="507"/>
      <c r="D282" s="518"/>
      <c r="E282" s="519"/>
      <c r="F282" s="519"/>
      <c r="G282" s="520"/>
      <c r="H282" s="508"/>
      <c r="I282" s="508"/>
      <c r="J282" s="508"/>
      <c r="K282" s="508"/>
      <c r="L282" s="508"/>
      <c r="M282" s="509"/>
    </row>
    <row r="283" spans="2:13" x14ac:dyDescent="0.25">
      <c r="B283" s="509"/>
      <c r="C283" s="509"/>
      <c r="D283" s="509"/>
      <c r="E283" s="509"/>
      <c r="F283" s="509"/>
      <c r="G283" s="524"/>
      <c r="H283" s="509"/>
      <c r="I283" s="509"/>
      <c r="J283" s="509"/>
      <c r="K283" s="509"/>
      <c r="L283" s="509"/>
      <c r="M283" s="509"/>
    </row>
    <row r="284" spans="2:13" x14ac:dyDescent="0.25">
      <c r="B284" s="509"/>
      <c r="C284" s="509"/>
      <c r="D284" s="509"/>
      <c r="E284" s="509"/>
      <c r="F284" s="509"/>
      <c r="G284" s="524"/>
      <c r="H284" s="509"/>
      <c r="I284" s="509"/>
      <c r="J284" s="509"/>
      <c r="K284" s="509"/>
      <c r="L284" s="509"/>
      <c r="M284" s="509"/>
    </row>
    <row r="285" spans="2:13" x14ac:dyDescent="0.25">
      <c r="B285" s="509"/>
      <c r="C285" s="505"/>
      <c r="D285" s="529"/>
      <c r="E285" s="509"/>
      <c r="F285" s="133"/>
      <c r="G285" s="96"/>
      <c r="H285" s="133"/>
      <c r="I285" s="133"/>
      <c r="J285" s="509"/>
      <c r="K285" s="509"/>
      <c r="L285" s="509"/>
      <c r="M285" s="509"/>
    </row>
    <row r="286" spans="2:13" x14ac:dyDescent="0.25">
      <c r="B286" s="509"/>
      <c r="C286" s="133"/>
      <c r="D286" s="510"/>
      <c r="E286" s="507"/>
      <c r="F286" s="507"/>
      <c r="G286" s="507"/>
      <c r="H286" s="508"/>
      <c r="I286" s="508"/>
      <c r="J286" s="508"/>
      <c r="K286" s="507"/>
      <c r="L286" s="509"/>
      <c r="M286" s="509"/>
    </row>
    <row r="287" spans="2:13" x14ac:dyDescent="0.25">
      <c r="B287" s="509"/>
      <c r="C287" s="133"/>
      <c r="D287" s="510"/>
      <c r="E287" s="507"/>
      <c r="F287" s="507"/>
      <c r="G287" s="507"/>
      <c r="H287" s="508"/>
      <c r="I287" s="508"/>
      <c r="J287" s="508"/>
      <c r="K287" s="507"/>
      <c r="L287" s="509"/>
      <c r="M287" s="509"/>
    </row>
    <row r="288" spans="2:13" ht="15.75" x14ac:dyDescent="0.25">
      <c r="B288" s="509"/>
      <c r="C288" s="511"/>
      <c r="D288" s="512"/>
      <c r="E288" s="507"/>
      <c r="F288" s="507"/>
      <c r="G288" s="507"/>
      <c r="H288" s="508"/>
      <c r="I288" s="508"/>
      <c r="J288" s="508"/>
      <c r="K288" s="507"/>
      <c r="L288" s="509"/>
      <c r="M288" s="509"/>
    </row>
    <row r="289" spans="2:13" ht="18.75" x14ac:dyDescent="0.25">
      <c r="B289" s="509"/>
      <c r="C289" s="513"/>
      <c r="D289" s="510"/>
      <c r="E289" s="507"/>
      <c r="F289" s="507"/>
      <c r="G289" s="507"/>
      <c r="H289" s="508"/>
      <c r="I289" s="508"/>
      <c r="J289" s="508"/>
      <c r="K289" s="507"/>
      <c r="L289" s="509"/>
      <c r="M289" s="509"/>
    </row>
    <row r="290" spans="2:13" x14ac:dyDescent="0.25">
      <c r="B290" s="509"/>
      <c r="C290" s="509"/>
      <c r="D290" s="509"/>
      <c r="E290" s="509"/>
      <c r="F290" s="507"/>
      <c r="G290" s="508"/>
      <c r="H290" s="508"/>
      <c r="I290" s="508"/>
      <c r="J290" s="509"/>
      <c r="K290" s="509"/>
      <c r="L290" s="509"/>
      <c r="M290" s="509"/>
    </row>
    <row r="291" spans="2:13" x14ac:dyDescent="0.25">
      <c r="B291" s="509"/>
      <c r="C291" s="515"/>
      <c r="D291" s="515"/>
      <c r="E291" s="515"/>
      <c r="F291" s="517"/>
      <c r="G291" s="517"/>
      <c r="H291" s="515"/>
      <c r="I291" s="515"/>
      <c r="J291" s="515"/>
      <c r="K291" s="515"/>
      <c r="L291" s="515"/>
      <c r="M291" s="509"/>
    </row>
    <row r="292" spans="2:13" x14ac:dyDescent="0.25">
      <c r="B292" s="509"/>
      <c r="C292" s="522"/>
      <c r="D292" s="518"/>
      <c r="E292" s="519"/>
      <c r="F292" s="519"/>
      <c r="G292" s="520"/>
      <c r="H292" s="508"/>
      <c r="I292" s="508"/>
      <c r="J292" s="521"/>
      <c r="K292" s="508"/>
      <c r="L292" s="508"/>
      <c r="M292" s="509"/>
    </row>
    <row r="293" spans="2:13" x14ac:dyDescent="0.25">
      <c r="B293" s="509"/>
      <c r="C293" s="522"/>
      <c r="D293" s="518"/>
      <c r="E293" s="519"/>
      <c r="F293" s="519"/>
      <c r="G293" s="520"/>
      <c r="H293" s="508"/>
      <c r="I293" s="508"/>
      <c r="J293" s="508"/>
      <c r="K293" s="508"/>
      <c r="L293" s="508"/>
      <c r="M293" s="509"/>
    </row>
    <row r="294" spans="2:13" x14ac:dyDescent="0.25">
      <c r="B294" s="509"/>
      <c r="C294" s="507"/>
      <c r="D294" s="518"/>
      <c r="E294" s="519"/>
      <c r="F294" s="519"/>
      <c r="G294" s="520"/>
      <c r="H294" s="508"/>
      <c r="I294" s="508"/>
      <c r="J294" s="508"/>
      <c r="K294" s="508"/>
      <c r="L294" s="508"/>
      <c r="M294" s="509"/>
    </row>
    <row r="295" spans="2:13" x14ac:dyDescent="0.25">
      <c r="B295" s="509"/>
      <c r="C295" s="507"/>
      <c r="D295" s="518"/>
      <c r="E295" s="519"/>
      <c r="F295" s="519"/>
      <c r="G295" s="520"/>
      <c r="H295" s="508"/>
      <c r="I295" s="508"/>
      <c r="J295" s="508"/>
      <c r="K295" s="508"/>
      <c r="L295" s="508"/>
      <c r="M295" s="509"/>
    </row>
    <row r="296" spans="2:13" x14ac:dyDescent="0.25">
      <c r="B296" s="509"/>
      <c r="C296" s="507"/>
      <c r="D296" s="518"/>
      <c r="E296" s="519"/>
      <c r="F296" s="519"/>
      <c r="G296" s="520"/>
      <c r="H296" s="508"/>
      <c r="I296" s="508"/>
      <c r="J296" s="508"/>
      <c r="K296" s="508"/>
      <c r="L296" s="508"/>
      <c r="M296" s="509"/>
    </row>
    <row r="297" spans="2:13" x14ac:dyDescent="0.25">
      <c r="B297" s="509"/>
      <c r="C297" s="507"/>
      <c r="D297" s="518"/>
      <c r="E297" s="519"/>
      <c r="F297" s="519"/>
      <c r="G297" s="520"/>
      <c r="H297" s="508"/>
      <c r="I297" s="508"/>
      <c r="J297" s="508"/>
      <c r="K297" s="508"/>
      <c r="L297" s="508"/>
      <c r="M297" s="509"/>
    </row>
    <row r="298" spans="2:13" x14ac:dyDescent="0.25">
      <c r="B298" s="509"/>
      <c r="C298" s="507"/>
      <c r="D298" s="518"/>
      <c r="E298" s="519"/>
      <c r="F298" s="519"/>
      <c r="G298" s="520"/>
      <c r="H298" s="508"/>
      <c r="I298" s="508"/>
      <c r="J298" s="508"/>
      <c r="K298" s="508"/>
      <c r="L298" s="508"/>
      <c r="M298" s="509"/>
    </row>
    <row r="299" spans="2:13" x14ac:dyDescent="0.25">
      <c r="B299" s="509"/>
      <c r="C299" s="507"/>
      <c r="D299" s="518"/>
      <c r="E299" s="519"/>
      <c r="F299" s="519"/>
      <c r="G299" s="520"/>
      <c r="H299" s="508"/>
      <c r="I299" s="508"/>
      <c r="J299" s="508"/>
      <c r="K299" s="508"/>
      <c r="L299" s="508"/>
      <c r="M299" s="509"/>
    </row>
    <row r="300" spans="2:13" x14ac:dyDescent="0.25">
      <c r="B300" s="509"/>
      <c r="C300" s="507"/>
      <c r="D300" s="518"/>
      <c r="E300" s="519"/>
      <c r="F300" s="519"/>
      <c r="G300" s="520"/>
      <c r="H300" s="508"/>
      <c r="I300" s="508"/>
      <c r="J300" s="508"/>
      <c r="K300" s="508"/>
      <c r="L300" s="508"/>
      <c r="M300" s="509"/>
    </row>
    <row r="301" spans="2:13" x14ac:dyDescent="0.25">
      <c r="B301" s="509"/>
      <c r="C301" s="507"/>
      <c r="D301" s="518"/>
      <c r="E301" s="519"/>
      <c r="F301" s="519"/>
      <c r="G301" s="520"/>
      <c r="H301" s="508"/>
      <c r="I301" s="508"/>
      <c r="J301" s="508"/>
      <c r="K301" s="508"/>
      <c r="L301" s="508"/>
      <c r="M301" s="509"/>
    </row>
    <row r="302" spans="2:13" x14ac:dyDescent="0.25">
      <c r="B302" s="509"/>
      <c r="C302" s="507"/>
      <c r="D302" s="518"/>
      <c r="E302" s="519"/>
      <c r="F302" s="519"/>
      <c r="G302" s="520"/>
      <c r="H302" s="508"/>
      <c r="I302" s="508"/>
      <c r="J302" s="508"/>
      <c r="K302" s="508"/>
      <c r="L302" s="508"/>
      <c r="M302" s="509"/>
    </row>
    <row r="303" spans="2:13" x14ac:dyDescent="0.25">
      <c r="B303" s="509"/>
      <c r="C303" s="507"/>
      <c r="D303" s="518"/>
      <c r="E303" s="519"/>
      <c r="F303" s="519"/>
      <c r="G303" s="520"/>
      <c r="H303" s="508"/>
      <c r="I303" s="508"/>
      <c r="J303" s="508"/>
      <c r="K303" s="508"/>
      <c r="L303" s="508"/>
      <c r="M303" s="509"/>
    </row>
    <row r="304" spans="2:13" x14ac:dyDescent="0.25">
      <c r="B304" s="509"/>
      <c r="C304" s="507"/>
      <c r="D304" s="518"/>
      <c r="E304" s="519"/>
      <c r="F304" s="519"/>
      <c r="G304" s="520"/>
      <c r="H304" s="508"/>
      <c r="I304" s="508"/>
      <c r="J304" s="508"/>
      <c r="K304" s="508"/>
      <c r="L304" s="508"/>
      <c r="M304" s="509"/>
    </row>
    <row r="305" spans="2:13" x14ac:dyDescent="0.25">
      <c r="B305" s="509"/>
      <c r="C305" s="507"/>
      <c r="D305" s="518"/>
      <c r="E305" s="519"/>
      <c r="F305" s="519"/>
      <c r="G305" s="520"/>
      <c r="H305" s="508"/>
      <c r="I305" s="508"/>
      <c r="J305" s="508"/>
      <c r="K305" s="508"/>
      <c r="L305" s="508"/>
      <c r="M305" s="509"/>
    </row>
    <row r="306" spans="2:13" x14ac:dyDescent="0.25">
      <c r="B306" s="509"/>
      <c r="C306" s="509"/>
      <c r="D306" s="509"/>
      <c r="E306" s="509"/>
      <c r="F306" s="507"/>
      <c r="G306" s="508"/>
      <c r="H306" s="508"/>
      <c r="I306" s="508"/>
      <c r="J306" s="509"/>
      <c r="K306" s="509"/>
      <c r="L306" s="509"/>
      <c r="M306" s="509"/>
    </row>
    <row r="307" spans="2:13" x14ac:dyDescent="0.25">
      <c r="B307" s="509"/>
      <c r="C307" s="509"/>
      <c r="D307" s="509"/>
      <c r="E307" s="509"/>
      <c r="F307" s="509"/>
      <c r="G307" s="524"/>
      <c r="H307" s="509"/>
      <c r="I307" s="509"/>
      <c r="J307" s="509"/>
      <c r="K307" s="509"/>
      <c r="L307" s="509"/>
      <c r="M307" s="509"/>
    </row>
    <row r="308" spans="2:13" x14ac:dyDescent="0.25">
      <c r="B308" s="509"/>
      <c r="C308" s="505"/>
      <c r="D308" s="529"/>
      <c r="E308" s="509"/>
      <c r="F308" s="133"/>
      <c r="G308" s="96"/>
      <c r="H308" s="133"/>
      <c r="I308" s="133"/>
      <c r="J308" s="509"/>
      <c r="K308" s="509"/>
      <c r="L308" s="509"/>
      <c r="M308" s="509"/>
    </row>
    <row r="309" spans="2:13" x14ac:dyDescent="0.25">
      <c r="B309" s="509"/>
      <c r="C309" s="133"/>
      <c r="D309" s="510"/>
      <c r="E309" s="507"/>
      <c r="F309" s="507"/>
      <c r="G309" s="507"/>
      <c r="H309" s="508"/>
      <c r="I309" s="508"/>
      <c r="J309" s="508"/>
      <c r="K309" s="507"/>
      <c r="L309" s="509"/>
      <c r="M309" s="509"/>
    </row>
    <row r="310" spans="2:13" x14ac:dyDescent="0.25">
      <c r="B310" s="509"/>
      <c r="C310" s="133"/>
      <c r="D310" s="510"/>
      <c r="E310" s="507"/>
      <c r="F310" s="507"/>
      <c r="G310" s="507"/>
      <c r="H310" s="508"/>
      <c r="I310" s="508"/>
      <c r="J310" s="508"/>
      <c r="K310" s="507"/>
      <c r="L310" s="509"/>
      <c r="M310" s="509"/>
    </row>
    <row r="311" spans="2:13" ht="15.75" x14ac:dyDescent="0.25">
      <c r="B311" s="509"/>
      <c r="C311" s="511"/>
      <c r="D311" s="512"/>
      <c r="E311" s="507"/>
      <c r="F311" s="507"/>
      <c r="G311" s="507"/>
      <c r="H311" s="508"/>
      <c r="I311" s="508"/>
      <c r="J311" s="508"/>
      <c r="K311" s="507"/>
      <c r="L311" s="509"/>
      <c r="M311" s="509"/>
    </row>
    <row r="312" spans="2:13" ht="18.75" x14ac:dyDescent="0.25">
      <c r="B312" s="509"/>
      <c r="C312" s="513"/>
      <c r="D312" s="510"/>
      <c r="E312" s="507"/>
      <c r="F312" s="507"/>
      <c r="G312" s="507"/>
      <c r="H312" s="508"/>
      <c r="I312" s="508"/>
      <c r="J312" s="508"/>
      <c r="K312" s="507"/>
      <c r="L312" s="509"/>
      <c r="M312" s="509"/>
    </row>
    <row r="313" spans="2:13" x14ac:dyDescent="0.25">
      <c r="B313" s="509"/>
      <c r="C313" s="509"/>
      <c r="D313" s="509"/>
      <c r="E313" s="509"/>
      <c r="F313" s="507"/>
      <c r="G313" s="508"/>
      <c r="H313" s="508"/>
      <c r="I313" s="508"/>
      <c r="J313" s="509"/>
      <c r="K313" s="509"/>
      <c r="L313" s="509"/>
      <c r="M313" s="509"/>
    </row>
    <row r="314" spans="2:13" x14ac:dyDescent="0.25">
      <c r="B314" s="509"/>
      <c r="C314" s="515"/>
      <c r="D314" s="515"/>
      <c r="E314" s="515"/>
      <c r="F314" s="517"/>
      <c r="G314" s="517"/>
      <c r="H314" s="515"/>
      <c r="I314" s="515"/>
      <c r="J314" s="515"/>
      <c r="K314" s="515"/>
      <c r="L314" s="515"/>
      <c r="M314" s="509"/>
    </row>
    <row r="315" spans="2:13" x14ac:dyDescent="0.25">
      <c r="B315" s="509"/>
      <c r="C315" s="522"/>
      <c r="D315" s="518"/>
      <c r="E315" s="519"/>
      <c r="F315" s="519"/>
      <c r="G315" s="520"/>
      <c r="H315" s="508"/>
      <c r="I315" s="508"/>
      <c r="J315" s="521"/>
      <c r="K315" s="508"/>
      <c r="L315" s="508"/>
      <c r="M315" s="509"/>
    </row>
    <row r="316" spans="2:13" x14ac:dyDescent="0.25">
      <c r="B316" s="509"/>
      <c r="C316" s="522"/>
      <c r="D316" s="518"/>
      <c r="E316" s="519"/>
      <c r="F316" s="519"/>
      <c r="G316" s="520"/>
      <c r="H316" s="508"/>
      <c r="I316" s="508"/>
      <c r="J316" s="508"/>
      <c r="K316" s="508"/>
      <c r="L316" s="508"/>
      <c r="M316" s="509"/>
    </row>
    <row r="317" spans="2:13" x14ac:dyDescent="0.25">
      <c r="B317" s="509"/>
      <c r="C317" s="507"/>
      <c r="D317" s="518"/>
      <c r="E317" s="519"/>
      <c r="F317" s="519"/>
      <c r="G317" s="520"/>
      <c r="H317" s="508"/>
      <c r="I317" s="508"/>
      <c r="J317" s="508"/>
      <c r="K317" s="508"/>
      <c r="L317" s="508"/>
      <c r="M317" s="509"/>
    </row>
    <row r="318" spans="2:13" x14ac:dyDescent="0.25">
      <c r="B318" s="509"/>
      <c r="C318" s="507"/>
      <c r="D318" s="518"/>
      <c r="E318" s="519"/>
      <c r="F318" s="519"/>
      <c r="G318" s="520"/>
      <c r="H318" s="508"/>
      <c r="I318" s="508"/>
      <c r="J318" s="508"/>
      <c r="K318" s="508"/>
      <c r="L318" s="508"/>
      <c r="M318" s="509"/>
    </row>
    <row r="319" spans="2:13" x14ac:dyDescent="0.25">
      <c r="B319" s="509"/>
      <c r="C319" s="507"/>
      <c r="D319" s="518"/>
      <c r="E319" s="519"/>
      <c r="F319" s="519"/>
      <c r="G319" s="520"/>
      <c r="H319" s="508"/>
      <c r="I319" s="508"/>
      <c r="J319" s="508"/>
      <c r="K319" s="508"/>
      <c r="L319" s="508"/>
      <c r="M319" s="509"/>
    </row>
    <row r="320" spans="2:13" x14ac:dyDescent="0.25">
      <c r="B320" s="509"/>
      <c r="C320" s="507"/>
      <c r="D320" s="518"/>
      <c r="E320" s="519"/>
      <c r="F320" s="519"/>
      <c r="G320" s="520"/>
      <c r="H320" s="508"/>
      <c r="I320" s="508"/>
      <c r="J320" s="508"/>
      <c r="K320" s="508"/>
      <c r="L320" s="508"/>
      <c r="M320" s="509"/>
    </row>
    <row r="321" spans="2:13" x14ac:dyDescent="0.25">
      <c r="B321" s="509"/>
      <c r="C321" s="507"/>
      <c r="D321" s="518"/>
      <c r="E321" s="519"/>
      <c r="F321" s="519"/>
      <c r="G321" s="520"/>
      <c r="H321" s="508"/>
      <c r="I321" s="508"/>
      <c r="J321" s="508"/>
      <c r="K321" s="508"/>
      <c r="L321" s="508"/>
      <c r="M321" s="509"/>
    </row>
    <row r="322" spans="2:13" x14ac:dyDescent="0.25">
      <c r="B322" s="509"/>
      <c r="C322" s="507"/>
      <c r="D322" s="518"/>
      <c r="E322" s="519"/>
      <c r="F322" s="519"/>
      <c r="G322" s="520"/>
      <c r="H322" s="508"/>
      <c r="I322" s="508"/>
      <c r="J322" s="508"/>
      <c r="K322" s="508"/>
      <c r="L322" s="508"/>
      <c r="M322" s="509"/>
    </row>
    <row r="323" spans="2:13" x14ac:dyDescent="0.25">
      <c r="B323" s="509"/>
      <c r="C323" s="507"/>
      <c r="D323" s="518"/>
      <c r="E323" s="519"/>
      <c r="F323" s="519"/>
      <c r="G323" s="520"/>
      <c r="H323" s="508"/>
      <c r="I323" s="508"/>
      <c r="J323" s="508"/>
      <c r="K323" s="508"/>
      <c r="L323" s="508"/>
      <c r="M323" s="509"/>
    </row>
    <row r="324" spans="2:13" x14ac:dyDescent="0.25">
      <c r="B324" s="509"/>
      <c r="C324" s="507"/>
      <c r="D324" s="518"/>
      <c r="E324" s="519"/>
      <c r="F324" s="519"/>
      <c r="G324" s="520"/>
      <c r="H324" s="508"/>
      <c r="I324" s="508"/>
      <c r="J324" s="508"/>
      <c r="K324" s="508"/>
      <c r="L324" s="508"/>
      <c r="M324" s="509"/>
    </row>
    <row r="325" spans="2:13" x14ac:dyDescent="0.25">
      <c r="B325" s="509"/>
      <c r="C325" s="507"/>
      <c r="D325" s="518"/>
      <c r="E325" s="519"/>
      <c r="F325" s="519"/>
      <c r="G325" s="520"/>
      <c r="H325" s="508"/>
      <c r="I325" s="508"/>
      <c r="J325" s="508"/>
      <c r="K325" s="508"/>
      <c r="L325" s="508"/>
      <c r="M325" s="509"/>
    </row>
    <row r="326" spans="2:13" x14ac:dyDescent="0.25">
      <c r="B326" s="509"/>
      <c r="C326" s="507"/>
      <c r="D326" s="518"/>
      <c r="E326" s="519"/>
      <c r="F326" s="519"/>
      <c r="G326" s="520"/>
      <c r="H326" s="508"/>
      <c r="I326" s="508"/>
      <c r="J326" s="508"/>
      <c r="K326" s="508"/>
      <c r="L326" s="508"/>
      <c r="M326" s="509"/>
    </row>
    <row r="327" spans="2:13" x14ac:dyDescent="0.25">
      <c r="B327" s="509"/>
      <c r="C327" s="507"/>
      <c r="D327" s="518"/>
      <c r="E327" s="519"/>
      <c r="F327" s="519"/>
      <c r="G327" s="520"/>
      <c r="H327" s="508"/>
      <c r="I327" s="508"/>
      <c r="J327" s="508"/>
      <c r="K327" s="508"/>
      <c r="L327" s="508"/>
      <c r="M327" s="509"/>
    </row>
    <row r="328" spans="2:13" x14ac:dyDescent="0.25">
      <c r="B328" s="509"/>
      <c r="C328" s="507"/>
      <c r="D328" s="518"/>
      <c r="E328" s="519"/>
      <c r="F328" s="519"/>
      <c r="G328" s="520"/>
      <c r="H328" s="508"/>
      <c r="I328" s="508"/>
      <c r="J328" s="508"/>
      <c r="K328" s="508"/>
      <c r="L328" s="508"/>
      <c r="M328" s="509"/>
    </row>
    <row r="329" spans="2:13" x14ac:dyDescent="0.25">
      <c r="B329" s="509"/>
      <c r="C329" s="509"/>
      <c r="D329" s="509"/>
      <c r="E329" s="509"/>
      <c r="F329" s="509"/>
      <c r="G329" s="524"/>
      <c r="H329" s="509"/>
      <c r="I329" s="509"/>
      <c r="J329" s="509"/>
      <c r="K329" s="509"/>
      <c r="L329" s="509"/>
      <c r="M329" s="509"/>
    </row>
    <row r="330" spans="2:13" x14ac:dyDescent="0.25">
      <c r="B330" s="509"/>
      <c r="C330" s="509"/>
      <c r="D330" s="509"/>
      <c r="E330" s="509"/>
      <c r="F330" s="509"/>
      <c r="G330" s="524"/>
      <c r="H330" s="509"/>
      <c r="I330" s="509"/>
      <c r="J330" s="509"/>
      <c r="K330" s="509"/>
      <c r="L330" s="509"/>
      <c r="M330" s="509"/>
    </row>
    <row r="331" spans="2:13" x14ac:dyDescent="0.25">
      <c r="B331" s="509"/>
      <c r="C331" s="505"/>
      <c r="D331" s="529"/>
      <c r="E331" s="509"/>
      <c r="F331" s="133"/>
      <c r="G331" s="96"/>
      <c r="H331" s="133"/>
      <c r="I331" s="133"/>
      <c r="J331" s="509"/>
      <c r="K331" s="509"/>
      <c r="L331" s="509"/>
      <c r="M331" s="509"/>
    </row>
    <row r="332" spans="2:13" x14ac:dyDescent="0.25">
      <c r="B332" s="509"/>
      <c r="C332" s="133"/>
      <c r="D332" s="510"/>
      <c r="E332" s="507"/>
      <c r="F332" s="507"/>
      <c r="G332" s="507"/>
      <c r="H332" s="508"/>
      <c r="I332" s="508"/>
      <c r="J332" s="508"/>
      <c r="K332" s="507"/>
      <c r="L332" s="509"/>
      <c r="M332" s="509"/>
    </row>
    <row r="333" spans="2:13" x14ac:dyDescent="0.25">
      <c r="B333" s="509"/>
      <c r="C333" s="133"/>
      <c r="D333" s="510"/>
      <c r="E333" s="507"/>
      <c r="F333" s="507"/>
      <c r="G333" s="507"/>
      <c r="H333" s="508"/>
      <c r="I333" s="508"/>
      <c r="J333" s="508"/>
      <c r="K333" s="507"/>
      <c r="L333" s="509"/>
      <c r="M333" s="509"/>
    </row>
    <row r="334" spans="2:13" ht="15.75" x14ac:dyDescent="0.25">
      <c r="B334" s="509"/>
      <c r="C334" s="511"/>
      <c r="D334" s="512"/>
      <c r="E334" s="507"/>
      <c r="F334" s="507"/>
      <c r="G334" s="507"/>
      <c r="H334" s="508"/>
      <c r="I334" s="508"/>
      <c r="J334" s="508"/>
      <c r="K334" s="507"/>
      <c r="L334" s="509"/>
      <c r="M334" s="509"/>
    </row>
    <row r="335" spans="2:13" ht="18.75" x14ac:dyDescent="0.25">
      <c r="B335" s="509"/>
      <c r="C335" s="513"/>
      <c r="D335" s="510"/>
      <c r="E335" s="507"/>
      <c r="F335" s="507"/>
      <c r="G335" s="507"/>
      <c r="H335" s="508"/>
      <c r="I335" s="508"/>
      <c r="J335" s="508"/>
      <c r="K335" s="507"/>
      <c r="L335" s="509"/>
      <c r="M335" s="509"/>
    </row>
    <row r="336" spans="2:13" x14ac:dyDescent="0.25">
      <c r="B336" s="509"/>
      <c r="C336" s="509"/>
      <c r="D336" s="509"/>
      <c r="E336" s="509"/>
      <c r="F336" s="507"/>
      <c r="G336" s="508"/>
      <c r="H336" s="508"/>
      <c r="I336" s="508"/>
      <c r="J336" s="509"/>
      <c r="K336" s="509"/>
      <c r="L336" s="509"/>
      <c r="M336" s="509"/>
    </row>
    <row r="337" spans="2:13" x14ac:dyDescent="0.25">
      <c r="B337" s="509"/>
      <c r="C337" s="515"/>
      <c r="D337" s="515"/>
      <c r="E337" s="515"/>
      <c r="F337" s="517"/>
      <c r="G337" s="517"/>
      <c r="H337" s="515"/>
      <c r="I337" s="515"/>
      <c r="J337" s="515"/>
      <c r="K337" s="515"/>
      <c r="L337" s="515"/>
      <c r="M337" s="509"/>
    </row>
    <row r="338" spans="2:13" x14ac:dyDescent="0.25">
      <c r="B338" s="509"/>
      <c r="C338" s="522"/>
      <c r="D338" s="518"/>
      <c r="E338" s="519"/>
      <c r="F338" s="519"/>
      <c r="G338" s="520"/>
      <c r="H338" s="508"/>
      <c r="I338" s="508"/>
      <c r="J338" s="521"/>
      <c r="K338" s="508"/>
      <c r="L338" s="508"/>
      <c r="M338" s="509"/>
    </row>
    <row r="339" spans="2:13" x14ac:dyDescent="0.25">
      <c r="B339" s="509"/>
      <c r="C339" s="522"/>
      <c r="D339" s="518"/>
      <c r="E339" s="519"/>
      <c r="F339" s="519"/>
      <c r="G339" s="520"/>
      <c r="H339" s="508"/>
      <c r="I339" s="508"/>
      <c r="J339" s="508"/>
      <c r="K339" s="508"/>
      <c r="L339" s="508"/>
      <c r="M339" s="509"/>
    </row>
    <row r="340" spans="2:13" x14ac:dyDescent="0.25">
      <c r="B340" s="509"/>
      <c r="C340" s="507"/>
      <c r="D340" s="518"/>
      <c r="E340" s="519"/>
      <c r="F340" s="519"/>
      <c r="G340" s="520"/>
      <c r="H340" s="508"/>
      <c r="I340" s="508"/>
      <c r="J340" s="508"/>
      <c r="K340" s="508"/>
      <c r="L340" s="508"/>
      <c r="M340" s="509"/>
    </row>
    <row r="341" spans="2:13" x14ac:dyDescent="0.25">
      <c r="B341" s="509"/>
      <c r="C341" s="507"/>
      <c r="D341" s="518"/>
      <c r="E341" s="519"/>
      <c r="F341" s="519"/>
      <c r="G341" s="520"/>
      <c r="H341" s="508"/>
      <c r="I341" s="508"/>
      <c r="J341" s="508"/>
      <c r="K341" s="508"/>
      <c r="L341" s="508"/>
      <c r="M341" s="509"/>
    </row>
    <row r="342" spans="2:13" x14ac:dyDescent="0.25">
      <c r="B342" s="509"/>
      <c r="C342" s="507"/>
      <c r="D342" s="518"/>
      <c r="E342" s="519"/>
      <c r="F342" s="519"/>
      <c r="G342" s="520"/>
      <c r="H342" s="508"/>
      <c r="I342" s="508"/>
      <c r="J342" s="508"/>
      <c r="K342" s="508"/>
      <c r="L342" s="508"/>
      <c r="M342" s="509"/>
    </row>
    <row r="343" spans="2:13" x14ac:dyDescent="0.25">
      <c r="B343" s="509"/>
      <c r="C343" s="507"/>
      <c r="D343" s="518"/>
      <c r="E343" s="519"/>
      <c r="F343" s="519"/>
      <c r="G343" s="520"/>
      <c r="H343" s="508"/>
      <c r="I343" s="508"/>
      <c r="J343" s="508"/>
      <c r="K343" s="508"/>
      <c r="L343" s="508"/>
      <c r="M343" s="509"/>
    </row>
    <row r="344" spans="2:13" x14ac:dyDescent="0.25">
      <c r="B344" s="509"/>
      <c r="C344" s="507"/>
      <c r="D344" s="518"/>
      <c r="E344" s="519"/>
      <c r="F344" s="519"/>
      <c r="G344" s="520"/>
      <c r="H344" s="508"/>
      <c r="I344" s="508"/>
      <c r="J344" s="508"/>
      <c r="K344" s="508"/>
      <c r="L344" s="508"/>
      <c r="M344" s="509"/>
    </row>
    <row r="345" spans="2:13" x14ac:dyDescent="0.25">
      <c r="B345" s="509"/>
      <c r="C345" s="507"/>
      <c r="D345" s="518"/>
      <c r="E345" s="519"/>
      <c r="F345" s="519"/>
      <c r="G345" s="520"/>
      <c r="H345" s="508"/>
      <c r="I345" s="508"/>
      <c r="J345" s="508"/>
      <c r="K345" s="508"/>
      <c r="L345" s="508"/>
      <c r="M345" s="509"/>
    </row>
    <row r="346" spans="2:13" x14ac:dyDescent="0.25">
      <c r="B346" s="509"/>
      <c r="C346" s="507"/>
      <c r="D346" s="518"/>
      <c r="E346" s="519"/>
      <c r="F346" s="519"/>
      <c r="G346" s="520"/>
      <c r="H346" s="508"/>
      <c r="I346" s="508"/>
      <c r="J346" s="508"/>
      <c r="K346" s="508"/>
      <c r="L346" s="508"/>
      <c r="M346" s="509"/>
    </row>
    <row r="347" spans="2:13" x14ac:dyDescent="0.25">
      <c r="B347" s="509"/>
      <c r="C347" s="507"/>
      <c r="D347" s="518"/>
      <c r="E347" s="519"/>
      <c r="F347" s="519"/>
      <c r="G347" s="520"/>
      <c r="H347" s="508"/>
      <c r="I347" s="508"/>
      <c r="J347" s="508"/>
      <c r="K347" s="508"/>
      <c r="L347" s="508"/>
      <c r="M347" s="509"/>
    </row>
    <row r="348" spans="2:13" x14ac:dyDescent="0.25">
      <c r="B348" s="509"/>
      <c r="C348" s="507"/>
      <c r="D348" s="518"/>
      <c r="E348" s="519"/>
      <c r="F348" s="519"/>
      <c r="G348" s="520"/>
      <c r="H348" s="508"/>
      <c r="I348" s="508"/>
      <c r="J348" s="508"/>
      <c r="K348" s="508"/>
      <c r="L348" s="508"/>
      <c r="M348" s="509"/>
    </row>
    <row r="349" spans="2:13" x14ac:dyDescent="0.25">
      <c r="B349" s="509"/>
      <c r="C349" s="507"/>
      <c r="D349" s="518"/>
      <c r="E349" s="519"/>
      <c r="F349" s="519"/>
      <c r="G349" s="520"/>
      <c r="H349" s="508"/>
      <c r="I349" s="508"/>
      <c r="J349" s="508"/>
      <c r="K349" s="508"/>
      <c r="L349" s="508"/>
      <c r="M349" s="509"/>
    </row>
    <row r="350" spans="2:13" x14ac:dyDescent="0.25">
      <c r="B350" s="509"/>
      <c r="C350" s="507"/>
      <c r="D350" s="518"/>
      <c r="E350" s="519"/>
      <c r="F350" s="519"/>
      <c r="G350" s="520"/>
      <c r="H350" s="508"/>
      <c r="I350" s="508"/>
      <c r="J350" s="508"/>
      <c r="K350" s="508"/>
      <c r="L350" s="508"/>
      <c r="M350" s="509"/>
    </row>
    <row r="351" spans="2:13" x14ac:dyDescent="0.25">
      <c r="B351" s="509"/>
      <c r="C351" s="507"/>
      <c r="D351" s="518"/>
      <c r="E351" s="519"/>
      <c r="F351" s="519"/>
      <c r="G351" s="520"/>
      <c r="H351" s="508"/>
      <c r="I351" s="508"/>
      <c r="J351" s="508"/>
      <c r="K351" s="508"/>
      <c r="L351" s="508"/>
      <c r="M351" s="509"/>
    </row>
    <row r="352" spans="2:13" x14ac:dyDescent="0.25">
      <c r="B352" s="509"/>
      <c r="C352" s="509"/>
      <c r="D352" s="509"/>
      <c r="E352" s="509"/>
      <c r="F352" s="509"/>
      <c r="G352" s="524"/>
      <c r="H352" s="509"/>
      <c r="I352" s="509"/>
      <c r="J352" s="509"/>
      <c r="K352" s="509"/>
      <c r="L352" s="509"/>
      <c r="M352" s="509"/>
    </row>
    <row r="353" spans="2:13" x14ac:dyDescent="0.25">
      <c r="B353" s="509"/>
      <c r="C353" s="509"/>
      <c r="D353" s="509"/>
      <c r="E353" s="509"/>
      <c r="F353" s="509"/>
      <c r="G353" s="524"/>
      <c r="H353" s="509"/>
      <c r="I353" s="509"/>
      <c r="J353" s="509"/>
      <c r="K353" s="509"/>
      <c r="L353" s="509"/>
      <c r="M353" s="509"/>
    </row>
    <row r="354" spans="2:13" x14ac:dyDescent="0.25">
      <c r="B354" s="509"/>
      <c r="C354" s="509"/>
      <c r="D354" s="509"/>
      <c r="E354" s="509"/>
      <c r="F354" s="509"/>
      <c r="G354" s="524"/>
      <c r="H354" s="509"/>
      <c r="I354" s="509"/>
      <c r="J354" s="509"/>
      <c r="K354" s="509"/>
      <c r="L354" s="509"/>
      <c r="M354" s="509"/>
    </row>
    <row r="355" spans="2:13" x14ac:dyDescent="0.25">
      <c r="B355" s="509"/>
      <c r="C355" s="509"/>
      <c r="D355" s="509"/>
      <c r="E355" s="509"/>
      <c r="F355" s="509"/>
      <c r="G355" s="524"/>
      <c r="H355" s="509"/>
      <c r="I355" s="509"/>
      <c r="J355" s="509"/>
      <c r="K355" s="509"/>
      <c r="L355" s="509"/>
      <c r="M355" s="509"/>
    </row>
    <row r="356" spans="2:13" x14ac:dyDescent="0.25">
      <c r="B356" s="509"/>
      <c r="C356" s="509"/>
      <c r="D356" s="509"/>
      <c r="E356" s="509"/>
      <c r="F356" s="509"/>
      <c r="G356" s="524"/>
      <c r="H356" s="509"/>
      <c r="I356" s="509"/>
      <c r="J356" s="509"/>
      <c r="K356" s="509"/>
      <c r="L356" s="509"/>
      <c r="M356" s="509"/>
    </row>
    <row r="357" spans="2:13" x14ac:dyDescent="0.25">
      <c r="B357" s="509"/>
      <c r="C357" s="509"/>
      <c r="D357" s="509"/>
      <c r="E357" s="509"/>
      <c r="F357" s="509"/>
      <c r="G357" s="524"/>
      <c r="H357" s="509"/>
      <c r="I357" s="509"/>
      <c r="J357" s="509"/>
      <c r="K357" s="509"/>
      <c r="L357" s="509"/>
      <c r="M357" s="509"/>
    </row>
    <row r="358" spans="2:13" x14ac:dyDescent="0.25">
      <c r="B358" s="509"/>
      <c r="C358" s="509"/>
      <c r="D358" s="509"/>
      <c r="E358" s="509"/>
      <c r="F358" s="509"/>
      <c r="G358" s="524"/>
      <c r="H358" s="509"/>
      <c r="I358" s="509"/>
      <c r="J358" s="509"/>
      <c r="K358" s="509"/>
      <c r="L358" s="509"/>
      <c r="M358" s="509"/>
    </row>
    <row r="359" spans="2:13" x14ac:dyDescent="0.25">
      <c r="B359" s="509"/>
      <c r="C359" s="509"/>
      <c r="D359" s="509"/>
      <c r="E359" s="509"/>
      <c r="F359" s="509"/>
      <c r="G359" s="524"/>
      <c r="H359" s="509"/>
      <c r="I359" s="509"/>
      <c r="J359" s="509"/>
      <c r="K359" s="509"/>
      <c r="L359" s="509"/>
      <c r="M359" s="509"/>
    </row>
    <row r="360" spans="2:13" x14ac:dyDescent="0.25">
      <c r="B360" s="509"/>
      <c r="C360" s="509"/>
      <c r="D360" s="509"/>
      <c r="E360" s="509"/>
      <c r="F360" s="509"/>
      <c r="G360" s="524"/>
      <c r="H360" s="509"/>
      <c r="I360" s="509"/>
      <c r="J360" s="509"/>
      <c r="K360" s="509"/>
      <c r="L360" s="509"/>
      <c r="M360" s="509"/>
    </row>
    <row r="361" spans="2:13" x14ac:dyDescent="0.25">
      <c r="B361" s="509"/>
      <c r="C361" s="509"/>
      <c r="D361" s="509"/>
      <c r="E361" s="509"/>
      <c r="F361" s="509"/>
      <c r="G361" s="524"/>
      <c r="H361" s="509"/>
      <c r="I361" s="509"/>
      <c r="J361" s="509"/>
      <c r="K361" s="509"/>
      <c r="L361" s="509"/>
      <c r="M361" s="509"/>
    </row>
    <row r="362" spans="2:13" x14ac:dyDescent="0.25">
      <c r="B362" s="509"/>
      <c r="C362" s="509"/>
      <c r="D362" s="509"/>
      <c r="E362" s="509"/>
      <c r="F362" s="509"/>
      <c r="G362" s="524"/>
      <c r="H362" s="509"/>
      <c r="I362" s="509"/>
      <c r="J362" s="509"/>
      <c r="K362" s="509"/>
      <c r="L362" s="509"/>
      <c r="M362" s="509"/>
    </row>
    <row r="363" spans="2:13" x14ac:dyDescent="0.25">
      <c r="B363" s="509"/>
      <c r="C363" s="509"/>
      <c r="D363" s="509"/>
      <c r="E363" s="509"/>
      <c r="F363" s="509"/>
      <c r="G363" s="524"/>
      <c r="H363" s="509"/>
      <c r="I363" s="509"/>
      <c r="J363" s="509"/>
      <c r="K363" s="509"/>
      <c r="L363" s="509"/>
      <c r="M363" s="509"/>
    </row>
    <row r="364" spans="2:13" x14ac:dyDescent="0.25">
      <c r="B364" s="509"/>
      <c r="C364" s="509"/>
      <c r="D364" s="509"/>
      <c r="E364" s="509"/>
      <c r="F364" s="509"/>
      <c r="G364" s="524"/>
      <c r="H364" s="509"/>
      <c r="I364" s="509"/>
      <c r="J364" s="509"/>
      <c r="K364" s="509"/>
      <c r="L364" s="509"/>
      <c r="M364" s="509"/>
    </row>
    <row r="365" spans="2:13" x14ac:dyDescent="0.25">
      <c r="B365" s="509"/>
      <c r="C365" s="509"/>
      <c r="D365" s="509"/>
      <c r="E365" s="509"/>
      <c r="F365" s="509"/>
      <c r="G365" s="524"/>
      <c r="H365" s="509"/>
      <c r="I365" s="509"/>
      <c r="J365" s="509"/>
      <c r="K365" s="509"/>
      <c r="L365" s="509"/>
      <c r="M365" s="509"/>
    </row>
    <row r="366" spans="2:13" x14ac:dyDescent="0.25">
      <c r="B366" s="509"/>
      <c r="C366" s="509"/>
      <c r="D366" s="509"/>
      <c r="E366" s="509"/>
      <c r="F366" s="509"/>
      <c r="G366" s="524"/>
      <c r="H366" s="509"/>
      <c r="I366" s="509"/>
      <c r="J366" s="509"/>
      <c r="K366" s="509"/>
      <c r="L366" s="509"/>
      <c r="M366" s="509"/>
    </row>
    <row r="367" spans="2:13" x14ac:dyDescent="0.25">
      <c r="B367" s="509"/>
      <c r="C367" s="509"/>
      <c r="D367" s="509"/>
      <c r="E367" s="509"/>
      <c r="F367" s="509"/>
      <c r="G367" s="524"/>
      <c r="H367" s="509"/>
      <c r="I367" s="509"/>
      <c r="J367" s="509"/>
      <c r="K367" s="509"/>
      <c r="L367" s="509"/>
      <c r="M367" s="509"/>
    </row>
    <row r="368" spans="2:13" x14ac:dyDescent="0.25">
      <c r="B368" s="509"/>
      <c r="C368" s="509"/>
      <c r="D368" s="509"/>
      <c r="E368" s="509"/>
      <c r="F368" s="509"/>
      <c r="G368" s="524"/>
      <c r="H368" s="509"/>
      <c r="I368" s="509"/>
      <c r="J368" s="509"/>
      <c r="K368" s="509"/>
      <c r="L368" s="509"/>
      <c r="M368" s="509"/>
    </row>
    <row r="369" spans="2:13" x14ac:dyDescent="0.25">
      <c r="B369" s="509"/>
      <c r="C369" s="509"/>
      <c r="D369" s="509"/>
      <c r="E369" s="509"/>
      <c r="F369" s="509"/>
      <c r="G369" s="524"/>
      <c r="H369" s="509"/>
      <c r="I369" s="509"/>
      <c r="J369" s="509"/>
      <c r="K369" s="509"/>
      <c r="L369" s="509"/>
      <c r="M369" s="509"/>
    </row>
    <row r="370" spans="2:13" x14ac:dyDescent="0.25">
      <c r="B370" s="509"/>
      <c r="C370" s="509"/>
      <c r="D370" s="509"/>
      <c r="E370" s="509"/>
      <c r="F370" s="509"/>
      <c r="G370" s="524"/>
      <c r="H370" s="509"/>
      <c r="I370" s="509"/>
      <c r="J370" s="509"/>
      <c r="K370" s="509"/>
      <c r="L370" s="509"/>
      <c r="M370" s="509"/>
    </row>
    <row r="371" spans="2:13" x14ac:dyDescent="0.25">
      <c r="B371" s="509"/>
      <c r="C371" s="509"/>
      <c r="D371" s="509"/>
      <c r="E371" s="509"/>
      <c r="F371" s="509"/>
      <c r="G371" s="524"/>
      <c r="H371" s="509"/>
      <c r="I371" s="509"/>
      <c r="J371" s="509"/>
      <c r="K371" s="509"/>
      <c r="L371" s="509"/>
      <c r="M371" s="509"/>
    </row>
    <row r="372" spans="2:13" x14ac:dyDescent="0.25">
      <c r="B372" s="509"/>
      <c r="C372" s="509"/>
      <c r="D372" s="509"/>
      <c r="E372" s="509"/>
      <c r="F372" s="509"/>
      <c r="G372" s="524"/>
      <c r="H372" s="509"/>
      <c r="I372" s="509"/>
      <c r="J372" s="509"/>
      <c r="K372" s="509"/>
      <c r="L372" s="509"/>
      <c r="M372" s="509"/>
    </row>
    <row r="373" spans="2:13" x14ac:dyDescent="0.25">
      <c r="B373" s="509"/>
      <c r="C373" s="509"/>
      <c r="D373" s="509"/>
      <c r="E373" s="509"/>
      <c r="F373" s="509"/>
      <c r="G373" s="524"/>
      <c r="H373" s="509"/>
      <c r="I373" s="509"/>
      <c r="J373" s="509"/>
      <c r="K373" s="509"/>
      <c r="L373" s="509"/>
      <c r="M373" s="509"/>
    </row>
    <row r="374" spans="2:13" x14ac:dyDescent="0.25">
      <c r="B374" s="509"/>
      <c r="C374" s="509"/>
      <c r="D374" s="509"/>
      <c r="E374" s="509"/>
      <c r="F374" s="509"/>
      <c r="G374" s="524"/>
      <c r="H374" s="509"/>
      <c r="I374" s="509"/>
      <c r="J374" s="509"/>
      <c r="K374" s="509"/>
      <c r="L374" s="509"/>
      <c r="M374" s="509"/>
    </row>
    <row r="375" spans="2:13" x14ac:dyDescent="0.25">
      <c r="B375" s="509"/>
      <c r="C375" s="509"/>
      <c r="D375" s="509"/>
      <c r="E375" s="509"/>
      <c r="F375" s="509"/>
      <c r="G375" s="524"/>
      <c r="H375" s="509"/>
      <c r="I375" s="509"/>
      <c r="J375" s="509"/>
      <c r="K375" s="509"/>
      <c r="L375" s="509"/>
      <c r="M375" s="509"/>
    </row>
    <row r="376" spans="2:13" x14ac:dyDescent="0.25">
      <c r="B376" s="509"/>
      <c r="C376" s="509"/>
      <c r="D376" s="509"/>
      <c r="E376" s="509"/>
      <c r="F376" s="509"/>
      <c r="G376" s="524"/>
      <c r="H376" s="509"/>
      <c r="I376" s="509"/>
      <c r="J376" s="509"/>
      <c r="K376" s="509"/>
      <c r="L376" s="509"/>
      <c r="M376" s="509"/>
    </row>
    <row r="377" spans="2:13" x14ac:dyDescent="0.25">
      <c r="B377" s="509"/>
      <c r="C377" s="509"/>
      <c r="D377" s="509"/>
      <c r="E377" s="509"/>
      <c r="F377" s="509"/>
      <c r="G377" s="524"/>
      <c r="H377" s="509"/>
      <c r="I377" s="509"/>
      <c r="J377" s="509"/>
      <c r="K377" s="509"/>
      <c r="L377" s="509"/>
      <c r="M377" s="509"/>
    </row>
    <row r="378" spans="2:13" x14ac:dyDescent="0.25">
      <c r="B378" s="509"/>
      <c r="C378" s="509"/>
      <c r="D378" s="509"/>
      <c r="E378" s="509"/>
      <c r="F378" s="509"/>
      <c r="G378" s="524"/>
      <c r="H378" s="509"/>
      <c r="I378" s="509"/>
      <c r="J378" s="509"/>
      <c r="K378" s="509"/>
      <c r="L378" s="509"/>
      <c r="M378" s="509"/>
    </row>
    <row r="379" spans="2:13" x14ac:dyDescent="0.25">
      <c r="B379" s="509"/>
      <c r="C379" s="509"/>
      <c r="D379" s="509"/>
      <c r="E379" s="509"/>
      <c r="F379" s="509"/>
      <c r="G379" s="524"/>
      <c r="H379" s="509"/>
      <c r="I379" s="509"/>
      <c r="J379" s="509"/>
      <c r="K379" s="509"/>
      <c r="L379" s="509"/>
      <c r="M379" s="509"/>
    </row>
    <row r="380" spans="2:13" x14ac:dyDescent="0.25">
      <c r="B380" s="509"/>
      <c r="C380" s="509"/>
      <c r="D380" s="509"/>
      <c r="E380" s="509"/>
      <c r="F380" s="509"/>
      <c r="G380" s="524"/>
      <c r="H380" s="509"/>
      <c r="I380" s="509"/>
      <c r="J380" s="509"/>
      <c r="K380" s="509"/>
      <c r="L380" s="509"/>
      <c r="M380" s="509"/>
    </row>
    <row r="381" spans="2:13" x14ac:dyDescent="0.25">
      <c r="B381" s="509"/>
      <c r="C381" s="509"/>
      <c r="D381" s="509"/>
      <c r="E381" s="509"/>
      <c r="F381" s="509"/>
      <c r="G381" s="524"/>
      <c r="H381" s="509"/>
      <c r="I381" s="509"/>
      <c r="J381" s="509"/>
      <c r="K381" s="509"/>
      <c r="L381" s="509"/>
      <c r="M381" s="509"/>
    </row>
    <row r="382" spans="2:13" x14ac:dyDescent="0.25">
      <c r="B382" s="509"/>
      <c r="C382" s="509"/>
      <c r="D382" s="509"/>
      <c r="E382" s="509"/>
      <c r="F382" s="509"/>
      <c r="G382" s="524"/>
      <c r="H382" s="509"/>
      <c r="I382" s="509"/>
      <c r="J382" s="509"/>
      <c r="K382" s="509"/>
      <c r="L382" s="509"/>
      <c r="M382" s="509"/>
    </row>
    <row r="383" spans="2:13" x14ac:dyDescent="0.25">
      <c r="B383" s="509"/>
      <c r="C383" s="509"/>
      <c r="D383" s="509"/>
      <c r="E383" s="509"/>
      <c r="F383" s="509"/>
      <c r="G383" s="524"/>
      <c r="H383" s="509"/>
      <c r="I383" s="509"/>
      <c r="J383" s="509"/>
      <c r="K383" s="509"/>
      <c r="L383" s="509"/>
      <c r="M383" s="509"/>
    </row>
    <row r="384" spans="2:13" x14ac:dyDescent="0.25">
      <c r="B384" s="509"/>
      <c r="C384" s="509"/>
      <c r="D384" s="509"/>
      <c r="E384" s="509"/>
      <c r="F384" s="509"/>
      <c r="G384" s="524"/>
      <c r="H384" s="509"/>
      <c r="I384" s="509"/>
      <c r="J384" s="509"/>
      <c r="K384" s="509"/>
      <c r="L384" s="509"/>
      <c r="M384" s="509"/>
    </row>
    <row r="385" spans="2:13" x14ac:dyDescent="0.25">
      <c r="B385" s="509"/>
      <c r="C385" s="509"/>
      <c r="D385" s="509"/>
      <c r="E385" s="509"/>
      <c r="F385" s="509"/>
      <c r="G385" s="524"/>
      <c r="H385" s="509"/>
      <c r="I385" s="509"/>
      <c r="J385" s="509"/>
      <c r="K385" s="509"/>
      <c r="L385" s="509"/>
      <c r="M385" s="509"/>
    </row>
    <row r="386" spans="2:13" x14ac:dyDescent="0.25">
      <c r="B386" s="509"/>
      <c r="C386" s="509"/>
      <c r="D386" s="509"/>
      <c r="E386" s="509"/>
      <c r="F386" s="509"/>
      <c r="G386" s="524"/>
      <c r="H386" s="509"/>
      <c r="I386" s="509"/>
      <c r="J386" s="509"/>
      <c r="K386" s="509"/>
      <c r="L386" s="509"/>
      <c r="M386" s="509"/>
    </row>
    <row r="387" spans="2:13" x14ac:dyDescent="0.25">
      <c r="B387" s="509"/>
      <c r="C387" s="509"/>
      <c r="D387" s="509"/>
      <c r="E387" s="509"/>
      <c r="F387" s="509"/>
      <c r="G387" s="524"/>
      <c r="H387" s="509"/>
      <c r="I387" s="509"/>
      <c r="J387" s="509"/>
      <c r="K387" s="509"/>
      <c r="L387" s="509"/>
      <c r="M387" s="509"/>
    </row>
    <row r="388" spans="2:13" x14ac:dyDescent="0.25">
      <c r="B388" s="509"/>
      <c r="C388" s="509"/>
      <c r="D388" s="509"/>
      <c r="E388" s="509"/>
      <c r="F388" s="509"/>
      <c r="G388" s="524"/>
      <c r="H388" s="509"/>
      <c r="I388" s="509"/>
      <c r="J388" s="509"/>
      <c r="K388" s="509"/>
      <c r="L388" s="509"/>
      <c r="M388" s="509"/>
    </row>
    <row r="389" spans="2:13" x14ac:dyDescent="0.25">
      <c r="B389" s="509"/>
      <c r="C389" s="509"/>
      <c r="D389" s="509"/>
      <c r="E389" s="509"/>
      <c r="F389" s="509"/>
      <c r="G389" s="524"/>
      <c r="H389" s="509"/>
      <c r="I389" s="509"/>
      <c r="J389" s="509"/>
      <c r="K389" s="509"/>
      <c r="L389" s="509"/>
      <c r="M389" s="509"/>
    </row>
    <row r="390" spans="2:13" x14ac:dyDescent="0.25">
      <c r="B390" s="509"/>
      <c r="C390" s="509"/>
      <c r="D390" s="509"/>
      <c r="E390" s="509"/>
      <c r="F390" s="509"/>
      <c r="G390" s="524"/>
      <c r="H390" s="509"/>
      <c r="I390" s="509"/>
      <c r="J390" s="509"/>
      <c r="K390" s="509"/>
      <c r="L390" s="509"/>
      <c r="M390" s="509"/>
    </row>
    <row r="391" spans="2:13" x14ac:dyDescent="0.25">
      <c r="B391" s="509"/>
      <c r="C391" s="509"/>
      <c r="D391" s="509"/>
      <c r="E391" s="509"/>
      <c r="F391" s="509"/>
      <c r="G391" s="524"/>
      <c r="H391" s="509"/>
      <c r="I391" s="509"/>
      <c r="J391" s="509"/>
      <c r="K391" s="509"/>
      <c r="L391" s="509"/>
      <c r="M391" s="509"/>
    </row>
    <row r="392" spans="2:13" x14ac:dyDescent="0.25">
      <c r="B392" s="509"/>
      <c r="C392" s="509"/>
      <c r="D392" s="509"/>
      <c r="E392" s="509"/>
      <c r="F392" s="509"/>
      <c r="G392" s="524"/>
      <c r="H392" s="509"/>
      <c r="I392" s="509"/>
      <c r="J392" s="509"/>
      <c r="K392" s="509"/>
      <c r="L392" s="509"/>
      <c r="M392" s="509"/>
    </row>
    <row r="393" spans="2:13" x14ac:dyDescent="0.25">
      <c r="B393" s="509"/>
      <c r="C393" s="509"/>
      <c r="D393" s="509"/>
      <c r="E393" s="509"/>
      <c r="F393" s="509"/>
      <c r="G393" s="524"/>
      <c r="H393" s="509"/>
      <c r="I393" s="509"/>
      <c r="J393" s="509"/>
      <c r="K393" s="509"/>
      <c r="L393" s="509"/>
      <c r="M393" s="509"/>
    </row>
  </sheetData>
  <autoFilter ref="C8:C177">
    <filterColumn colId="0">
      <colorFilter dxfId="0"/>
    </filterColumn>
  </autoFilter>
  <dataValidations xWindow="801" yWindow="652" count="5">
    <dataValidation type="list" allowBlank="1" showInputMessage="1" showErrorMessage="1" errorTitle="¡Ingreso Inválido!" error="Seleccione una opción de la lista._x000a_" promptTitle="Tipo de Presupuesto" prompt="Seleccione una opción de la lista." sqref="G16:G29 G338:G351 G315:G328 G292:G305 G269:G282 G246:G259 G223:G236 G200:G213 G177:G190 G154:G167 G131:G144 G108:G121 G85:G98 G62:G75 G39:G52">
      <formula1>$R$2:$S$2</formula1>
    </dataValidation>
    <dataValidation type="list" allowBlank="1" showInputMessage="1" showErrorMessage="1" errorTitle="¡Ingreso Inválido!" error="Seleccione una opción de la lista." promptTitle="Dimensión Estratégica" prompt="Seleccione una opción de la lista." sqref="J16:J29 J338:J351 J315:J328 J292:J305 J269:J282 J246:J259 J223:J236 J200:J213 J177:J190 J154:J167 J131:J144 J108:J121 J85:J98 J62:J75 J39:J52">
      <formula1>$A$2:$K$2</formula1>
    </dataValidation>
    <dataValidation type="list" allowBlank="1" showInputMessage="1" showErrorMessage="1" errorTitle="¡Ingreso Inválido!" error="Seleccione una opción de la lista" promptTitle="Mes Requerido" prompt="Seleccione el mes en el que requiere el recurso." sqref="K39:K52 K338:K351 K315:K328 K292:K305 K269:K282 K246:K259 K223:K236 K200:K213 K177:K190 K154:K167 K131:K144 K108:K121 K85:K98 K62:K75 K16:K29">
      <formula1>$U$2:$AF$2</formula1>
    </dataValidation>
    <dataValidation type="list" allowBlank="1" showInputMessage="1" showErrorMessage="1" errorTitle="¡Ingreso Inválido!" error="Verifique el valor ingresado" promptTitle="Objeto de Gasto" prompt="Ingrese el Objeto de Gasto" sqref="H39:H52 H338:H351 H315:H328 H292:H305 H269:H282 H246:H259 H223:H236 H200:H213 H177:H190 H154:H167 H131:H144 H108:H121 H85:H98 H62:H75 H16:H29">
      <formula1>$A$1:$VD$1</formula1>
    </dataValidation>
    <dataValidation type="list" allowBlank="1" showInputMessage="1" showErrorMessage="1" sqref="C16:C17 C338:C339 C315:C316 C292:C293 C269:C270 C246:C247 C223:C224 C200:C201 C177:C178 C154:C155 C131:C132 C108:C109 C85:C86 C62:C63 C39:C40">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761"/>
  <sheetViews>
    <sheetView showGridLines="0" topLeftCell="B57" zoomScale="86" zoomScaleNormal="86" workbookViewId="0">
      <selection activeCell="H144" sqref="H144"/>
    </sheetView>
  </sheetViews>
  <sheetFormatPr baseColWidth="10" defaultColWidth="11.5703125" defaultRowHeight="15" x14ac:dyDescent="0.25"/>
  <cols>
    <col min="1" max="1" width="1.85546875" style="111" customWidth="1"/>
    <col min="2" max="2" width="17" style="111" customWidth="1"/>
    <col min="3" max="3" width="53.42578125" style="111" customWidth="1"/>
    <col min="4" max="4" width="29.42578125" style="111" bestFit="1" customWidth="1"/>
    <col min="5" max="5" width="13.85546875" style="111" customWidth="1"/>
    <col min="6" max="6" width="21.85546875" style="111" customWidth="1"/>
    <col min="7" max="7" width="16.5703125" style="95" customWidth="1"/>
    <col min="8" max="8" width="14.28515625" style="111" customWidth="1"/>
    <col min="9" max="9" width="32.28515625" style="111" customWidth="1"/>
    <col min="10" max="10" width="28.140625" style="111" bestFit="1" customWidth="1"/>
    <col min="11" max="11" width="19.85546875" style="111" bestFit="1" customWidth="1"/>
    <col min="12"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443</v>
      </c>
      <c r="D5" s="228">
        <f>SUMIF(C:C,$C$10,D:D)</f>
        <v>1526522</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c r="K8" s="111" t="s">
        <v>526</v>
      </c>
    </row>
    <row r="9" spans="1:576" ht="15.75" thickBot="1" x14ac:dyDescent="0.3">
      <c r="C9" s="133"/>
      <c r="D9" s="133"/>
      <c r="E9" s="133"/>
      <c r="F9" s="133"/>
      <c r="G9" s="96"/>
      <c r="H9" s="133"/>
      <c r="I9" s="133"/>
      <c r="K9" s="203" t="s">
        <v>527</v>
      </c>
    </row>
    <row r="10" spans="1:576" ht="15.75" thickBot="1" x14ac:dyDescent="0.3">
      <c r="C10" s="183" t="s">
        <v>53</v>
      </c>
      <c r="D10" s="134">
        <v>3060</v>
      </c>
      <c r="F10" s="72"/>
      <c r="G10" s="97"/>
      <c r="H10" s="72"/>
      <c r="I10" s="72"/>
    </row>
    <row r="11" spans="1:576" x14ac:dyDescent="0.25">
      <c r="B11" s="119"/>
      <c r="C11" s="72"/>
      <c r="D11" s="31"/>
      <c r="E11" s="119"/>
      <c r="F11" s="119"/>
      <c r="G11" s="119"/>
      <c r="H11" s="94"/>
      <c r="I11" s="94"/>
      <c r="J11" s="94"/>
      <c r="K11" s="138"/>
    </row>
    <row r="12" spans="1:576" x14ac:dyDescent="0.25">
      <c r="B12" s="119"/>
      <c r="C12" s="72"/>
      <c r="D12" s="31"/>
      <c r="E12" s="119"/>
      <c r="F12" s="119"/>
      <c r="G12" s="119"/>
      <c r="H12" s="94"/>
      <c r="I12" s="94"/>
      <c r="J12" s="94"/>
      <c r="K12" s="138"/>
    </row>
    <row r="13" spans="1:576" ht="15.75" x14ac:dyDescent="0.25">
      <c r="B13" s="119"/>
      <c r="C13" s="236" t="s">
        <v>450</v>
      </c>
      <c r="D13" s="237" t="s">
        <v>1605</v>
      </c>
      <c r="E13" s="119"/>
      <c r="F13" s="119"/>
      <c r="G13" s="119"/>
      <c r="H13" s="94"/>
      <c r="I13" s="94"/>
      <c r="J13" s="94"/>
      <c r="K13" s="138"/>
    </row>
    <row r="14" spans="1:576" ht="18.75" x14ac:dyDescent="0.25">
      <c r="B14" s="119"/>
      <c r="C14" s="256"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a.1 Realización de investigaciones de mercado que permitan evaluar la pertinencia de los planes de estudio.                                                                                                              </v>
      </c>
      <c r="D14" s="31"/>
      <c r="E14" s="119"/>
      <c r="F14" s="119"/>
      <c r="G14" s="119"/>
      <c r="H14" s="94"/>
      <c r="I14" s="94"/>
      <c r="J14" s="94"/>
      <c r="K14" s="138"/>
    </row>
    <row r="15" spans="1:576" ht="15.75" thickBot="1" x14ac:dyDescent="0.3">
      <c r="F15" s="119"/>
      <c r="G15" s="94"/>
      <c r="H15" s="94"/>
      <c r="I15" s="94"/>
    </row>
    <row r="16" spans="1:576" ht="30.75" thickBot="1" x14ac:dyDescent="0.3">
      <c r="C16" s="155" t="s">
        <v>44</v>
      </c>
      <c r="D16" s="155" t="s">
        <v>55</v>
      </c>
      <c r="E16" s="162" t="s">
        <v>57</v>
      </c>
      <c r="F16" s="161" t="s">
        <v>27</v>
      </c>
      <c r="G16" s="159" t="s">
        <v>187</v>
      </c>
      <c r="H16" s="162" t="s">
        <v>46</v>
      </c>
      <c r="I16" s="159" t="s">
        <v>188</v>
      </c>
      <c r="J16" s="159" t="s">
        <v>469</v>
      </c>
      <c r="K16" s="159" t="s">
        <v>470</v>
      </c>
    </row>
    <row r="17" spans="3:11" x14ac:dyDescent="0.25">
      <c r="C17" s="269" t="s">
        <v>497</v>
      </c>
      <c r="D17" s="270"/>
      <c r="E17" s="268">
        <f>HLOOKUP(C17,$AH$2:$BU$3,2,0)</f>
        <v>1200</v>
      </c>
      <c r="F17" s="123">
        <f t="shared" ref="F17:F51" si="0">D17*E17</f>
        <v>0</v>
      </c>
      <c r="G17" s="187"/>
      <c r="H17" s="168"/>
      <c r="I17" s="156" t="e">
        <f>VLOOKUP(H17,Presupuesto!$B$8:$C$583,2,0)</f>
        <v>#N/A</v>
      </c>
      <c r="J17" s="267" t="s">
        <v>180</v>
      </c>
      <c r="K17" s="124" t="s">
        <v>453</v>
      </c>
    </row>
    <row r="18" spans="3:11" x14ac:dyDescent="0.25">
      <c r="C18" s="167" t="s">
        <v>1577</v>
      </c>
      <c r="D18" s="184">
        <v>30</v>
      </c>
      <c r="E18" s="149">
        <v>102</v>
      </c>
      <c r="F18" s="123">
        <f t="shared" ref="F18:F24" si="1">D18*E18</f>
        <v>3060</v>
      </c>
      <c r="G18" s="187" t="s">
        <v>186</v>
      </c>
      <c r="H18" s="168" t="s">
        <v>1106</v>
      </c>
      <c r="I18" s="156" t="str">
        <f>VLOOKUP(H18,Presupuesto!$B$8:$C$583,2,0)</f>
        <v>GASOLINA</v>
      </c>
      <c r="J18" s="124" t="s">
        <v>180</v>
      </c>
      <c r="K18" s="124" t="s">
        <v>471</v>
      </c>
    </row>
    <row r="19" spans="3:11" hidden="1" x14ac:dyDescent="0.25">
      <c r="C19" s="167"/>
      <c r="D19" s="184"/>
      <c r="E19" s="149"/>
      <c r="F19" s="123">
        <f t="shared" si="1"/>
        <v>0</v>
      </c>
      <c r="G19" s="187"/>
      <c r="H19" s="168">
        <v>42500</v>
      </c>
      <c r="I19" s="156" t="e">
        <f>VLOOKUP(H19,Presupuesto!$B$8:$C$583,2,0)</f>
        <v>#N/A</v>
      </c>
      <c r="J19" s="124" t="str">
        <f t="shared" ref="J19:J50" si="2">$J$17</f>
        <v>Desarrollo Curricular</v>
      </c>
      <c r="K19" s="124" t="s">
        <v>454</v>
      </c>
    </row>
    <row r="20" spans="3:11" hidden="1" x14ac:dyDescent="0.25">
      <c r="C20" s="167"/>
      <c r="D20" s="184"/>
      <c r="E20" s="149"/>
      <c r="F20" s="123">
        <f t="shared" si="1"/>
        <v>0</v>
      </c>
      <c r="G20" s="187"/>
      <c r="H20" s="168">
        <v>42500</v>
      </c>
      <c r="I20" s="156" t="e">
        <f>VLOOKUP(H20,Presupuesto!$B$8:$C$583,2,0)</f>
        <v>#N/A</v>
      </c>
      <c r="J20" s="124" t="str">
        <f t="shared" si="2"/>
        <v>Desarrollo Curricular</v>
      </c>
      <c r="K20" s="124" t="s">
        <v>455</v>
      </c>
    </row>
    <row r="21" spans="3:11" hidden="1" x14ac:dyDescent="0.25">
      <c r="C21" s="167"/>
      <c r="D21" s="184"/>
      <c r="E21" s="149"/>
      <c r="F21" s="123">
        <f t="shared" si="1"/>
        <v>0</v>
      </c>
      <c r="G21" s="187"/>
      <c r="H21" s="168">
        <v>42500</v>
      </c>
      <c r="I21" s="156" t="e">
        <f>VLOOKUP(H21,Presupuesto!$B$8:$C$583,2,0)</f>
        <v>#N/A</v>
      </c>
      <c r="J21" s="124" t="str">
        <f t="shared" si="2"/>
        <v>Desarrollo Curricular</v>
      </c>
      <c r="K21" s="124" t="s">
        <v>456</v>
      </c>
    </row>
    <row r="22" spans="3:11" hidden="1" x14ac:dyDescent="0.25">
      <c r="C22" s="167"/>
      <c r="D22" s="184"/>
      <c r="E22" s="149"/>
      <c r="F22" s="123">
        <f t="shared" si="1"/>
        <v>0</v>
      </c>
      <c r="G22" s="187"/>
      <c r="H22" s="168">
        <v>42500</v>
      </c>
      <c r="I22" s="156" t="e">
        <f>VLOOKUP(H22,Presupuesto!$B$8:$C$583,2,0)</f>
        <v>#N/A</v>
      </c>
      <c r="J22" s="124" t="str">
        <f t="shared" si="2"/>
        <v>Desarrollo Curricular</v>
      </c>
      <c r="K22" s="124" t="s">
        <v>457</v>
      </c>
    </row>
    <row r="23" spans="3:11" hidden="1" x14ac:dyDescent="0.25">
      <c r="C23" s="167"/>
      <c r="D23" s="184"/>
      <c r="E23" s="149"/>
      <c r="F23" s="123">
        <f t="shared" si="1"/>
        <v>0</v>
      </c>
      <c r="G23" s="187"/>
      <c r="H23" s="168">
        <v>42500</v>
      </c>
      <c r="I23" s="156" t="e">
        <f>VLOOKUP(H23,Presupuesto!$B$8:$C$583,2,0)</f>
        <v>#N/A</v>
      </c>
      <c r="J23" s="124" t="str">
        <f t="shared" si="2"/>
        <v>Desarrollo Curricular</v>
      </c>
      <c r="K23" s="124" t="s">
        <v>458</v>
      </c>
    </row>
    <row r="24" spans="3:11" hidden="1" x14ac:dyDescent="0.25">
      <c r="C24" s="167"/>
      <c r="D24" s="184"/>
      <c r="E24" s="149"/>
      <c r="F24" s="123">
        <f t="shared" si="1"/>
        <v>0</v>
      </c>
      <c r="G24" s="187"/>
      <c r="H24" s="168">
        <v>35600</v>
      </c>
      <c r="I24" s="156" t="e">
        <f>VLOOKUP(H24,Presupuesto!$B$8:$C$583,2,0)</f>
        <v>#N/A</v>
      </c>
      <c r="J24" s="124" t="str">
        <f t="shared" si="2"/>
        <v>Desarrollo Curricular</v>
      </c>
      <c r="K24" s="124" t="s">
        <v>459</v>
      </c>
    </row>
    <row r="25" spans="3:11" hidden="1" x14ac:dyDescent="0.25">
      <c r="C25" s="167"/>
      <c r="D25" s="184"/>
      <c r="E25" s="149"/>
      <c r="F25" s="123">
        <f t="shared" si="0"/>
        <v>0</v>
      </c>
      <c r="G25" s="187"/>
      <c r="H25" s="168"/>
      <c r="I25" s="156" t="e">
        <f>VLOOKUP(H25,Presupuesto!$B$8:$C$583,2,0)</f>
        <v>#N/A</v>
      </c>
      <c r="J25" s="124" t="str">
        <f t="shared" si="2"/>
        <v>Desarrollo Curricular</v>
      </c>
      <c r="K25" s="124" t="s">
        <v>460</v>
      </c>
    </row>
    <row r="26" spans="3:11" hidden="1" x14ac:dyDescent="0.25">
      <c r="C26" s="167"/>
      <c r="D26" s="184"/>
      <c r="E26" s="149"/>
      <c r="F26" s="123">
        <f t="shared" si="0"/>
        <v>0</v>
      </c>
      <c r="G26" s="187"/>
      <c r="H26" s="168"/>
      <c r="I26" s="156" t="e">
        <f>VLOOKUP(H26,Presupuesto!$B$8:$C$583,2,0)</f>
        <v>#N/A</v>
      </c>
      <c r="J26" s="124" t="str">
        <f t="shared" si="2"/>
        <v>Desarrollo Curricular</v>
      </c>
      <c r="K26" s="124" t="s">
        <v>461</v>
      </c>
    </row>
    <row r="27" spans="3:11" hidden="1" x14ac:dyDescent="0.25">
      <c r="C27" s="167"/>
      <c r="D27" s="184"/>
      <c r="E27" s="149"/>
      <c r="F27" s="123">
        <f t="shared" si="0"/>
        <v>0</v>
      </c>
      <c r="G27" s="187"/>
      <c r="H27" s="168"/>
      <c r="I27" s="156" t="e">
        <f>VLOOKUP(H27,Presupuesto!$B$8:$C$583,2,0)</f>
        <v>#N/A</v>
      </c>
      <c r="J27" s="124" t="str">
        <f t="shared" si="2"/>
        <v>Desarrollo Curricular</v>
      </c>
      <c r="K27" s="124" t="s">
        <v>462</v>
      </c>
    </row>
    <row r="28" spans="3:11" hidden="1" x14ac:dyDescent="0.25">
      <c r="C28" s="167"/>
      <c r="D28" s="184"/>
      <c r="E28" s="149"/>
      <c r="F28" s="123">
        <f t="shared" si="0"/>
        <v>0</v>
      </c>
      <c r="G28" s="187"/>
      <c r="H28" s="168"/>
      <c r="I28" s="156" t="e">
        <f>VLOOKUP(H28,Presupuesto!$B$8:$C$583,2,0)</f>
        <v>#N/A</v>
      </c>
      <c r="J28" s="124" t="str">
        <f t="shared" si="2"/>
        <v>Desarrollo Curricular</v>
      </c>
      <c r="K28" s="124" t="s">
        <v>463</v>
      </c>
    </row>
    <row r="29" spans="3:11" hidden="1" x14ac:dyDescent="0.25">
      <c r="C29" s="167"/>
      <c r="D29" s="184"/>
      <c r="E29" s="149"/>
      <c r="F29" s="123">
        <f t="shared" si="0"/>
        <v>0</v>
      </c>
      <c r="G29" s="187"/>
      <c r="H29" s="168"/>
      <c r="I29" s="156" t="e">
        <f>VLOOKUP(H29,Presupuesto!$B$8:$C$583,2,0)</f>
        <v>#N/A</v>
      </c>
      <c r="J29" s="124" t="str">
        <f t="shared" si="2"/>
        <v>Desarrollo Curricular</v>
      </c>
      <c r="K29" s="124" t="s">
        <v>2029</v>
      </c>
    </row>
    <row r="30" spans="3:11" hidden="1" x14ac:dyDescent="0.25">
      <c r="C30" s="167"/>
      <c r="D30" s="184"/>
      <c r="E30" s="149"/>
      <c r="F30" s="123">
        <f t="shared" si="0"/>
        <v>0</v>
      </c>
      <c r="G30" s="187"/>
      <c r="H30" s="168"/>
      <c r="I30" s="156" t="e">
        <f>VLOOKUP(H30,Presupuesto!$B$8:$C$583,2,0)</f>
        <v>#N/A</v>
      </c>
      <c r="J30" s="124" t="str">
        <f t="shared" si="2"/>
        <v>Desarrollo Curricular</v>
      </c>
      <c r="K30" s="124" t="s">
        <v>471</v>
      </c>
    </row>
    <row r="31" spans="3:11" hidden="1" x14ac:dyDescent="0.25">
      <c r="C31" s="167"/>
      <c r="D31" s="184"/>
      <c r="E31" s="149"/>
      <c r="F31" s="123">
        <f t="shared" si="0"/>
        <v>0</v>
      </c>
      <c r="G31" s="187"/>
      <c r="H31" s="168"/>
      <c r="I31" s="156" t="e">
        <f>VLOOKUP(H31,Presupuesto!$B$8:$C$583,2,0)</f>
        <v>#N/A</v>
      </c>
      <c r="J31" s="124" t="str">
        <f t="shared" si="2"/>
        <v>Desarrollo Curricular</v>
      </c>
      <c r="K31" s="124" t="s">
        <v>454</v>
      </c>
    </row>
    <row r="32" spans="3:11" hidden="1" x14ac:dyDescent="0.25">
      <c r="C32" s="167"/>
      <c r="D32" s="184"/>
      <c r="E32" s="149"/>
      <c r="F32" s="123">
        <f t="shared" si="0"/>
        <v>0</v>
      </c>
      <c r="G32" s="187"/>
      <c r="H32" s="168"/>
      <c r="I32" s="156" t="e">
        <f>VLOOKUP(H32,Presupuesto!$B$8:$C$583,2,0)</f>
        <v>#N/A</v>
      </c>
      <c r="J32" s="124" t="str">
        <f t="shared" si="2"/>
        <v>Desarrollo Curricular</v>
      </c>
      <c r="K32" s="124" t="s">
        <v>455</v>
      </c>
    </row>
    <row r="33" spans="3:11" hidden="1" x14ac:dyDescent="0.25">
      <c r="C33" s="167"/>
      <c r="D33" s="184"/>
      <c r="E33" s="149"/>
      <c r="F33" s="123">
        <f t="shared" si="0"/>
        <v>0</v>
      </c>
      <c r="G33" s="187"/>
      <c r="H33" s="168"/>
      <c r="I33" s="156" t="e">
        <f>VLOOKUP(H33,Presupuesto!$B$8:$C$583,2,0)</f>
        <v>#N/A</v>
      </c>
      <c r="J33" s="124" t="str">
        <f t="shared" si="2"/>
        <v>Desarrollo Curricular</v>
      </c>
      <c r="K33" s="124" t="s">
        <v>456</v>
      </c>
    </row>
    <row r="34" spans="3:11" hidden="1" x14ac:dyDescent="0.25">
      <c r="C34" s="167"/>
      <c r="D34" s="184"/>
      <c r="E34" s="149"/>
      <c r="F34" s="123">
        <f t="shared" si="0"/>
        <v>0</v>
      </c>
      <c r="G34" s="187"/>
      <c r="H34" s="168"/>
      <c r="I34" s="156" t="e">
        <f>VLOOKUP(H34,Presupuesto!$B$8:$C$583,2,0)</f>
        <v>#N/A</v>
      </c>
      <c r="J34" s="124" t="str">
        <f t="shared" si="2"/>
        <v>Desarrollo Curricular</v>
      </c>
      <c r="K34" s="124" t="s">
        <v>457</v>
      </c>
    </row>
    <row r="35" spans="3:11" hidden="1" x14ac:dyDescent="0.25">
      <c r="C35" s="167"/>
      <c r="D35" s="184"/>
      <c r="E35" s="149"/>
      <c r="F35" s="123">
        <f t="shared" si="0"/>
        <v>0</v>
      </c>
      <c r="G35" s="187"/>
      <c r="H35" s="168"/>
      <c r="I35" s="156" t="e">
        <f>VLOOKUP(H35,Presupuesto!$B$8:$C$583,2,0)</f>
        <v>#N/A</v>
      </c>
      <c r="J35" s="124" t="str">
        <f t="shared" si="2"/>
        <v>Desarrollo Curricular</v>
      </c>
      <c r="K35" s="124" t="s">
        <v>458</v>
      </c>
    </row>
    <row r="36" spans="3:11" hidden="1" x14ac:dyDescent="0.25">
      <c r="C36" s="167"/>
      <c r="D36" s="184"/>
      <c r="E36" s="149"/>
      <c r="F36" s="123">
        <f t="shared" si="0"/>
        <v>0</v>
      </c>
      <c r="G36" s="187"/>
      <c r="H36" s="168"/>
      <c r="I36" s="156" t="e">
        <f>VLOOKUP(H36,Presupuesto!$B$8:$C$583,2,0)</f>
        <v>#N/A</v>
      </c>
      <c r="J36" s="124" t="str">
        <f t="shared" si="2"/>
        <v>Desarrollo Curricular</v>
      </c>
      <c r="K36" s="124" t="s">
        <v>459</v>
      </c>
    </row>
    <row r="37" spans="3:11" hidden="1" x14ac:dyDescent="0.25">
      <c r="C37" s="167"/>
      <c r="D37" s="184"/>
      <c r="E37" s="149"/>
      <c r="F37" s="123">
        <f t="shared" si="0"/>
        <v>0</v>
      </c>
      <c r="G37" s="187"/>
      <c r="H37" s="168"/>
      <c r="I37" s="156" t="e">
        <f>VLOOKUP(H37,Presupuesto!$B$8:$C$583,2,0)</f>
        <v>#N/A</v>
      </c>
      <c r="J37" s="124" t="str">
        <f t="shared" si="2"/>
        <v>Desarrollo Curricular</v>
      </c>
      <c r="K37" s="124" t="s">
        <v>460</v>
      </c>
    </row>
    <row r="38" spans="3:11" hidden="1" x14ac:dyDescent="0.25">
      <c r="C38" s="167"/>
      <c r="D38" s="184"/>
      <c r="E38" s="149"/>
      <c r="F38" s="123">
        <f t="shared" si="0"/>
        <v>0</v>
      </c>
      <c r="G38" s="187"/>
      <c r="H38" s="168"/>
      <c r="I38" s="156" t="e">
        <f>VLOOKUP(H38,Presupuesto!$B$8:$C$583,2,0)</f>
        <v>#N/A</v>
      </c>
      <c r="J38" s="124" t="str">
        <f t="shared" si="2"/>
        <v>Desarrollo Curricular</v>
      </c>
      <c r="K38" s="124" t="s">
        <v>461</v>
      </c>
    </row>
    <row r="39" spans="3:11" hidden="1" x14ac:dyDescent="0.25">
      <c r="C39" s="169"/>
      <c r="D39" s="177"/>
      <c r="E39" s="144"/>
      <c r="F39" s="123">
        <f t="shared" ref="F39:F45" si="3">D39*E39</f>
        <v>0</v>
      </c>
      <c r="G39" s="187"/>
      <c r="H39" s="170"/>
      <c r="I39" s="156" t="e">
        <f>VLOOKUP(H39,Presupuesto!$B$8:$C$583,2,0)</f>
        <v>#N/A</v>
      </c>
      <c r="J39" s="124" t="str">
        <f t="shared" si="2"/>
        <v>Desarrollo Curricular</v>
      </c>
      <c r="K39" s="124" t="s">
        <v>462</v>
      </c>
    </row>
    <row r="40" spans="3:11" hidden="1" x14ac:dyDescent="0.25">
      <c r="C40" s="169"/>
      <c r="D40" s="177"/>
      <c r="E40" s="144"/>
      <c r="F40" s="123">
        <f t="shared" si="3"/>
        <v>0</v>
      </c>
      <c r="G40" s="187"/>
      <c r="H40" s="170"/>
      <c r="I40" s="156" t="e">
        <f>VLOOKUP(H40,Presupuesto!$B$8:$C$583,2,0)</f>
        <v>#N/A</v>
      </c>
      <c r="J40" s="124" t="str">
        <f t="shared" si="2"/>
        <v>Desarrollo Curricular</v>
      </c>
      <c r="K40" s="124" t="s">
        <v>463</v>
      </c>
    </row>
    <row r="41" spans="3:11" hidden="1" x14ac:dyDescent="0.25">
      <c r="C41" s="169"/>
      <c r="D41" s="177"/>
      <c r="E41" s="144"/>
      <c r="F41" s="123">
        <f t="shared" si="3"/>
        <v>0</v>
      </c>
      <c r="G41" s="187"/>
      <c r="H41" s="170"/>
      <c r="I41" s="156" t="e">
        <f>VLOOKUP(H41,Presupuesto!$B$8:$C$583,2,0)</f>
        <v>#N/A</v>
      </c>
      <c r="J41" s="124" t="str">
        <f t="shared" si="2"/>
        <v>Desarrollo Curricular</v>
      </c>
      <c r="K41" s="124" t="s">
        <v>2029</v>
      </c>
    </row>
    <row r="42" spans="3:11" hidden="1" x14ac:dyDescent="0.25">
      <c r="C42" s="169"/>
      <c r="D42" s="177"/>
      <c r="E42" s="144"/>
      <c r="F42" s="123">
        <f t="shared" si="3"/>
        <v>0</v>
      </c>
      <c r="G42" s="187"/>
      <c r="H42" s="170"/>
      <c r="I42" s="156" t="e">
        <f>VLOOKUP(H42,Presupuesto!$B$8:$C$583,2,0)</f>
        <v>#N/A</v>
      </c>
      <c r="J42" s="124" t="str">
        <f t="shared" si="2"/>
        <v>Desarrollo Curricular</v>
      </c>
      <c r="K42" s="124" t="s">
        <v>471</v>
      </c>
    </row>
    <row r="43" spans="3:11" hidden="1" x14ac:dyDescent="0.25">
      <c r="C43" s="169"/>
      <c r="D43" s="177"/>
      <c r="E43" s="144"/>
      <c r="F43" s="123">
        <f t="shared" si="3"/>
        <v>0</v>
      </c>
      <c r="G43" s="187"/>
      <c r="H43" s="170"/>
      <c r="I43" s="156" t="e">
        <f>VLOOKUP(H43,Presupuesto!$B$8:$C$583,2,0)</f>
        <v>#N/A</v>
      </c>
      <c r="J43" s="124" t="str">
        <f t="shared" si="2"/>
        <v>Desarrollo Curricular</v>
      </c>
      <c r="K43" s="124" t="s">
        <v>454</v>
      </c>
    </row>
    <row r="44" spans="3:11" hidden="1" x14ac:dyDescent="0.25">
      <c r="C44" s="169"/>
      <c r="D44" s="177"/>
      <c r="E44" s="144"/>
      <c r="F44" s="123">
        <f t="shared" si="3"/>
        <v>0</v>
      </c>
      <c r="G44" s="187"/>
      <c r="H44" s="170"/>
      <c r="I44" s="156" t="e">
        <f>VLOOKUP(H44,Presupuesto!$B$8:$C$583,2,0)</f>
        <v>#N/A</v>
      </c>
      <c r="J44" s="124" t="str">
        <f t="shared" si="2"/>
        <v>Desarrollo Curricular</v>
      </c>
      <c r="K44" s="124" t="s">
        <v>455</v>
      </c>
    </row>
    <row r="45" spans="3:11" hidden="1" x14ac:dyDescent="0.25">
      <c r="C45" s="169"/>
      <c r="D45" s="177"/>
      <c r="E45" s="144"/>
      <c r="F45" s="123">
        <f t="shared" si="3"/>
        <v>0</v>
      </c>
      <c r="G45" s="187"/>
      <c r="H45" s="170"/>
      <c r="I45" s="156" t="e">
        <f>VLOOKUP(H45,Presupuesto!$B$8:$C$583,2,0)</f>
        <v>#N/A</v>
      </c>
      <c r="J45" s="124" t="str">
        <f t="shared" si="2"/>
        <v>Desarrollo Curricular</v>
      </c>
      <c r="K45" s="124" t="s">
        <v>456</v>
      </c>
    </row>
    <row r="46" spans="3:11" hidden="1" x14ac:dyDescent="0.25">
      <c r="C46" s="169"/>
      <c r="D46" s="177"/>
      <c r="E46" s="144"/>
      <c r="F46" s="123">
        <f t="shared" si="0"/>
        <v>0</v>
      </c>
      <c r="G46" s="187"/>
      <c r="H46" s="170"/>
      <c r="I46" s="156" t="e">
        <f>VLOOKUP(H46,Presupuesto!$B$8:$C$583,2,0)</f>
        <v>#N/A</v>
      </c>
      <c r="J46" s="124" t="str">
        <f t="shared" si="2"/>
        <v>Desarrollo Curricular</v>
      </c>
      <c r="K46" s="124" t="s">
        <v>457</v>
      </c>
    </row>
    <row r="47" spans="3:11" hidden="1" x14ac:dyDescent="0.25">
      <c r="C47" s="171"/>
      <c r="D47" s="177"/>
      <c r="E47" s="144"/>
      <c r="F47" s="123">
        <f t="shared" si="0"/>
        <v>0</v>
      </c>
      <c r="G47" s="187"/>
      <c r="H47" s="172"/>
      <c r="I47" s="156" t="e">
        <f>VLOOKUP(H47,Presupuesto!$B$8:$C$583,2,0)</f>
        <v>#N/A</v>
      </c>
      <c r="J47" s="124" t="str">
        <f t="shared" si="2"/>
        <v>Desarrollo Curricular</v>
      </c>
      <c r="K47" s="124" t="s">
        <v>458</v>
      </c>
    </row>
    <row r="48" spans="3:11" hidden="1" x14ac:dyDescent="0.25">
      <c r="C48" s="171"/>
      <c r="D48" s="177"/>
      <c r="E48" s="144"/>
      <c r="F48" s="123">
        <f t="shared" si="0"/>
        <v>0</v>
      </c>
      <c r="G48" s="187"/>
      <c r="H48" s="172"/>
      <c r="I48" s="156" t="e">
        <f>VLOOKUP(H48,Presupuesto!$B$8:$C$583,2,0)</f>
        <v>#N/A</v>
      </c>
      <c r="J48" s="124" t="str">
        <f t="shared" si="2"/>
        <v>Desarrollo Curricular</v>
      </c>
      <c r="K48" s="124" t="s">
        <v>459</v>
      </c>
    </row>
    <row r="49" spans="3:11" hidden="1" x14ac:dyDescent="0.25">
      <c r="C49" s="171"/>
      <c r="D49" s="177"/>
      <c r="E49" s="144"/>
      <c r="F49" s="123">
        <f t="shared" si="0"/>
        <v>0</v>
      </c>
      <c r="G49" s="187"/>
      <c r="H49" s="172"/>
      <c r="I49" s="156" t="e">
        <f>VLOOKUP(H49,Presupuesto!$B$8:$C$583,2,0)</f>
        <v>#N/A</v>
      </c>
      <c r="J49" s="124" t="str">
        <f t="shared" si="2"/>
        <v>Desarrollo Curricular</v>
      </c>
      <c r="K49" s="124" t="s">
        <v>460</v>
      </c>
    </row>
    <row r="50" spans="3:11" hidden="1" x14ac:dyDescent="0.25">
      <c r="C50" s="171"/>
      <c r="D50" s="177"/>
      <c r="E50" s="144"/>
      <c r="F50" s="123">
        <f t="shared" si="0"/>
        <v>0</v>
      </c>
      <c r="G50" s="187"/>
      <c r="H50" s="172"/>
      <c r="I50" s="156" t="e">
        <f>VLOOKUP(H50,Presupuesto!$B$8:$C$583,2,0)</f>
        <v>#N/A</v>
      </c>
      <c r="J50" s="124" t="str">
        <f t="shared" si="2"/>
        <v>Desarrollo Curricular</v>
      </c>
      <c r="K50" s="124" t="s">
        <v>461</v>
      </c>
    </row>
    <row r="51" spans="3:11" ht="15.75" thickBot="1" x14ac:dyDescent="0.3">
      <c r="C51" s="173"/>
      <c r="D51" s="185"/>
      <c r="E51" s="129"/>
      <c r="F51" s="131">
        <f t="shared" si="0"/>
        <v>0</v>
      </c>
      <c r="G51" s="188"/>
      <c r="H51" s="174"/>
      <c r="I51" s="158" t="e">
        <f>VLOOKUP(H51,Presupuesto!$B$8:$C$583,2,0)</f>
        <v>#N/A</v>
      </c>
      <c r="J51" s="132" t="str">
        <f>$J$20</f>
        <v>Desarrollo Curricular</v>
      </c>
      <c r="K51" s="124" t="s">
        <v>462</v>
      </c>
    </row>
    <row r="53" spans="3:11" ht="15.75" thickBot="1" x14ac:dyDescent="0.3">
      <c r="F53" s="116"/>
      <c r="G53" s="115"/>
      <c r="H53" s="116"/>
      <c r="I53" s="116"/>
    </row>
    <row r="54" spans="3:11" ht="15.75" thickBot="1" x14ac:dyDescent="0.3">
      <c r="C54" s="183" t="s">
        <v>53</v>
      </c>
      <c r="D54" s="134">
        <f>SUM(F61:F95)</f>
        <v>24222</v>
      </c>
      <c r="F54" s="72"/>
      <c r="G54" s="97"/>
      <c r="H54" s="72"/>
      <c r="I54" s="72"/>
    </row>
    <row r="55" spans="3:11" x14ac:dyDescent="0.25">
      <c r="C55" s="72"/>
      <c r="D55" s="31"/>
      <c r="E55" s="119"/>
      <c r="F55" s="119"/>
      <c r="G55" s="119"/>
      <c r="H55" s="94"/>
      <c r="I55" s="94"/>
      <c r="J55" s="94"/>
      <c r="K55" s="138"/>
    </row>
    <row r="56" spans="3:11" x14ac:dyDescent="0.25">
      <c r="C56" s="72"/>
      <c r="D56" s="31"/>
      <c r="E56" s="119"/>
      <c r="F56" s="119"/>
      <c r="G56" s="119"/>
      <c r="H56" s="94"/>
      <c r="I56" s="94"/>
      <c r="J56" s="94"/>
      <c r="K56" s="138"/>
    </row>
    <row r="57" spans="3:11" ht="15.75" x14ac:dyDescent="0.25">
      <c r="C57" s="236" t="s">
        <v>450</v>
      </c>
      <c r="D57" s="237" t="s">
        <v>1607</v>
      </c>
      <c r="E57" s="119"/>
      <c r="F57" s="119"/>
      <c r="G57" s="119"/>
      <c r="H57" s="94"/>
      <c r="I57" s="94"/>
      <c r="J57" s="94"/>
      <c r="K57" s="138"/>
    </row>
    <row r="58" spans="3:11" ht="18.75" x14ac:dyDescent="0.25">
      <c r="C58" s="256" t="str">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b.3 Ejecución de la ruta del desarrollo curricular en las unidades Académicas.</v>
      </c>
      <c r="D58" s="31"/>
      <c r="E58" s="119"/>
      <c r="F58" s="119"/>
      <c r="G58" s="119"/>
      <c r="H58" s="94"/>
      <c r="I58" s="94"/>
      <c r="J58" s="94"/>
      <c r="K58" s="138"/>
    </row>
    <row r="59" spans="3:11" ht="15.75" thickBot="1" x14ac:dyDescent="0.3">
      <c r="F59" s="119"/>
      <c r="G59" s="94"/>
      <c r="H59" s="94"/>
      <c r="I59" s="94"/>
    </row>
    <row r="60" spans="3:11" ht="30.75" thickBot="1" x14ac:dyDescent="0.3">
      <c r="C60" s="155" t="s">
        <v>44</v>
      </c>
      <c r="D60" s="155" t="s">
        <v>55</v>
      </c>
      <c r="E60" s="162" t="s">
        <v>57</v>
      </c>
      <c r="F60" s="161" t="s">
        <v>27</v>
      </c>
      <c r="G60" s="159" t="s">
        <v>187</v>
      </c>
      <c r="H60" s="162" t="s">
        <v>46</v>
      </c>
      <c r="I60" s="159" t="s">
        <v>188</v>
      </c>
      <c r="J60" s="159" t="s">
        <v>469</v>
      </c>
      <c r="K60" s="159" t="s">
        <v>470</v>
      </c>
    </row>
    <row r="61" spans="3:11" x14ac:dyDescent="0.25">
      <c r="C61" s="269" t="s">
        <v>489</v>
      </c>
      <c r="D61" s="270">
        <v>9</v>
      </c>
      <c r="E61" s="268">
        <f>HLOOKUP(C61,$AH$2:$BU$3,2,0)</f>
        <v>2000</v>
      </c>
      <c r="F61" s="123">
        <f t="shared" ref="F61:F95" si="4">D61*E61</f>
        <v>18000</v>
      </c>
      <c r="G61" s="187" t="s">
        <v>186</v>
      </c>
      <c r="H61" s="168" t="s">
        <v>996</v>
      </c>
      <c r="I61" s="156" t="str">
        <f>VLOOKUP(H61,Presupuesto!$B$8:$C$583,2,0)</f>
        <v>VIATICOS NACIONALES</v>
      </c>
      <c r="J61" s="267" t="s">
        <v>180</v>
      </c>
      <c r="K61" s="124" t="s">
        <v>453</v>
      </c>
    </row>
    <row r="62" spans="3:11" x14ac:dyDescent="0.25">
      <c r="C62" s="167" t="s">
        <v>1577</v>
      </c>
      <c r="D62" s="184">
        <v>36</v>
      </c>
      <c r="E62" s="149">
        <v>102</v>
      </c>
      <c r="F62" s="123">
        <f t="shared" si="4"/>
        <v>3672</v>
      </c>
      <c r="G62" s="187" t="s">
        <v>186</v>
      </c>
      <c r="H62" s="168" t="s">
        <v>1106</v>
      </c>
      <c r="I62" s="156" t="str">
        <f>VLOOKUP(H62,Presupuesto!$B$8:$C$583,2,0)</f>
        <v>GASOLINA</v>
      </c>
      <c r="J62" s="124" t="s">
        <v>180</v>
      </c>
      <c r="K62" s="124" t="s">
        <v>471</v>
      </c>
    </row>
    <row r="63" spans="3:11" x14ac:dyDescent="0.25">
      <c r="C63" s="167" t="s">
        <v>1590</v>
      </c>
      <c r="D63" s="184">
        <v>30</v>
      </c>
      <c r="E63" s="149">
        <v>85</v>
      </c>
      <c r="F63" s="123">
        <f t="shared" si="4"/>
        <v>2550</v>
      </c>
      <c r="G63" s="187" t="s">
        <v>186</v>
      </c>
      <c r="H63" s="168" t="s">
        <v>1050</v>
      </c>
      <c r="I63" s="156" t="str">
        <f>VLOOKUP(H63,Presupuesto!$B$8:$C$583,2,0)</f>
        <v>PAPEL DE ESCRITORIO</v>
      </c>
      <c r="J63" s="124" t="str">
        <f t="shared" ref="J63:J95" si="5">$J$61</f>
        <v>Desarrollo Curricular</v>
      </c>
      <c r="K63" s="124" t="s">
        <v>454</v>
      </c>
    </row>
    <row r="64" spans="3:11" hidden="1" x14ac:dyDescent="0.25">
      <c r="C64" s="167"/>
      <c r="D64" s="184"/>
      <c r="E64" s="149"/>
      <c r="F64" s="123">
        <f t="shared" si="4"/>
        <v>0</v>
      </c>
      <c r="G64" s="187"/>
      <c r="H64" s="168">
        <v>42500</v>
      </c>
      <c r="I64" s="156" t="e">
        <f>VLOOKUP(H64,Presupuesto!$B$8:$C$583,2,0)</f>
        <v>#N/A</v>
      </c>
      <c r="J64" s="124" t="str">
        <f t="shared" si="5"/>
        <v>Desarrollo Curricular</v>
      </c>
      <c r="K64" s="124" t="s">
        <v>455</v>
      </c>
    </row>
    <row r="65" spans="3:11" hidden="1" x14ac:dyDescent="0.25">
      <c r="C65" s="167"/>
      <c r="D65" s="184"/>
      <c r="E65" s="149"/>
      <c r="F65" s="123">
        <f t="shared" si="4"/>
        <v>0</v>
      </c>
      <c r="G65" s="187"/>
      <c r="H65" s="168">
        <v>42500</v>
      </c>
      <c r="I65" s="156" t="e">
        <f>VLOOKUP(H65,Presupuesto!$B$8:$C$583,2,0)</f>
        <v>#N/A</v>
      </c>
      <c r="J65" s="124" t="str">
        <f t="shared" si="5"/>
        <v>Desarrollo Curricular</v>
      </c>
      <c r="K65" s="124" t="s">
        <v>456</v>
      </c>
    </row>
    <row r="66" spans="3:11" hidden="1" x14ac:dyDescent="0.25">
      <c r="C66" s="167"/>
      <c r="D66" s="184"/>
      <c r="E66" s="149"/>
      <c r="F66" s="123">
        <f t="shared" si="4"/>
        <v>0</v>
      </c>
      <c r="G66" s="187"/>
      <c r="H66" s="168">
        <v>42500</v>
      </c>
      <c r="I66" s="156" t="e">
        <f>VLOOKUP(H66,Presupuesto!$B$8:$C$583,2,0)</f>
        <v>#N/A</v>
      </c>
      <c r="J66" s="124" t="str">
        <f t="shared" si="5"/>
        <v>Desarrollo Curricular</v>
      </c>
      <c r="K66" s="124" t="s">
        <v>457</v>
      </c>
    </row>
    <row r="67" spans="3:11" hidden="1" x14ac:dyDescent="0.25">
      <c r="C67" s="167"/>
      <c r="D67" s="184"/>
      <c r="E67" s="149"/>
      <c r="F67" s="123">
        <f t="shared" si="4"/>
        <v>0</v>
      </c>
      <c r="G67" s="187"/>
      <c r="H67" s="168">
        <v>42500</v>
      </c>
      <c r="I67" s="156" t="e">
        <f>VLOOKUP(H67,Presupuesto!$B$8:$C$583,2,0)</f>
        <v>#N/A</v>
      </c>
      <c r="J67" s="124" t="str">
        <f t="shared" si="5"/>
        <v>Desarrollo Curricular</v>
      </c>
      <c r="K67" s="124" t="s">
        <v>458</v>
      </c>
    </row>
    <row r="68" spans="3:11" hidden="1" x14ac:dyDescent="0.25">
      <c r="C68" s="167"/>
      <c r="D68" s="184"/>
      <c r="E68" s="149"/>
      <c r="F68" s="123">
        <f t="shared" si="4"/>
        <v>0</v>
      </c>
      <c r="G68" s="187"/>
      <c r="H68" s="168">
        <v>35600</v>
      </c>
      <c r="I68" s="156" t="e">
        <f>VLOOKUP(H68,Presupuesto!$B$8:$C$583,2,0)</f>
        <v>#N/A</v>
      </c>
      <c r="J68" s="124" t="str">
        <f t="shared" si="5"/>
        <v>Desarrollo Curricular</v>
      </c>
      <c r="K68" s="124" t="s">
        <v>459</v>
      </c>
    </row>
    <row r="69" spans="3:11" hidden="1" x14ac:dyDescent="0.25">
      <c r="C69" s="167"/>
      <c r="D69" s="184"/>
      <c r="E69" s="149"/>
      <c r="F69" s="123">
        <f t="shared" si="4"/>
        <v>0</v>
      </c>
      <c r="G69" s="187"/>
      <c r="H69" s="168"/>
      <c r="I69" s="156" t="e">
        <f>VLOOKUP(H69,Presupuesto!$B$8:$C$583,2,0)</f>
        <v>#N/A</v>
      </c>
      <c r="J69" s="124" t="str">
        <f t="shared" si="5"/>
        <v>Desarrollo Curricular</v>
      </c>
      <c r="K69" s="124" t="s">
        <v>460</v>
      </c>
    </row>
    <row r="70" spans="3:11" hidden="1" x14ac:dyDescent="0.25">
      <c r="C70" s="167"/>
      <c r="D70" s="184"/>
      <c r="E70" s="149"/>
      <c r="F70" s="123">
        <f t="shared" si="4"/>
        <v>0</v>
      </c>
      <c r="G70" s="187"/>
      <c r="H70" s="168"/>
      <c r="I70" s="156" t="e">
        <f>VLOOKUP(H70,Presupuesto!$B$8:$C$583,2,0)</f>
        <v>#N/A</v>
      </c>
      <c r="J70" s="124" t="str">
        <f t="shared" si="5"/>
        <v>Desarrollo Curricular</v>
      </c>
      <c r="K70" s="124" t="s">
        <v>461</v>
      </c>
    </row>
    <row r="71" spans="3:11" hidden="1" x14ac:dyDescent="0.25">
      <c r="C71" s="167"/>
      <c r="D71" s="184"/>
      <c r="E71" s="149"/>
      <c r="F71" s="123">
        <f t="shared" si="4"/>
        <v>0</v>
      </c>
      <c r="G71" s="187"/>
      <c r="H71" s="168"/>
      <c r="I71" s="156" t="e">
        <f>VLOOKUP(H71,Presupuesto!$B$8:$C$583,2,0)</f>
        <v>#N/A</v>
      </c>
      <c r="J71" s="124" t="str">
        <f t="shared" si="5"/>
        <v>Desarrollo Curricular</v>
      </c>
      <c r="K71" s="124" t="s">
        <v>462</v>
      </c>
    </row>
    <row r="72" spans="3:11" hidden="1" x14ac:dyDescent="0.25">
      <c r="C72" s="167"/>
      <c r="D72" s="184"/>
      <c r="E72" s="149"/>
      <c r="F72" s="123">
        <f t="shared" si="4"/>
        <v>0</v>
      </c>
      <c r="G72" s="187"/>
      <c r="H72" s="168"/>
      <c r="I72" s="156" t="e">
        <f>VLOOKUP(H72,Presupuesto!$B$8:$C$583,2,0)</f>
        <v>#N/A</v>
      </c>
      <c r="J72" s="124" t="str">
        <f t="shared" si="5"/>
        <v>Desarrollo Curricular</v>
      </c>
      <c r="K72" s="124" t="s">
        <v>463</v>
      </c>
    </row>
    <row r="73" spans="3:11" hidden="1" x14ac:dyDescent="0.25">
      <c r="C73" s="167"/>
      <c r="D73" s="184"/>
      <c r="E73" s="149"/>
      <c r="F73" s="123">
        <f t="shared" si="4"/>
        <v>0</v>
      </c>
      <c r="G73" s="187"/>
      <c r="H73" s="168"/>
      <c r="I73" s="156" t="e">
        <f>VLOOKUP(H73,Presupuesto!$B$8:$C$583,2,0)</f>
        <v>#N/A</v>
      </c>
      <c r="J73" s="124" t="str">
        <f t="shared" si="5"/>
        <v>Desarrollo Curricular</v>
      </c>
      <c r="K73" s="124" t="s">
        <v>2029</v>
      </c>
    </row>
    <row r="74" spans="3:11" hidden="1" x14ac:dyDescent="0.25">
      <c r="C74" s="167"/>
      <c r="D74" s="184"/>
      <c r="E74" s="149"/>
      <c r="F74" s="123">
        <f t="shared" si="4"/>
        <v>0</v>
      </c>
      <c r="G74" s="187"/>
      <c r="H74" s="168"/>
      <c r="I74" s="156" t="e">
        <f>VLOOKUP(H74,Presupuesto!$B$8:$C$583,2,0)</f>
        <v>#N/A</v>
      </c>
      <c r="J74" s="124" t="str">
        <f t="shared" si="5"/>
        <v>Desarrollo Curricular</v>
      </c>
      <c r="K74" s="124" t="s">
        <v>471</v>
      </c>
    </row>
    <row r="75" spans="3:11" hidden="1" x14ac:dyDescent="0.25">
      <c r="C75" s="167"/>
      <c r="D75" s="184"/>
      <c r="E75" s="149"/>
      <c r="F75" s="123">
        <f t="shared" si="4"/>
        <v>0</v>
      </c>
      <c r="G75" s="187"/>
      <c r="H75" s="168"/>
      <c r="I75" s="156" t="e">
        <f>VLOOKUP(H75,Presupuesto!$B$8:$C$583,2,0)</f>
        <v>#N/A</v>
      </c>
      <c r="J75" s="124" t="str">
        <f t="shared" si="5"/>
        <v>Desarrollo Curricular</v>
      </c>
      <c r="K75" s="124" t="s">
        <v>454</v>
      </c>
    </row>
    <row r="76" spans="3:11" hidden="1" x14ac:dyDescent="0.25">
      <c r="C76" s="167"/>
      <c r="D76" s="184"/>
      <c r="E76" s="149"/>
      <c r="F76" s="123">
        <f t="shared" si="4"/>
        <v>0</v>
      </c>
      <c r="G76" s="187"/>
      <c r="H76" s="168"/>
      <c r="I76" s="156" t="e">
        <f>VLOOKUP(H76,Presupuesto!$B$8:$C$583,2,0)</f>
        <v>#N/A</v>
      </c>
      <c r="J76" s="124" t="str">
        <f t="shared" si="5"/>
        <v>Desarrollo Curricular</v>
      </c>
      <c r="K76" s="124" t="s">
        <v>455</v>
      </c>
    </row>
    <row r="77" spans="3:11" hidden="1" x14ac:dyDescent="0.25">
      <c r="C77" s="167"/>
      <c r="D77" s="184"/>
      <c r="E77" s="149"/>
      <c r="F77" s="123">
        <f t="shared" si="4"/>
        <v>0</v>
      </c>
      <c r="G77" s="187"/>
      <c r="H77" s="168"/>
      <c r="I77" s="156" t="e">
        <f>VLOOKUP(H77,Presupuesto!$B$8:$C$583,2,0)</f>
        <v>#N/A</v>
      </c>
      <c r="J77" s="124" t="str">
        <f t="shared" si="5"/>
        <v>Desarrollo Curricular</v>
      </c>
      <c r="K77" s="124" t="s">
        <v>456</v>
      </c>
    </row>
    <row r="78" spans="3:11" hidden="1" x14ac:dyDescent="0.25">
      <c r="C78" s="167"/>
      <c r="D78" s="184"/>
      <c r="E78" s="149"/>
      <c r="F78" s="123">
        <f t="shared" si="4"/>
        <v>0</v>
      </c>
      <c r="G78" s="187"/>
      <c r="H78" s="168"/>
      <c r="I78" s="156" t="e">
        <f>VLOOKUP(H78,Presupuesto!$B$8:$C$583,2,0)</f>
        <v>#N/A</v>
      </c>
      <c r="J78" s="124" t="str">
        <f t="shared" si="5"/>
        <v>Desarrollo Curricular</v>
      </c>
      <c r="K78" s="124" t="s">
        <v>457</v>
      </c>
    </row>
    <row r="79" spans="3:11" hidden="1" x14ac:dyDescent="0.25">
      <c r="C79" s="167"/>
      <c r="D79" s="184"/>
      <c r="E79" s="149"/>
      <c r="F79" s="123">
        <f t="shared" si="4"/>
        <v>0</v>
      </c>
      <c r="G79" s="187"/>
      <c r="H79" s="168"/>
      <c r="I79" s="156" t="e">
        <f>VLOOKUP(H79,Presupuesto!$B$8:$C$583,2,0)</f>
        <v>#N/A</v>
      </c>
      <c r="J79" s="124" t="str">
        <f t="shared" si="5"/>
        <v>Desarrollo Curricular</v>
      </c>
      <c r="K79" s="124" t="s">
        <v>458</v>
      </c>
    </row>
    <row r="80" spans="3:11" hidden="1" x14ac:dyDescent="0.25">
      <c r="C80" s="167"/>
      <c r="D80" s="184"/>
      <c r="E80" s="149"/>
      <c r="F80" s="123">
        <f t="shared" si="4"/>
        <v>0</v>
      </c>
      <c r="G80" s="187"/>
      <c r="H80" s="168"/>
      <c r="I80" s="156" t="e">
        <f>VLOOKUP(H80,Presupuesto!$B$8:$C$583,2,0)</f>
        <v>#N/A</v>
      </c>
      <c r="J80" s="124" t="str">
        <f t="shared" si="5"/>
        <v>Desarrollo Curricular</v>
      </c>
      <c r="K80" s="124" t="s">
        <v>459</v>
      </c>
    </row>
    <row r="81" spans="3:11" hidden="1" x14ac:dyDescent="0.25">
      <c r="C81" s="167"/>
      <c r="D81" s="184"/>
      <c r="E81" s="149"/>
      <c r="F81" s="123">
        <f t="shared" si="4"/>
        <v>0</v>
      </c>
      <c r="G81" s="187"/>
      <c r="H81" s="168"/>
      <c r="I81" s="156" t="e">
        <f>VLOOKUP(H81,Presupuesto!$B$8:$C$583,2,0)</f>
        <v>#N/A</v>
      </c>
      <c r="J81" s="124" t="str">
        <f t="shared" si="5"/>
        <v>Desarrollo Curricular</v>
      </c>
      <c r="K81" s="124" t="s">
        <v>460</v>
      </c>
    </row>
    <row r="82" spans="3:11" hidden="1" x14ac:dyDescent="0.25">
      <c r="C82" s="167"/>
      <c r="D82" s="184"/>
      <c r="E82" s="149"/>
      <c r="F82" s="123">
        <f t="shared" si="4"/>
        <v>0</v>
      </c>
      <c r="G82" s="187"/>
      <c r="H82" s="168"/>
      <c r="I82" s="156" t="e">
        <f>VLOOKUP(H82,Presupuesto!$B$8:$C$583,2,0)</f>
        <v>#N/A</v>
      </c>
      <c r="J82" s="124" t="str">
        <f t="shared" si="5"/>
        <v>Desarrollo Curricular</v>
      </c>
      <c r="K82" s="124" t="s">
        <v>461</v>
      </c>
    </row>
    <row r="83" spans="3:11" hidden="1" x14ac:dyDescent="0.25">
      <c r="C83" s="169"/>
      <c r="D83" s="177"/>
      <c r="E83" s="144"/>
      <c r="F83" s="123">
        <f t="shared" si="4"/>
        <v>0</v>
      </c>
      <c r="G83" s="187"/>
      <c r="H83" s="170"/>
      <c r="I83" s="156" t="e">
        <f>VLOOKUP(H83,Presupuesto!$B$8:$C$583,2,0)</f>
        <v>#N/A</v>
      </c>
      <c r="J83" s="124" t="str">
        <f t="shared" si="5"/>
        <v>Desarrollo Curricular</v>
      </c>
      <c r="K83" s="124" t="s">
        <v>462</v>
      </c>
    </row>
    <row r="84" spans="3:11" hidden="1" x14ac:dyDescent="0.25">
      <c r="C84" s="169"/>
      <c r="D84" s="177"/>
      <c r="E84" s="144"/>
      <c r="F84" s="123">
        <f t="shared" si="4"/>
        <v>0</v>
      </c>
      <c r="G84" s="187"/>
      <c r="H84" s="170"/>
      <c r="I84" s="156" t="e">
        <f>VLOOKUP(H84,Presupuesto!$B$8:$C$583,2,0)</f>
        <v>#N/A</v>
      </c>
      <c r="J84" s="124" t="str">
        <f t="shared" si="5"/>
        <v>Desarrollo Curricular</v>
      </c>
      <c r="K84" s="124" t="s">
        <v>463</v>
      </c>
    </row>
    <row r="85" spans="3:11" hidden="1" x14ac:dyDescent="0.25">
      <c r="C85" s="169"/>
      <c r="D85" s="177"/>
      <c r="E85" s="144"/>
      <c r="F85" s="123">
        <f t="shared" si="4"/>
        <v>0</v>
      </c>
      <c r="G85" s="187"/>
      <c r="H85" s="170"/>
      <c r="I85" s="156" t="e">
        <f>VLOOKUP(H85,Presupuesto!$B$8:$C$583,2,0)</f>
        <v>#N/A</v>
      </c>
      <c r="J85" s="124" t="str">
        <f t="shared" si="5"/>
        <v>Desarrollo Curricular</v>
      </c>
      <c r="K85" s="124" t="s">
        <v>2029</v>
      </c>
    </row>
    <row r="86" spans="3:11" hidden="1" x14ac:dyDescent="0.25">
      <c r="C86" s="169"/>
      <c r="D86" s="177"/>
      <c r="E86" s="144"/>
      <c r="F86" s="123">
        <f t="shared" si="4"/>
        <v>0</v>
      </c>
      <c r="G86" s="187"/>
      <c r="H86" s="170"/>
      <c r="I86" s="156" t="e">
        <f>VLOOKUP(H86,Presupuesto!$B$8:$C$583,2,0)</f>
        <v>#N/A</v>
      </c>
      <c r="J86" s="124" t="str">
        <f t="shared" si="5"/>
        <v>Desarrollo Curricular</v>
      </c>
      <c r="K86" s="124" t="s">
        <v>471</v>
      </c>
    </row>
    <row r="87" spans="3:11" hidden="1" x14ac:dyDescent="0.25">
      <c r="C87" s="169"/>
      <c r="D87" s="177"/>
      <c r="E87" s="144"/>
      <c r="F87" s="123">
        <f t="shared" si="4"/>
        <v>0</v>
      </c>
      <c r="G87" s="187"/>
      <c r="H87" s="170"/>
      <c r="I87" s="156" t="e">
        <f>VLOOKUP(H87,Presupuesto!$B$8:$C$583,2,0)</f>
        <v>#N/A</v>
      </c>
      <c r="J87" s="124" t="str">
        <f t="shared" si="5"/>
        <v>Desarrollo Curricular</v>
      </c>
      <c r="K87" s="124" t="s">
        <v>454</v>
      </c>
    </row>
    <row r="88" spans="3:11" hidden="1" x14ac:dyDescent="0.25">
      <c r="C88" s="169"/>
      <c r="D88" s="177"/>
      <c r="E88" s="144"/>
      <c r="F88" s="123">
        <f t="shared" si="4"/>
        <v>0</v>
      </c>
      <c r="G88" s="187"/>
      <c r="H88" s="170"/>
      <c r="I88" s="156" t="e">
        <f>VLOOKUP(H88,Presupuesto!$B$8:$C$583,2,0)</f>
        <v>#N/A</v>
      </c>
      <c r="J88" s="124" t="str">
        <f t="shared" si="5"/>
        <v>Desarrollo Curricular</v>
      </c>
      <c r="K88" s="124" t="s">
        <v>455</v>
      </c>
    </row>
    <row r="89" spans="3:11" hidden="1" x14ac:dyDescent="0.25">
      <c r="C89" s="169"/>
      <c r="D89" s="177"/>
      <c r="E89" s="144"/>
      <c r="F89" s="123">
        <f t="shared" si="4"/>
        <v>0</v>
      </c>
      <c r="G89" s="187"/>
      <c r="H89" s="170"/>
      <c r="I89" s="156" t="e">
        <f>VLOOKUP(H89,Presupuesto!$B$8:$C$583,2,0)</f>
        <v>#N/A</v>
      </c>
      <c r="J89" s="124" t="str">
        <f t="shared" si="5"/>
        <v>Desarrollo Curricular</v>
      </c>
      <c r="K89" s="124" t="s">
        <v>456</v>
      </c>
    </row>
    <row r="90" spans="3:11" hidden="1" x14ac:dyDescent="0.25">
      <c r="C90" s="169"/>
      <c r="D90" s="177"/>
      <c r="E90" s="144"/>
      <c r="F90" s="123">
        <f t="shared" si="4"/>
        <v>0</v>
      </c>
      <c r="G90" s="187"/>
      <c r="H90" s="170"/>
      <c r="I90" s="156" t="e">
        <f>VLOOKUP(H90,Presupuesto!$B$8:$C$583,2,0)</f>
        <v>#N/A</v>
      </c>
      <c r="J90" s="124" t="str">
        <f t="shared" si="5"/>
        <v>Desarrollo Curricular</v>
      </c>
      <c r="K90" s="124" t="s">
        <v>457</v>
      </c>
    </row>
    <row r="91" spans="3:11" hidden="1" x14ac:dyDescent="0.25">
      <c r="C91" s="171"/>
      <c r="D91" s="177"/>
      <c r="E91" s="144"/>
      <c r="F91" s="123">
        <f t="shared" si="4"/>
        <v>0</v>
      </c>
      <c r="G91" s="187"/>
      <c r="H91" s="172"/>
      <c r="I91" s="156" t="e">
        <f>VLOOKUP(H91,Presupuesto!$B$8:$C$583,2,0)</f>
        <v>#N/A</v>
      </c>
      <c r="J91" s="124" t="str">
        <f t="shared" si="5"/>
        <v>Desarrollo Curricular</v>
      </c>
      <c r="K91" s="124" t="s">
        <v>458</v>
      </c>
    </row>
    <row r="92" spans="3:11" hidden="1" x14ac:dyDescent="0.25">
      <c r="C92" s="171"/>
      <c r="D92" s="177"/>
      <c r="E92" s="144"/>
      <c r="F92" s="123">
        <f t="shared" si="4"/>
        <v>0</v>
      </c>
      <c r="G92" s="187"/>
      <c r="H92" s="172"/>
      <c r="I92" s="156" t="e">
        <f>VLOOKUP(H92,Presupuesto!$B$8:$C$583,2,0)</f>
        <v>#N/A</v>
      </c>
      <c r="J92" s="124" t="str">
        <f t="shared" si="5"/>
        <v>Desarrollo Curricular</v>
      </c>
      <c r="K92" s="124" t="s">
        <v>459</v>
      </c>
    </row>
    <row r="93" spans="3:11" hidden="1" x14ac:dyDescent="0.25">
      <c r="C93" s="171"/>
      <c r="D93" s="177"/>
      <c r="E93" s="144"/>
      <c r="F93" s="123">
        <f t="shared" si="4"/>
        <v>0</v>
      </c>
      <c r="G93" s="187"/>
      <c r="H93" s="172"/>
      <c r="I93" s="156" t="e">
        <f>VLOOKUP(H93,Presupuesto!$B$8:$C$583,2,0)</f>
        <v>#N/A</v>
      </c>
      <c r="J93" s="124" t="str">
        <f t="shared" si="5"/>
        <v>Desarrollo Curricular</v>
      </c>
      <c r="K93" s="124" t="s">
        <v>460</v>
      </c>
    </row>
    <row r="94" spans="3:11" hidden="1" x14ac:dyDescent="0.25">
      <c r="C94" s="171"/>
      <c r="D94" s="177"/>
      <c r="E94" s="144"/>
      <c r="F94" s="123">
        <f t="shared" si="4"/>
        <v>0</v>
      </c>
      <c r="G94" s="187"/>
      <c r="H94" s="172"/>
      <c r="I94" s="156" t="e">
        <f>VLOOKUP(H94,Presupuesto!$B$8:$C$583,2,0)</f>
        <v>#N/A</v>
      </c>
      <c r="J94" s="124" t="str">
        <f t="shared" si="5"/>
        <v>Desarrollo Curricular</v>
      </c>
      <c r="K94" s="124" t="s">
        <v>461</v>
      </c>
    </row>
    <row r="95" spans="3:11" ht="15.75" thickBot="1" x14ac:dyDescent="0.3">
      <c r="C95" s="173"/>
      <c r="D95" s="185"/>
      <c r="E95" s="129"/>
      <c r="F95" s="131">
        <f t="shared" si="4"/>
        <v>0</v>
      </c>
      <c r="G95" s="188"/>
      <c r="H95" s="174"/>
      <c r="I95" s="158" t="e">
        <f>VLOOKUP(H95,Presupuesto!$B$8:$C$583,2,0)</f>
        <v>#N/A</v>
      </c>
      <c r="J95" s="124" t="str">
        <f t="shared" si="5"/>
        <v>Desarrollo Curricular</v>
      </c>
      <c r="K95" s="124" t="s">
        <v>462</v>
      </c>
    </row>
    <row r="97" spans="3:11" ht="15.75" thickBot="1" x14ac:dyDescent="0.3"/>
    <row r="98" spans="3:11" ht="15.75" thickBot="1" x14ac:dyDescent="0.3">
      <c r="C98" s="183" t="s">
        <v>53</v>
      </c>
      <c r="D98" s="134">
        <f>SUM(F106:F139)</f>
        <v>8720</v>
      </c>
      <c r="F98" s="72"/>
      <c r="G98" s="97"/>
      <c r="H98" s="72"/>
      <c r="I98" s="72"/>
    </row>
    <row r="99" spans="3:11" x14ac:dyDescent="0.25">
      <c r="C99" s="72"/>
      <c r="D99" s="31"/>
      <c r="E99" s="119"/>
      <c r="F99" s="119"/>
      <c r="G99" s="119"/>
      <c r="H99" s="94"/>
      <c r="I99" s="94"/>
      <c r="J99" s="94"/>
      <c r="K99" s="138"/>
    </row>
    <row r="100" spans="3:11" x14ac:dyDescent="0.25">
      <c r="C100" s="72"/>
      <c r="D100" s="31"/>
      <c r="E100" s="119"/>
      <c r="F100" s="119"/>
      <c r="G100" s="119"/>
      <c r="H100" s="94"/>
      <c r="I100" s="94"/>
      <c r="J100" s="94"/>
      <c r="K100" s="138"/>
    </row>
    <row r="101" spans="3:11" ht="15.75" x14ac:dyDescent="0.25">
      <c r="C101" s="236" t="s">
        <v>450</v>
      </c>
      <c r="D101" s="237" t="s">
        <v>1611</v>
      </c>
      <c r="E101" s="119"/>
      <c r="F101" s="119"/>
      <c r="G101" s="119"/>
      <c r="H101" s="94"/>
      <c r="I101" s="94"/>
      <c r="J101" s="94"/>
      <c r="K101" s="138"/>
    </row>
    <row r="102" spans="3:11" ht="18.75" x14ac:dyDescent="0.25">
      <c r="C102" s="256" t="str">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c.1 Actualizar permanentemente los currículos de acuerdo a estudios de pertinencia y de mercado, a realizar y conforme a los planes de mejora del proceso de autoevaluación.</v>
      </c>
      <c r="D102" s="31"/>
      <c r="E102" s="119"/>
      <c r="F102" s="119"/>
      <c r="G102" s="119"/>
      <c r="H102" s="94"/>
      <c r="I102" s="94"/>
      <c r="J102" s="94"/>
      <c r="K102" s="138"/>
    </row>
    <row r="103" spans="3:11" ht="15.75" thickBot="1" x14ac:dyDescent="0.3">
      <c r="F103" s="119"/>
      <c r="G103" s="94"/>
      <c r="H103" s="94"/>
      <c r="I103" s="94"/>
    </row>
    <row r="104" spans="3:11" ht="30.75" thickBot="1" x14ac:dyDescent="0.3">
      <c r="C104" s="155" t="s">
        <v>44</v>
      </c>
      <c r="D104" s="155" t="s">
        <v>55</v>
      </c>
      <c r="E104" s="162" t="s">
        <v>57</v>
      </c>
      <c r="F104" s="161" t="s">
        <v>27</v>
      </c>
      <c r="G104" s="159" t="s">
        <v>187</v>
      </c>
      <c r="H104" s="162" t="s">
        <v>46</v>
      </c>
      <c r="I104" s="159" t="s">
        <v>188</v>
      </c>
      <c r="J104" s="159" t="s">
        <v>469</v>
      </c>
      <c r="K104" s="159" t="s">
        <v>470</v>
      </c>
    </row>
    <row r="105" spans="3:11" x14ac:dyDescent="0.25">
      <c r="C105" s="269" t="s">
        <v>497</v>
      </c>
      <c r="D105" s="270"/>
      <c r="E105" s="268">
        <f>HLOOKUP(C105,$AH$2:$BU$3,2,0)</f>
        <v>1200</v>
      </c>
      <c r="F105" s="123">
        <f t="shared" ref="F105:F139" si="6">D105*E105</f>
        <v>0</v>
      </c>
      <c r="G105" s="187"/>
      <c r="H105" s="168"/>
      <c r="I105" s="156" t="e">
        <f>VLOOKUP(H105,Presupuesto!$B$8:$C$583,2,0)</f>
        <v>#N/A</v>
      </c>
      <c r="J105" s="267" t="s">
        <v>180</v>
      </c>
      <c r="K105" s="124" t="s">
        <v>453</v>
      </c>
    </row>
    <row r="106" spans="3:11" x14ac:dyDescent="0.25">
      <c r="C106" s="167" t="s">
        <v>1577</v>
      </c>
      <c r="D106" s="184">
        <v>25</v>
      </c>
      <c r="E106" s="149">
        <v>102</v>
      </c>
      <c r="F106" s="123">
        <f t="shared" si="6"/>
        <v>2550</v>
      </c>
      <c r="G106" s="187" t="s">
        <v>186</v>
      </c>
      <c r="H106" s="168" t="s">
        <v>1106</v>
      </c>
      <c r="I106" s="156" t="str">
        <f>VLOOKUP(H106,Presupuesto!$B$8:$C$583,2,0)</f>
        <v>GASOLINA</v>
      </c>
      <c r="J106" s="124" t="s">
        <v>180</v>
      </c>
      <c r="K106" s="124" t="s">
        <v>471</v>
      </c>
    </row>
    <row r="107" spans="3:11" x14ac:dyDescent="0.25">
      <c r="C107" s="167" t="s">
        <v>1590</v>
      </c>
      <c r="D107" s="184">
        <v>2</v>
      </c>
      <c r="E107" s="149">
        <v>85</v>
      </c>
      <c r="F107" s="123">
        <f t="shared" si="6"/>
        <v>170</v>
      </c>
      <c r="G107" s="187" t="s">
        <v>186</v>
      </c>
      <c r="H107" s="168" t="s">
        <v>1050</v>
      </c>
      <c r="I107" s="156" t="str">
        <f>VLOOKUP(H107,Presupuesto!$B$8:$C$583,2,0)</f>
        <v>PAPEL DE ESCRITORIO</v>
      </c>
      <c r="J107" s="124" t="str">
        <f t="shared" ref="J107:J139" si="7">$J$105</f>
        <v>Desarrollo Curricular</v>
      </c>
      <c r="K107" s="124" t="s">
        <v>454</v>
      </c>
    </row>
    <row r="108" spans="3:11" x14ac:dyDescent="0.25">
      <c r="C108" s="167" t="s">
        <v>1612</v>
      </c>
      <c r="D108" s="184">
        <v>2</v>
      </c>
      <c r="E108" s="149">
        <v>1750</v>
      </c>
      <c r="F108" s="123">
        <f t="shared" si="6"/>
        <v>3500</v>
      </c>
      <c r="G108" s="187" t="s">
        <v>186</v>
      </c>
      <c r="H108" s="168" t="s">
        <v>1054</v>
      </c>
      <c r="I108" s="156" t="str">
        <f>VLOOKUP(H108,Presupuesto!$B$8:$C$583,2,0)</f>
        <v>PRODUCTOS DE ARTES GRAFICAS</v>
      </c>
      <c r="J108" s="124" t="str">
        <f t="shared" si="7"/>
        <v>Desarrollo Curricular</v>
      </c>
      <c r="K108" s="124" t="s">
        <v>455</v>
      </c>
    </row>
    <row r="109" spans="3:11" x14ac:dyDescent="0.25">
      <c r="C109" s="167" t="s">
        <v>1613</v>
      </c>
      <c r="D109" s="184">
        <v>25</v>
      </c>
      <c r="E109" s="149">
        <v>100</v>
      </c>
      <c r="F109" s="123">
        <f t="shared" si="6"/>
        <v>2500</v>
      </c>
      <c r="G109" s="187" t="s">
        <v>186</v>
      </c>
      <c r="H109" s="168" t="s">
        <v>1027</v>
      </c>
      <c r="I109" s="156" t="str">
        <f>VLOOKUP(H109,Presupuesto!$B$8:$C$583,2,0)</f>
        <v>ALIMENTOS B EBIDAS PARA PERSONAS</v>
      </c>
      <c r="J109" s="124" t="str">
        <f t="shared" si="7"/>
        <v>Desarrollo Curricular</v>
      </c>
      <c r="K109" s="124" t="s">
        <v>456</v>
      </c>
    </row>
    <row r="110" spans="3:11" hidden="1" x14ac:dyDescent="0.25">
      <c r="C110" s="167"/>
      <c r="D110" s="184"/>
      <c r="E110" s="149"/>
      <c r="F110" s="123">
        <f t="shared" si="6"/>
        <v>0</v>
      </c>
      <c r="G110" s="187"/>
      <c r="H110" s="168">
        <v>42500</v>
      </c>
      <c r="I110" s="156" t="e">
        <f>VLOOKUP(H110,Presupuesto!$B$8:$C$583,2,0)</f>
        <v>#N/A</v>
      </c>
      <c r="J110" s="124" t="str">
        <f t="shared" si="7"/>
        <v>Desarrollo Curricular</v>
      </c>
      <c r="K110" s="124" t="s">
        <v>457</v>
      </c>
    </row>
    <row r="111" spans="3:11" hidden="1" x14ac:dyDescent="0.25">
      <c r="C111" s="167"/>
      <c r="D111" s="184"/>
      <c r="E111" s="149"/>
      <c r="F111" s="123">
        <f t="shared" si="6"/>
        <v>0</v>
      </c>
      <c r="G111" s="187"/>
      <c r="H111" s="168">
        <v>42500</v>
      </c>
      <c r="I111" s="156" t="e">
        <f>VLOOKUP(H111,Presupuesto!$B$8:$C$583,2,0)</f>
        <v>#N/A</v>
      </c>
      <c r="J111" s="124" t="str">
        <f t="shared" si="7"/>
        <v>Desarrollo Curricular</v>
      </c>
      <c r="K111" s="124" t="s">
        <v>458</v>
      </c>
    </row>
    <row r="112" spans="3:11" hidden="1" x14ac:dyDescent="0.25">
      <c r="C112" s="167"/>
      <c r="D112" s="184"/>
      <c r="E112" s="149"/>
      <c r="F112" s="123">
        <f t="shared" si="6"/>
        <v>0</v>
      </c>
      <c r="G112" s="187"/>
      <c r="H112" s="168">
        <v>35600</v>
      </c>
      <c r="I112" s="156" t="e">
        <f>VLOOKUP(H112,Presupuesto!$B$8:$C$583,2,0)</f>
        <v>#N/A</v>
      </c>
      <c r="J112" s="124" t="str">
        <f t="shared" si="7"/>
        <v>Desarrollo Curricular</v>
      </c>
      <c r="K112" s="124" t="s">
        <v>459</v>
      </c>
    </row>
    <row r="113" spans="3:11" hidden="1" x14ac:dyDescent="0.25">
      <c r="C113" s="167"/>
      <c r="D113" s="184"/>
      <c r="E113" s="149"/>
      <c r="F113" s="123">
        <f t="shared" si="6"/>
        <v>0</v>
      </c>
      <c r="G113" s="187"/>
      <c r="H113" s="168"/>
      <c r="I113" s="156" t="e">
        <f>VLOOKUP(H113,Presupuesto!$B$8:$C$583,2,0)</f>
        <v>#N/A</v>
      </c>
      <c r="J113" s="124" t="str">
        <f t="shared" si="7"/>
        <v>Desarrollo Curricular</v>
      </c>
      <c r="K113" s="124" t="s">
        <v>460</v>
      </c>
    </row>
    <row r="114" spans="3:11" hidden="1" x14ac:dyDescent="0.25">
      <c r="C114" s="167"/>
      <c r="D114" s="184"/>
      <c r="E114" s="149"/>
      <c r="F114" s="123">
        <f t="shared" si="6"/>
        <v>0</v>
      </c>
      <c r="G114" s="187"/>
      <c r="H114" s="168"/>
      <c r="I114" s="156" t="e">
        <f>VLOOKUP(H114,Presupuesto!$B$8:$C$583,2,0)</f>
        <v>#N/A</v>
      </c>
      <c r="J114" s="124" t="str">
        <f t="shared" si="7"/>
        <v>Desarrollo Curricular</v>
      </c>
      <c r="K114" s="124" t="s">
        <v>461</v>
      </c>
    </row>
    <row r="115" spans="3:11" hidden="1" x14ac:dyDescent="0.25">
      <c r="C115" s="167"/>
      <c r="D115" s="184"/>
      <c r="E115" s="149"/>
      <c r="F115" s="123">
        <f t="shared" si="6"/>
        <v>0</v>
      </c>
      <c r="G115" s="187"/>
      <c r="H115" s="168"/>
      <c r="I115" s="156" t="e">
        <f>VLOOKUP(H115,Presupuesto!$B$8:$C$583,2,0)</f>
        <v>#N/A</v>
      </c>
      <c r="J115" s="124" t="str">
        <f t="shared" si="7"/>
        <v>Desarrollo Curricular</v>
      </c>
      <c r="K115" s="124" t="s">
        <v>462</v>
      </c>
    </row>
    <row r="116" spans="3:11" hidden="1" x14ac:dyDescent="0.25">
      <c r="C116" s="167"/>
      <c r="D116" s="184"/>
      <c r="E116" s="149"/>
      <c r="F116" s="123">
        <f t="shared" si="6"/>
        <v>0</v>
      </c>
      <c r="G116" s="187"/>
      <c r="H116" s="168"/>
      <c r="I116" s="156" t="e">
        <f>VLOOKUP(H116,Presupuesto!$B$8:$C$583,2,0)</f>
        <v>#N/A</v>
      </c>
      <c r="J116" s="124" t="str">
        <f t="shared" si="7"/>
        <v>Desarrollo Curricular</v>
      </c>
      <c r="K116" s="124" t="s">
        <v>463</v>
      </c>
    </row>
    <row r="117" spans="3:11" hidden="1" x14ac:dyDescent="0.25">
      <c r="C117" s="167"/>
      <c r="D117" s="184"/>
      <c r="E117" s="149"/>
      <c r="F117" s="123">
        <f t="shared" si="6"/>
        <v>0</v>
      </c>
      <c r="G117" s="187"/>
      <c r="H117" s="168"/>
      <c r="I117" s="156" t="e">
        <f>VLOOKUP(H117,Presupuesto!$B$8:$C$583,2,0)</f>
        <v>#N/A</v>
      </c>
      <c r="J117" s="124" t="str">
        <f t="shared" si="7"/>
        <v>Desarrollo Curricular</v>
      </c>
      <c r="K117" s="124" t="s">
        <v>2029</v>
      </c>
    </row>
    <row r="118" spans="3:11" hidden="1" x14ac:dyDescent="0.25">
      <c r="C118" s="167"/>
      <c r="D118" s="184"/>
      <c r="E118" s="149"/>
      <c r="F118" s="123">
        <f t="shared" si="6"/>
        <v>0</v>
      </c>
      <c r="G118" s="187"/>
      <c r="H118" s="168"/>
      <c r="I118" s="156" t="e">
        <f>VLOOKUP(H118,Presupuesto!$B$8:$C$583,2,0)</f>
        <v>#N/A</v>
      </c>
      <c r="J118" s="124" t="str">
        <f t="shared" si="7"/>
        <v>Desarrollo Curricular</v>
      </c>
      <c r="K118" s="124" t="s">
        <v>471</v>
      </c>
    </row>
    <row r="119" spans="3:11" hidden="1" x14ac:dyDescent="0.25">
      <c r="C119" s="167"/>
      <c r="D119" s="184"/>
      <c r="E119" s="149"/>
      <c r="F119" s="123">
        <f t="shared" si="6"/>
        <v>0</v>
      </c>
      <c r="G119" s="187"/>
      <c r="H119" s="168"/>
      <c r="I119" s="156" t="e">
        <f>VLOOKUP(H119,Presupuesto!$B$8:$C$583,2,0)</f>
        <v>#N/A</v>
      </c>
      <c r="J119" s="124" t="str">
        <f t="shared" si="7"/>
        <v>Desarrollo Curricular</v>
      </c>
      <c r="K119" s="124" t="s">
        <v>454</v>
      </c>
    </row>
    <row r="120" spans="3:11" hidden="1" x14ac:dyDescent="0.25">
      <c r="C120" s="167"/>
      <c r="D120" s="184"/>
      <c r="E120" s="149"/>
      <c r="F120" s="123">
        <f t="shared" si="6"/>
        <v>0</v>
      </c>
      <c r="G120" s="187"/>
      <c r="H120" s="168"/>
      <c r="I120" s="156" t="e">
        <f>VLOOKUP(H120,Presupuesto!$B$8:$C$583,2,0)</f>
        <v>#N/A</v>
      </c>
      <c r="J120" s="124" t="str">
        <f t="shared" si="7"/>
        <v>Desarrollo Curricular</v>
      </c>
      <c r="K120" s="124" t="s">
        <v>455</v>
      </c>
    </row>
    <row r="121" spans="3:11" hidden="1" x14ac:dyDescent="0.25">
      <c r="C121" s="167"/>
      <c r="D121" s="184"/>
      <c r="E121" s="149"/>
      <c r="F121" s="123">
        <f t="shared" si="6"/>
        <v>0</v>
      </c>
      <c r="G121" s="187"/>
      <c r="H121" s="168"/>
      <c r="I121" s="156" t="e">
        <f>VLOOKUP(H121,Presupuesto!$B$8:$C$583,2,0)</f>
        <v>#N/A</v>
      </c>
      <c r="J121" s="124" t="str">
        <f t="shared" si="7"/>
        <v>Desarrollo Curricular</v>
      </c>
      <c r="K121" s="124" t="s">
        <v>456</v>
      </c>
    </row>
    <row r="122" spans="3:11" hidden="1" x14ac:dyDescent="0.25">
      <c r="C122" s="167"/>
      <c r="D122" s="184"/>
      <c r="E122" s="149"/>
      <c r="F122" s="123">
        <f t="shared" si="6"/>
        <v>0</v>
      </c>
      <c r="G122" s="187"/>
      <c r="H122" s="168"/>
      <c r="I122" s="156" t="e">
        <f>VLOOKUP(H122,Presupuesto!$B$8:$C$583,2,0)</f>
        <v>#N/A</v>
      </c>
      <c r="J122" s="124" t="str">
        <f t="shared" si="7"/>
        <v>Desarrollo Curricular</v>
      </c>
      <c r="K122" s="124" t="s">
        <v>457</v>
      </c>
    </row>
    <row r="123" spans="3:11" hidden="1" x14ac:dyDescent="0.25">
      <c r="C123" s="167"/>
      <c r="D123" s="184"/>
      <c r="E123" s="149"/>
      <c r="F123" s="123">
        <f t="shared" si="6"/>
        <v>0</v>
      </c>
      <c r="G123" s="187"/>
      <c r="H123" s="168"/>
      <c r="I123" s="156" t="e">
        <f>VLOOKUP(H123,Presupuesto!$B$8:$C$583,2,0)</f>
        <v>#N/A</v>
      </c>
      <c r="J123" s="124" t="str">
        <f t="shared" si="7"/>
        <v>Desarrollo Curricular</v>
      </c>
      <c r="K123" s="124" t="s">
        <v>458</v>
      </c>
    </row>
    <row r="124" spans="3:11" hidden="1" x14ac:dyDescent="0.25">
      <c r="C124" s="167"/>
      <c r="D124" s="184"/>
      <c r="E124" s="149"/>
      <c r="F124" s="123">
        <f t="shared" si="6"/>
        <v>0</v>
      </c>
      <c r="G124" s="187"/>
      <c r="H124" s="168"/>
      <c r="I124" s="156" t="e">
        <f>VLOOKUP(H124,Presupuesto!$B$8:$C$583,2,0)</f>
        <v>#N/A</v>
      </c>
      <c r="J124" s="124" t="str">
        <f t="shared" si="7"/>
        <v>Desarrollo Curricular</v>
      </c>
      <c r="K124" s="124" t="s">
        <v>459</v>
      </c>
    </row>
    <row r="125" spans="3:11" hidden="1" x14ac:dyDescent="0.25">
      <c r="C125" s="167"/>
      <c r="D125" s="184"/>
      <c r="E125" s="149"/>
      <c r="F125" s="123">
        <f t="shared" si="6"/>
        <v>0</v>
      </c>
      <c r="G125" s="187"/>
      <c r="H125" s="168"/>
      <c r="I125" s="156" t="e">
        <f>VLOOKUP(H125,Presupuesto!$B$8:$C$583,2,0)</f>
        <v>#N/A</v>
      </c>
      <c r="J125" s="124" t="str">
        <f t="shared" si="7"/>
        <v>Desarrollo Curricular</v>
      </c>
      <c r="K125" s="124" t="s">
        <v>460</v>
      </c>
    </row>
    <row r="126" spans="3:11" hidden="1" x14ac:dyDescent="0.25">
      <c r="C126" s="167"/>
      <c r="D126" s="184"/>
      <c r="E126" s="149"/>
      <c r="F126" s="123">
        <f t="shared" si="6"/>
        <v>0</v>
      </c>
      <c r="G126" s="187"/>
      <c r="H126" s="168"/>
      <c r="I126" s="156" t="e">
        <f>VLOOKUP(H126,Presupuesto!$B$8:$C$583,2,0)</f>
        <v>#N/A</v>
      </c>
      <c r="J126" s="124" t="str">
        <f t="shared" si="7"/>
        <v>Desarrollo Curricular</v>
      </c>
      <c r="K126" s="124" t="s">
        <v>461</v>
      </c>
    </row>
    <row r="127" spans="3:11" hidden="1" x14ac:dyDescent="0.25">
      <c r="C127" s="169"/>
      <c r="D127" s="177"/>
      <c r="E127" s="144"/>
      <c r="F127" s="123">
        <f t="shared" si="6"/>
        <v>0</v>
      </c>
      <c r="G127" s="187"/>
      <c r="H127" s="170"/>
      <c r="I127" s="156" t="e">
        <f>VLOOKUP(H127,Presupuesto!$B$8:$C$583,2,0)</f>
        <v>#N/A</v>
      </c>
      <c r="J127" s="124" t="str">
        <f t="shared" si="7"/>
        <v>Desarrollo Curricular</v>
      </c>
      <c r="K127" s="124" t="s">
        <v>462</v>
      </c>
    </row>
    <row r="128" spans="3:11" hidden="1" x14ac:dyDescent="0.25">
      <c r="C128" s="169"/>
      <c r="D128" s="177"/>
      <c r="E128" s="144"/>
      <c r="F128" s="123">
        <f t="shared" si="6"/>
        <v>0</v>
      </c>
      <c r="G128" s="187"/>
      <c r="H128" s="170"/>
      <c r="I128" s="156" t="e">
        <f>VLOOKUP(H128,Presupuesto!$B$8:$C$583,2,0)</f>
        <v>#N/A</v>
      </c>
      <c r="J128" s="124" t="str">
        <f t="shared" si="7"/>
        <v>Desarrollo Curricular</v>
      </c>
      <c r="K128" s="124" t="s">
        <v>463</v>
      </c>
    </row>
    <row r="129" spans="3:11" hidden="1" x14ac:dyDescent="0.25">
      <c r="C129" s="169"/>
      <c r="D129" s="177"/>
      <c r="E129" s="144"/>
      <c r="F129" s="123">
        <f t="shared" si="6"/>
        <v>0</v>
      </c>
      <c r="G129" s="187"/>
      <c r="H129" s="170"/>
      <c r="I129" s="156" t="e">
        <f>VLOOKUP(H129,Presupuesto!$B$8:$C$583,2,0)</f>
        <v>#N/A</v>
      </c>
      <c r="J129" s="124" t="str">
        <f t="shared" si="7"/>
        <v>Desarrollo Curricular</v>
      </c>
      <c r="K129" s="124" t="s">
        <v>2029</v>
      </c>
    </row>
    <row r="130" spans="3:11" hidden="1" x14ac:dyDescent="0.25">
      <c r="C130" s="169"/>
      <c r="D130" s="177"/>
      <c r="E130" s="144"/>
      <c r="F130" s="123">
        <f t="shared" si="6"/>
        <v>0</v>
      </c>
      <c r="G130" s="187"/>
      <c r="H130" s="170"/>
      <c r="I130" s="156" t="e">
        <f>VLOOKUP(H130,Presupuesto!$B$8:$C$583,2,0)</f>
        <v>#N/A</v>
      </c>
      <c r="J130" s="124" t="str">
        <f t="shared" si="7"/>
        <v>Desarrollo Curricular</v>
      </c>
      <c r="K130" s="124" t="s">
        <v>471</v>
      </c>
    </row>
    <row r="131" spans="3:11" hidden="1" x14ac:dyDescent="0.25">
      <c r="C131" s="169"/>
      <c r="D131" s="177"/>
      <c r="E131" s="144"/>
      <c r="F131" s="123">
        <f t="shared" si="6"/>
        <v>0</v>
      </c>
      <c r="G131" s="187"/>
      <c r="H131" s="170"/>
      <c r="I131" s="156" t="e">
        <f>VLOOKUP(H131,Presupuesto!$B$8:$C$583,2,0)</f>
        <v>#N/A</v>
      </c>
      <c r="J131" s="124" t="str">
        <f t="shared" si="7"/>
        <v>Desarrollo Curricular</v>
      </c>
      <c r="K131" s="124" t="s">
        <v>454</v>
      </c>
    </row>
    <row r="132" spans="3:11" hidden="1" x14ac:dyDescent="0.25">
      <c r="C132" s="169"/>
      <c r="D132" s="177"/>
      <c r="E132" s="144"/>
      <c r="F132" s="123">
        <f t="shared" si="6"/>
        <v>0</v>
      </c>
      <c r="G132" s="187"/>
      <c r="H132" s="170"/>
      <c r="I132" s="156" t="e">
        <f>VLOOKUP(H132,Presupuesto!$B$8:$C$583,2,0)</f>
        <v>#N/A</v>
      </c>
      <c r="J132" s="124" t="str">
        <f t="shared" si="7"/>
        <v>Desarrollo Curricular</v>
      </c>
      <c r="K132" s="124" t="s">
        <v>455</v>
      </c>
    </row>
    <row r="133" spans="3:11" hidden="1" x14ac:dyDescent="0.25">
      <c r="C133" s="169"/>
      <c r="D133" s="177"/>
      <c r="E133" s="144"/>
      <c r="F133" s="123">
        <f t="shared" si="6"/>
        <v>0</v>
      </c>
      <c r="G133" s="187"/>
      <c r="H133" s="170"/>
      <c r="I133" s="156" t="e">
        <f>VLOOKUP(H133,Presupuesto!$B$8:$C$583,2,0)</f>
        <v>#N/A</v>
      </c>
      <c r="J133" s="124" t="str">
        <f t="shared" si="7"/>
        <v>Desarrollo Curricular</v>
      </c>
      <c r="K133" s="124" t="s">
        <v>456</v>
      </c>
    </row>
    <row r="134" spans="3:11" hidden="1" x14ac:dyDescent="0.25">
      <c r="C134" s="169"/>
      <c r="D134" s="177"/>
      <c r="E134" s="144"/>
      <c r="F134" s="123">
        <f t="shared" si="6"/>
        <v>0</v>
      </c>
      <c r="G134" s="187"/>
      <c r="H134" s="170"/>
      <c r="I134" s="156" t="e">
        <f>VLOOKUP(H134,Presupuesto!$B$8:$C$583,2,0)</f>
        <v>#N/A</v>
      </c>
      <c r="J134" s="124" t="str">
        <f t="shared" si="7"/>
        <v>Desarrollo Curricular</v>
      </c>
      <c r="K134" s="124" t="s">
        <v>457</v>
      </c>
    </row>
    <row r="135" spans="3:11" hidden="1" x14ac:dyDescent="0.25">
      <c r="C135" s="171"/>
      <c r="D135" s="177"/>
      <c r="E135" s="144"/>
      <c r="F135" s="123">
        <f t="shared" si="6"/>
        <v>0</v>
      </c>
      <c r="G135" s="187"/>
      <c r="H135" s="172"/>
      <c r="I135" s="156" t="e">
        <f>VLOOKUP(H135,Presupuesto!$B$8:$C$583,2,0)</f>
        <v>#N/A</v>
      </c>
      <c r="J135" s="124" t="str">
        <f t="shared" si="7"/>
        <v>Desarrollo Curricular</v>
      </c>
      <c r="K135" s="124" t="s">
        <v>458</v>
      </c>
    </row>
    <row r="136" spans="3:11" hidden="1" x14ac:dyDescent="0.25">
      <c r="C136" s="171"/>
      <c r="D136" s="177"/>
      <c r="E136" s="144"/>
      <c r="F136" s="123">
        <f t="shared" si="6"/>
        <v>0</v>
      </c>
      <c r="G136" s="187"/>
      <c r="H136" s="172"/>
      <c r="I136" s="156" t="e">
        <f>VLOOKUP(H136,Presupuesto!$B$8:$C$583,2,0)</f>
        <v>#N/A</v>
      </c>
      <c r="J136" s="124" t="str">
        <f t="shared" si="7"/>
        <v>Desarrollo Curricular</v>
      </c>
      <c r="K136" s="124" t="s">
        <v>459</v>
      </c>
    </row>
    <row r="137" spans="3:11" hidden="1" x14ac:dyDescent="0.25">
      <c r="C137" s="171"/>
      <c r="D137" s="177"/>
      <c r="E137" s="144"/>
      <c r="F137" s="123">
        <f t="shared" si="6"/>
        <v>0</v>
      </c>
      <c r="G137" s="187"/>
      <c r="H137" s="172"/>
      <c r="I137" s="156" t="e">
        <f>VLOOKUP(H137,Presupuesto!$B$8:$C$583,2,0)</f>
        <v>#N/A</v>
      </c>
      <c r="J137" s="124" t="str">
        <f t="shared" si="7"/>
        <v>Desarrollo Curricular</v>
      </c>
      <c r="K137" s="124" t="s">
        <v>460</v>
      </c>
    </row>
    <row r="138" spans="3:11" hidden="1" x14ac:dyDescent="0.25">
      <c r="C138" s="171"/>
      <c r="D138" s="177"/>
      <c r="E138" s="144"/>
      <c r="F138" s="123">
        <f t="shared" si="6"/>
        <v>0</v>
      </c>
      <c r="G138" s="187"/>
      <c r="H138" s="172"/>
      <c r="I138" s="156" t="e">
        <f>VLOOKUP(H138,Presupuesto!$B$8:$C$583,2,0)</f>
        <v>#N/A</v>
      </c>
      <c r="J138" s="124" t="str">
        <f t="shared" si="7"/>
        <v>Desarrollo Curricular</v>
      </c>
      <c r="K138" s="124" t="s">
        <v>461</v>
      </c>
    </row>
    <row r="139" spans="3:11" ht="15.75" thickBot="1" x14ac:dyDescent="0.3">
      <c r="C139" s="173"/>
      <c r="D139" s="185"/>
      <c r="E139" s="129"/>
      <c r="F139" s="131">
        <f t="shared" si="6"/>
        <v>0</v>
      </c>
      <c r="G139" s="188"/>
      <c r="H139" s="174"/>
      <c r="I139" s="158" t="e">
        <f>VLOOKUP(H139,Presupuesto!$B$8:$C$583,2,0)</f>
        <v>#N/A</v>
      </c>
      <c r="J139" s="124" t="str">
        <f t="shared" si="7"/>
        <v>Desarrollo Curricular</v>
      </c>
      <c r="K139" s="124" t="s">
        <v>462</v>
      </c>
    </row>
    <row r="141" spans="3:11" ht="15.75" thickBot="1" x14ac:dyDescent="0.3"/>
    <row r="142" spans="3:11" ht="15.75" thickBot="1" x14ac:dyDescent="0.3">
      <c r="C142" s="183" t="s">
        <v>53</v>
      </c>
      <c r="D142" s="134">
        <f>SUM(F150:F183)</f>
        <v>400000</v>
      </c>
      <c r="F142" s="72"/>
      <c r="G142" s="97"/>
      <c r="H142" s="72"/>
      <c r="I142" s="72"/>
    </row>
    <row r="143" spans="3:11" x14ac:dyDescent="0.25">
      <c r="C143" s="72"/>
      <c r="D143" s="31"/>
      <c r="E143" s="119"/>
      <c r="F143" s="119"/>
      <c r="G143" s="119"/>
      <c r="H143" s="94"/>
      <c r="I143" s="94"/>
      <c r="J143" s="94"/>
      <c r="K143" s="138"/>
    </row>
    <row r="144" spans="3:11" x14ac:dyDescent="0.25">
      <c r="C144" s="72"/>
      <c r="D144" s="31"/>
      <c r="E144" s="119"/>
      <c r="F144" s="119"/>
      <c r="G144" s="119"/>
      <c r="H144" s="94"/>
      <c r="I144" s="94"/>
      <c r="J144" s="94"/>
      <c r="K144" s="138"/>
    </row>
    <row r="145" spans="3:11" ht="15.75" x14ac:dyDescent="0.25">
      <c r="C145" s="236" t="s">
        <v>450</v>
      </c>
      <c r="D145" s="237" t="s">
        <v>2033</v>
      </c>
      <c r="E145" s="119"/>
      <c r="F145" s="119"/>
      <c r="G145" s="119"/>
      <c r="H145" s="94"/>
      <c r="I145" s="94"/>
      <c r="J145" s="94"/>
      <c r="K145" s="138"/>
    </row>
    <row r="146" spans="3:11" ht="18.75" x14ac:dyDescent="0.25">
      <c r="C146" s="256" t="str">
        <f>IFERROR(VLOOKUP(D145,'Desarrollo Curricular'!$E:$F,2,FALSE),IFERROR(VLOOKUP(D145,Investigación!$E:$F,2,FALSE),IFERROR(VLOOKUP(D145,'Vinculación Univ. Sociedad'!$E:$F,2,FALSE),IFERROR(VLOOKUP(D145,'Docencia y Recursos Humanos '!$E:$F,2,FALSE),IFERROR(VLOOKUP(D145,Estudiantes!$E:$F,2,FALSE),IFERROR(VLOOKUP(D145,'Gestion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c.2Los Departamentos Académicos negocian y promueven la aprobación de convenios en el campo de la vinculación.</v>
      </c>
      <c r="D146" s="31"/>
      <c r="E146" s="119"/>
      <c r="F146" s="119"/>
      <c r="G146" s="119"/>
      <c r="H146" s="94"/>
      <c r="I146" s="94"/>
      <c r="J146" s="94"/>
      <c r="K146" s="138"/>
    </row>
    <row r="147" spans="3:11" ht="15.75" thickBot="1" x14ac:dyDescent="0.3">
      <c r="F147" s="119"/>
      <c r="G147" s="94"/>
      <c r="H147" s="94"/>
      <c r="I147" s="94"/>
    </row>
    <row r="148" spans="3:11" ht="30.75" thickBot="1" x14ac:dyDescent="0.3">
      <c r="C148" s="155" t="s">
        <v>44</v>
      </c>
      <c r="D148" s="155" t="s">
        <v>55</v>
      </c>
      <c r="E148" s="162" t="s">
        <v>57</v>
      </c>
      <c r="F148" s="161" t="s">
        <v>27</v>
      </c>
      <c r="G148" s="159" t="s">
        <v>187</v>
      </c>
      <c r="H148" s="162" t="s">
        <v>46</v>
      </c>
      <c r="I148" s="159" t="s">
        <v>188</v>
      </c>
      <c r="J148" s="159" t="s">
        <v>469</v>
      </c>
      <c r="K148" s="159" t="s">
        <v>470</v>
      </c>
    </row>
    <row r="149" spans="3:11" x14ac:dyDescent="0.25">
      <c r="C149" s="269" t="s">
        <v>497</v>
      </c>
      <c r="D149" s="270"/>
      <c r="E149" s="268">
        <f>HLOOKUP(C149,$AH$2:$BU$3,2,0)</f>
        <v>1200</v>
      </c>
      <c r="F149" s="123">
        <f t="shared" ref="F149:F183" si="8">D149*E149</f>
        <v>0</v>
      </c>
      <c r="G149" s="187"/>
      <c r="H149" s="168"/>
      <c r="I149" s="156" t="e">
        <f>VLOOKUP(H149,Presupuesto!$B$8:$C$583,2,0)</f>
        <v>#N/A</v>
      </c>
      <c r="J149" s="267" t="s">
        <v>180</v>
      </c>
      <c r="K149" s="124" t="s">
        <v>453</v>
      </c>
    </row>
    <row r="150" spans="3:11" x14ac:dyDescent="0.25">
      <c r="C150" s="167" t="s">
        <v>1619</v>
      </c>
      <c r="D150" s="184">
        <v>1</v>
      </c>
      <c r="E150" s="149">
        <v>400000</v>
      </c>
      <c r="F150" s="123">
        <f t="shared" si="8"/>
        <v>400000</v>
      </c>
      <c r="G150" s="187" t="s">
        <v>186</v>
      </c>
      <c r="H150" s="168" t="s">
        <v>1249</v>
      </c>
      <c r="I150" s="156" t="str">
        <f>VLOOKUP(H150,Presupuesto!$B$8:$C$583,2,0)</f>
        <v>EQUIPO DE COMPUTACION</v>
      </c>
      <c r="J150" s="124" t="s">
        <v>180</v>
      </c>
      <c r="K150" s="124" t="s">
        <v>471</v>
      </c>
    </row>
    <row r="151" spans="3:11" x14ac:dyDescent="0.25">
      <c r="C151" s="167" t="s">
        <v>1620</v>
      </c>
      <c r="D151" s="184">
        <v>1</v>
      </c>
      <c r="E151" s="149"/>
      <c r="F151" s="123">
        <f t="shared" si="8"/>
        <v>0</v>
      </c>
      <c r="G151" s="187"/>
      <c r="H151" s="168">
        <v>42500</v>
      </c>
      <c r="I151" s="156" t="e">
        <f>VLOOKUP(H151,Presupuesto!$B$8:$C$583,2,0)</f>
        <v>#N/A</v>
      </c>
      <c r="J151" s="124" t="str">
        <f t="shared" ref="J151:J183" si="9">$J$149</f>
        <v>Desarrollo Curricular</v>
      </c>
      <c r="K151" s="124" t="s">
        <v>454</v>
      </c>
    </row>
    <row r="152" spans="3:11" hidden="1" x14ac:dyDescent="0.25">
      <c r="C152" s="167"/>
      <c r="D152" s="184"/>
      <c r="E152" s="149"/>
      <c r="F152" s="123">
        <f t="shared" si="8"/>
        <v>0</v>
      </c>
      <c r="G152" s="187"/>
      <c r="H152" s="168">
        <v>42500</v>
      </c>
      <c r="I152" s="156" t="e">
        <f>VLOOKUP(H152,Presupuesto!$B$8:$C$583,2,0)</f>
        <v>#N/A</v>
      </c>
      <c r="J152" s="124" t="str">
        <f t="shared" si="9"/>
        <v>Desarrollo Curricular</v>
      </c>
      <c r="K152" s="124" t="s">
        <v>455</v>
      </c>
    </row>
    <row r="153" spans="3:11" hidden="1" x14ac:dyDescent="0.25">
      <c r="C153" s="167"/>
      <c r="D153" s="184"/>
      <c r="E153" s="149"/>
      <c r="F153" s="123">
        <f t="shared" si="8"/>
        <v>0</v>
      </c>
      <c r="G153" s="187"/>
      <c r="H153" s="168">
        <v>42500</v>
      </c>
      <c r="I153" s="156" t="e">
        <f>VLOOKUP(H153,Presupuesto!$B$8:$C$583,2,0)</f>
        <v>#N/A</v>
      </c>
      <c r="J153" s="124" t="str">
        <f t="shared" si="9"/>
        <v>Desarrollo Curricular</v>
      </c>
      <c r="K153" s="124" t="s">
        <v>456</v>
      </c>
    </row>
    <row r="154" spans="3:11" hidden="1" x14ac:dyDescent="0.25">
      <c r="C154" s="167"/>
      <c r="D154" s="184"/>
      <c r="E154" s="149"/>
      <c r="F154" s="123">
        <f t="shared" si="8"/>
        <v>0</v>
      </c>
      <c r="G154" s="187"/>
      <c r="H154" s="168">
        <v>42500</v>
      </c>
      <c r="I154" s="156" t="e">
        <f>VLOOKUP(H154,Presupuesto!$B$8:$C$583,2,0)</f>
        <v>#N/A</v>
      </c>
      <c r="J154" s="124" t="str">
        <f t="shared" si="9"/>
        <v>Desarrollo Curricular</v>
      </c>
      <c r="K154" s="124" t="s">
        <v>457</v>
      </c>
    </row>
    <row r="155" spans="3:11" hidden="1" x14ac:dyDescent="0.25">
      <c r="C155" s="167"/>
      <c r="D155" s="184"/>
      <c r="E155" s="149"/>
      <c r="F155" s="123">
        <f t="shared" si="8"/>
        <v>0</v>
      </c>
      <c r="G155" s="187"/>
      <c r="H155" s="168">
        <v>42500</v>
      </c>
      <c r="I155" s="156" t="e">
        <f>VLOOKUP(H155,Presupuesto!$B$8:$C$583,2,0)</f>
        <v>#N/A</v>
      </c>
      <c r="J155" s="124" t="str">
        <f t="shared" si="9"/>
        <v>Desarrollo Curricular</v>
      </c>
      <c r="K155" s="124" t="s">
        <v>458</v>
      </c>
    </row>
    <row r="156" spans="3:11" hidden="1" x14ac:dyDescent="0.25">
      <c r="C156" s="167"/>
      <c r="D156" s="184"/>
      <c r="E156" s="149"/>
      <c r="F156" s="123">
        <f t="shared" si="8"/>
        <v>0</v>
      </c>
      <c r="G156" s="187"/>
      <c r="H156" s="168">
        <v>35600</v>
      </c>
      <c r="I156" s="156" t="e">
        <f>VLOOKUP(H156,Presupuesto!$B$8:$C$583,2,0)</f>
        <v>#N/A</v>
      </c>
      <c r="J156" s="124" t="str">
        <f t="shared" si="9"/>
        <v>Desarrollo Curricular</v>
      </c>
      <c r="K156" s="124" t="s">
        <v>459</v>
      </c>
    </row>
    <row r="157" spans="3:11" hidden="1" x14ac:dyDescent="0.25">
      <c r="C157" s="167"/>
      <c r="D157" s="184"/>
      <c r="E157" s="149"/>
      <c r="F157" s="123">
        <f t="shared" si="8"/>
        <v>0</v>
      </c>
      <c r="G157" s="187"/>
      <c r="H157" s="168"/>
      <c r="I157" s="156" t="e">
        <f>VLOOKUP(H157,Presupuesto!$B$8:$C$583,2,0)</f>
        <v>#N/A</v>
      </c>
      <c r="J157" s="124" t="str">
        <f t="shared" si="9"/>
        <v>Desarrollo Curricular</v>
      </c>
      <c r="K157" s="124" t="s">
        <v>460</v>
      </c>
    </row>
    <row r="158" spans="3:11" hidden="1" x14ac:dyDescent="0.25">
      <c r="C158" s="167"/>
      <c r="D158" s="184"/>
      <c r="E158" s="149"/>
      <c r="F158" s="123">
        <f t="shared" si="8"/>
        <v>0</v>
      </c>
      <c r="G158" s="187"/>
      <c r="H158" s="168"/>
      <c r="I158" s="156" t="e">
        <f>VLOOKUP(H158,Presupuesto!$B$8:$C$583,2,0)</f>
        <v>#N/A</v>
      </c>
      <c r="J158" s="124" t="str">
        <f t="shared" si="9"/>
        <v>Desarrollo Curricular</v>
      </c>
      <c r="K158" s="124" t="s">
        <v>461</v>
      </c>
    </row>
    <row r="159" spans="3:11" hidden="1" x14ac:dyDescent="0.25">
      <c r="C159" s="167"/>
      <c r="D159" s="184"/>
      <c r="E159" s="149"/>
      <c r="F159" s="123">
        <f t="shared" si="8"/>
        <v>0</v>
      </c>
      <c r="G159" s="187"/>
      <c r="H159" s="168"/>
      <c r="I159" s="156" t="e">
        <f>VLOOKUP(H159,Presupuesto!$B$8:$C$583,2,0)</f>
        <v>#N/A</v>
      </c>
      <c r="J159" s="124" t="str">
        <f t="shared" si="9"/>
        <v>Desarrollo Curricular</v>
      </c>
      <c r="K159" s="124" t="s">
        <v>462</v>
      </c>
    </row>
    <row r="160" spans="3:11" hidden="1" x14ac:dyDescent="0.25">
      <c r="C160" s="167"/>
      <c r="D160" s="184"/>
      <c r="E160" s="149"/>
      <c r="F160" s="123">
        <f t="shared" si="8"/>
        <v>0</v>
      </c>
      <c r="G160" s="187"/>
      <c r="H160" s="168"/>
      <c r="I160" s="156" t="e">
        <f>VLOOKUP(H160,Presupuesto!$B$8:$C$583,2,0)</f>
        <v>#N/A</v>
      </c>
      <c r="J160" s="124" t="str">
        <f t="shared" si="9"/>
        <v>Desarrollo Curricular</v>
      </c>
      <c r="K160" s="124" t="s">
        <v>463</v>
      </c>
    </row>
    <row r="161" spans="3:11" hidden="1" x14ac:dyDescent="0.25">
      <c r="C161" s="167"/>
      <c r="D161" s="184"/>
      <c r="E161" s="149"/>
      <c r="F161" s="123">
        <f t="shared" si="8"/>
        <v>0</v>
      </c>
      <c r="G161" s="187"/>
      <c r="H161" s="168"/>
      <c r="I161" s="156" t="e">
        <f>VLOOKUP(H161,Presupuesto!$B$8:$C$583,2,0)</f>
        <v>#N/A</v>
      </c>
      <c r="J161" s="124" t="str">
        <f t="shared" si="9"/>
        <v>Desarrollo Curricular</v>
      </c>
      <c r="K161" s="124" t="s">
        <v>2029</v>
      </c>
    </row>
    <row r="162" spans="3:11" hidden="1" x14ac:dyDescent="0.25">
      <c r="C162" s="167"/>
      <c r="D162" s="184"/>
      <c r="E162" s="149"/>
      <c r="F162" s="123">
        <f t="shared" si="8"/>
        <v>0</v>
      </c>
      <c r="G162" s="187"/>
      <c r="H162" s="168"/>
      <c r="I162" s="156" t="e">
        <f>VLOOKUP(H162,Presupuesto!$B$8:$C$583,2,0)</f>
        <v>#N/A</v>
      </c>
      <c r="J162" s="124" t="str">
        <f t="shared" si="9"/>
        <v>Desarrollo Curricular</v>
      </c>
      <c r="K162" s="124" t="s">
        <v>471</v>
      </c>
    </row>
    <row r="163" spans="3:11" hidden="1" x14ac:dyDescent="0.25">
      <c r="C163" s="167"/>
      <c r="D163" s="184"/>
      <c r="E163" s="149"/>
      <c r="F163" s="123">
        <f t="shared" si="8"/>
        <v>0</v>
      </c>
      <c r="G163" s="187"/>
      <c r="H163" s="168"/>
      <c r="I163" s="156" t="e">
        <f>VLOOKUP(H163,Presupuesto!$B$8:$C$583,2,0)</f>
        <v>#N/A</v>
      </c>
      <c r="J163" s="124" t="str">
        <f t="shared" si="9"/>
        <v>Desarrollo Curricular</v>
      </c>
      <c r="K163" s="124" t="s">
        <v>454</v>
      </c>
    </row>
    <row r="164" spans="3:11" hidden="1" x14ac:dyDescent="0.25">
      <c r="C164" s="167"/>
      <c r="D164" s="184"/>
      <c r="E164" s="149"/>
      <c r="F164" s="123">
        <f t="shared" si="8"/>
        <v>0</v>
      </c>
      <c r="G164" s="187"/>
      <c r="H164" s="168"/>
      <c r="I164" s="156" t="e">
        <f>VLOOKUP(H164,Presupuesto!$B$8:$C$583,2,0)</f>
        <v>#N/A</v>
      </c>
      <c r="J164" s="124" t="str">
        <f t="shared" si="9"/>
        <v>Desarrollo Curricular</v>
      </c>
      <c r="K164" s="124" t="s">
        <v>455</v>
      </c>
    </row>
    <row r="165" spans="3:11" hidden="1" x14ac:dyDescent="0.25">
      <c r="C165" s="167"/>
      <c r="D165" s="184"/>
      <c r="E165" s="149"/>
      <c r="F165" s="123">
        <f t="shared" si="8"/>
        <v>0</v>
      </c>
      <c r="G165" s="187"/>
      <c r="H165" s="168"/>
      <c r="I165" s="156" t="e">
        <f>VLOOKUP(H165,Presupuesto!$B$8:$C$583,2,0)</f>
        <v>#N/A</v>
      </c>
      <c r="J165" s="124" t="str">
        <f t="shared" si="9"/>
        <v>Desarrollo Curricular</v>
      </c>
      <c r="K165" s="124" t="s">
        <v>456</v>
      </c>
    </row>
    <row r="166" spans="3:11" hidden="1" x14ac:dyDescent="0.25">
      <c r="C166" s="167"/>
      <c r="D166" s="184"/>
      <c r="E166" s="149"/>
      <c r="F166" s="123">
        <f t="shared" si="8"/>
        <v>0</v>
      </c>
      <c r="G166" s="187"/>
      <c r="H166" s="168"/>
      <c r="I166" s="156" t="e">
        <f>VLOOKUP(H166,Presupuesto!$B$8:$C$583,2,0)</f>
        <v>#N/A</v>
      </c>
      <c r="J166" s="124" t="str">
        <f t="shared" si="9"/>
        <v>Desarrollo Curricular</v>
      </c>
      <c r="K166" s="124" t="s">
        <v>457</v>
      </c>
    </row>
    <row r="167" spans="3:11" hidden="1" x14ac:dyDescent="0.25">
      <c r="C167" s="167"/>
      <c r="D167" s="184"/>
      <c r="E167" s="149"/>
      <c r="F167" s="123">
        <f t="shared" si="8"/>
        <v>0</v>
      </c>
      <c r="G167" s="187"/>
      <c r="H167" s="168"/>
      <c r="I167" s="156" t="e">
        <f>VLOOKUP(H167,Presupuesto!$B$8:$C$583,2,0)</f>
        <v>#N/A</v>
      </c>
      <c r="J167" s="124" t="str">
        <f t="shared" si="9"/>
        <v>Desarrollo Curricular</v>
      </c>
      <c r="K167" s="124" t="s">
        <v>458</v>
      </c>
    </row>
    <row r="168" spans="3:11" hidden="1" x14ac:dyDescent="0.25">
      <c r="C168" s="167"/>
      <c r="D168" s="184"/>
      <c r="E168" s="149"/>
      <c r="F168" s="123">
        <f t="shared" si="8"/>
        <v>0</v>
      </c>
      <c r="G168" s="187"/>
      <c r="H168" s="168"/>
      <c r="I168" s="156" t="e">
        <f>VLOOKUP(H168,Presupuesto!$B$8:$C$583,2,0)</f>
        <v>#N/A</v>
      </c>
      <c r="J168" s="124" t="str">
        <f t="shared" si="9"/>
        <v>Desarrollo Curricular</v>
      </c>
      <c r="K168" s="124" t="s">
        <v>459</v>
      </c>
    </row>
    <row r="169" spans="3:11" hidden="1" x14ac:dyDescent="0.25">
      <c r="C169" s="167"/>
      <c r="D169" s="184"/>
      <c r="E169" s="149"/>
      <c r="F169" s="123">
        <f t="shared" si="8"/>
        <v>0</v>
      </c>
      <c r="G169" s="187"/>
      <c r="H169" s="168"/>
      <c r="I169" s="156" t="e">
        <f>VLOOKUP(H169,Presupuesto!$B$8:$C$583,2,0)</f>
        <v>#N/A</v>
      </c>
      <c r="J169" s="124" t="str">
        <f t="shared" si="9"/>
        <v>Desarrollo Curricular</v>
      </c>
      <c r="K169" s="124" t="s">
        <v>460</v>
      </c>
    </row>
    <row r="170" spans="3:11" hidden="1" x14ac:dyDescent="0.25">
      <c r="C170" s="167"/>
      <c r="D170" s="184"/>
      <c r="E170" s="149"/>
      <c r="F170" s="123">
        <f t="shared" si="8"/>
        <v>0</v>
      </c>
      <c r="G170" s="187"/>
      <c r="H170" s="168"/>
      <c r="I170" s="156" t="e">
        <f>VLOOKUP(H170,Presupuesto!$B$8:$C$583,2,0)</f>
        <v>#N/A</v>
      </c>
      <c r="J170" s="124" t="str">
        <f t="shared" si="9"/>
        <v>Desarrollo Curricular</v>
      </c>
      <c r="K170" s="124" t="s">
        <v>461</v>
      </c>
    </row>
    <row r="171" spans="3:11" hidden="1" x14ac:dyDescent="0.25">
      <c r="C171" s="169"/>
      <c r="D171" s="177"/>
      <c r="E171" s="144"/>
      <c r="F171" s="123">
        <f t="shared" si="8"/>
        <v>0</v>
      </c>
      <c r="G171" s="187"/>
      <c r="H171" s="170"/>
      <c r="I171" s="156" t="e">
        <f>VLOOKUP(H171,Presupuesto!$B$8:$C$583,2,0)</f>
        <v>#N/A</v>
      </c>
      <c r="J171" s="124" t="str">
        <f t="shared" si="9"/>
        <v>Desarrollo Curricular</v>
      </c>
      <c r="K171" s="124" t="s">
        <v>462</v>
      </c>
    </row>
    <row r="172" spans="3:11" hidden="1" x14ac:dyDescent="0.25">
      <c r="C172" s="169"/>
      <c r="D172" s="177"/>
      <c r="E172" s="144"/>
      <c r="F172" s="123">
        <f t="shared" si="8"/>
        <v>0</v>
      </c>
      <c r="G172" s="187"/>
      <c r="H172" s="170"/>
      <c r="I172" s="156" t="e">
        <f>VLOOKUP(H172,Presupuesto!$B$8:$C$583,2,0)</f>
        <v>#N/A</v>
      </c>
      <c r="J172" s="124" t="str">
        <f t="shared" si="9"/>
        <v>Desarrollo Curricular</v>
      </c>
      <c r="K172" s="124" t="s">
        <v>463</v>
      </c>
    </row>
    <row r="173" spans="3:11" hidden="1" x14ac:dyDescent="0.25">
      <c r="C173" s="169"/>
      <c r="D173" s="177"/>
      <c r="E173" s="144"/>
      <c r="F173" s="123">
        <f t="shared" si="8"/>
        <v>0</v>
      </c>
      <c r="G173" s="187"/>
      <c r="H173" s="170"/>
      <c r="I173" s="156" t="e">
        <f>VLOOKUP(H173,Presupuesto!$B$8:$C$583,2,0)</f>
        <v>#N/A</v>
      </c>
      <c r="J173" s="124" t="str">
        <f t="shared" si="9"/>
        <v>Desarrollo Curricular</v>
      </c>
      <c r="K173" s="124" t="s">
        <v>2029</v>
      </c>
    </row>
    <row r="174" spans="3:11" hidden="1" x14ac:dyDescent="0.25">
      <c r="C174" s="169"/>
      <c r="D174" s="177"/>
      <c r="E174" s="144"/>
      <c r="F174" s="123">
        <f t="shared" si="8"/>
        <v>0</v>
      </c>
      <c r="G174" s="187"/>
      <c r="H174" s="170"/>
      <c r="I174" s="156" t="e">
        <f>VLOOKUP(H174,Presupuesto!$B$8:$C$583,2,0)</f>
        <v>#N/A</v>
      </c>
      <c r="J174" s="124" t="str">
        <f t="shared" si="9"/>
        <v>Desarrollo Curricular</v>
      </c>
      <c r="K174" s="124" t="s">
        <v>471</v>
      </c>
    </row>
    <row r="175" spans="3:11" hidden="1" x14ac:dyDescent="0.25">
      <c r="C175" s="169"/>
      <c r="D175" s="177"/>
      <c r="E175" s="144"/>
      <c r="F175" s="123">
        <f t="shared" si="8"/>
        <v>0</v>
      </c>
      <c r="G175" s="187"/>
      <c r="H175" s="170"/>
      <c r="I175" s="156" t="e">
        <f>VLOOKUP(H175,Presupuesto!$B$8:$C$583,2,0)</f>
        <v>#N/A</v>
      </c>
      <c r="J175" s="124" t="str">
        <f t="shared" si="9"/>
        <v>Desarrollo Curricular</v>
      </c>
      <c r="K175" s="124" t="s">
        <v>454</v>
      </c>
    </row>
    <row r="176" spans="3:11" hidden="1" x14ac:dyDescent="0.25">
      <c r="C176" s="169"/>
      <c r="D176" s="177"/>
      <c r="E176" s="144"/>
      <c r="F176" s="123">
        <f t="shared" si="8"/>
        <v>0</v>
      </c>
      <c r="G176" s="187"/>
      <c r="H176" s="170"/>
      <c r="I176" s="156" t="e">
        <f>VLOOKUP(H176,Presupuesto!$B$8:$C$583,2,0)</f>
        <v>#N/A</v>
      </c>
      <c r="J176" s="124" t="str">
        <f t="shared" si="9"/>
        <v>Desarrollo Curricular</v>
      </c>
      <c r="K176" s="124" t="s">
        <v>455</v>
      </c>
    </row>
    <row r="177" spans="3:11" hidden="1" x14ac:dyDescent="0.25">
      <c r="C177" s="169"/>
      <c r="D177" s="177"/>
      <c r="E177" s="144"/>
      <c r="F177" s="123">
        <f t="shared" si="8"/>
        <v>0</v>
      </c>
      <c r="G177" s="187"/>
      <c r="H177" s="170"/>
      <c r="I177" s="156" t="e">
        <f>VLOOKUP(H177,Presupuesto!$B$8:$C$583,2,0)</f>
        <v>#N/A</v>
      </c>
      <c r="J177" s="124" t="str">
        <f t="shared" si="9"/>
        <v>Desarrollo Curricular</v>
      </c>
      <c r="K177" s="124" t="s">
        <v>456</v>
      </c>
    </row>
    <row r="178" spans="3:11" hidden="1" x14ac:dyDescent="0.25">
      <c r="C178" s="169"/>
      <c r="D178" s="177"/>
      <c r="E178" s="144"/>
      <c r="F178" s="123">
        <f t="shared" si="8"/>
        <v>0</v>
      </c>
      <c r="G178" s="187"/>
      <c r="H178" s="170"/>
      <c r="I178" s="156" t="e">
        <f>VLOOKUP(H178,Presupuesto!$B$8:$C$583,2,0)</f>
        <v>#N/A</v>
      </c>
      <c r="J178" s="124" t="str">
        <f t="shared" si="9"/>
        <v>Desarrollo Curricular</v>
      </c>
      <c r="K178" s="124" t="s">
        <v>457</v>
      </c>
    </row>
    <row r="179" spans="3:11" hidden="1" x14ac:dyDescent="0.25">
      <c r="C179" s="171"/>
      <c r="D179" s="177"/>
      <c r="E179" s="144"/>
      <c r="F179" s="123">
        <f t="shared" si="8"/>
        <v>0</v>
      </c>
      <c r="G179" s="187"/>
      <c r="H179" s="172"/>
      <c r="I179" s="156" t="e">
        <f>VLOOKUP(H179,Presupuesto!$B$8:$C$583,2,0)</f>
        <v>#N/A</v>
      </c>
      <c r="J179" s="124" t="str">
        <f t="shared" si="9"/>
        <v>Desarrollo Curricular</v>
      </c>
      <c r="K179" s="124" t="s">
        <v>458</v>
      </c>
    </row>
    <row r="180" spans="3:11" hidden="1" x14ac:dyDescent="0.25">
      <c r="C180" s="171"/>
      <c r="D180" s="177"/>
      <c r="E180" s="144"/>
      <c r="F180" s="123">
        <f t="shared" si="8"/>
        <v>0</v>
      </c>
      <c r="G180" s="187"/>
      <c r="H180" s="172"/>
      <c r="I180" s="156" t="e">
        <f>VLOOKUP(H180,Presupuesto!$B$8:$C$583,2,0)</f>
        <v>#N/A</v>
      </c>
      <c r="J180" s="124" t="str">
        <f t="shared" si="9"/>
        <v>Desarrollo Curricular</v>
      </c>
      <c r="K180" s="124" t="s">
        <v>459</v>
      </c>
    </row>
    <row r="181" spans="3:11" hidden="1" x14ac:dyDescent="0.25">
      <c r="C181" s="171"/>
      <c r="D181" s="177"/>
      <c r="E181" s="144"/>
      <c r="F181" s="123">
        <f t="shared" si="8"/>
        <v>0</v>
      </c>
      <c r="G181" s="187"/>
      <c r="H181" s="172"/>
      <c r="I181" s="156" t="e">
        <f>VLOOKUP(H181,Presupuesto!$B$8:$C$583,2,0)</f>
        <v>#N/A</v>
      </c>
      <c r="J181" s="124" t="str">
        <f t="shared" si="9"/>
        <v>Desarrollo Curricular</v>
      </c>
      <c r="K181" s="124" t="s">
        <v>460</v>
      </c>
    </row>
    <row r="182" spans="3:11" hidden="1" x14ac:dyDescent="0.25">
      <c r="C182" s="171"/>
      <c r="D182" s="177"/>
      <c r="E182" s="144"/>
      <c r="F182" s="123">
        <f t="shared" si="8"/>
        <v>0</v>
      </c>
      <c r="G182" s="187"/>
      <c r="H182" s="172"/>
      <c r="I182" s="156" t="e">
        <f>VLOOKUP(H182,Presupuesto!$B$8:$C$583,2,0)</f>
        <v>#N/A</v>
      </c>
      <c r="J182" s="124" t="str">
        <f t="shared" si="9"/>
        <v>Desarrollo Curricular</v>
      </c>
      <c r="K182" s="124" t="s">
        <v>461</v>
      </c>
    </row>
    <row r="183" spans="3:11" ht="15.75" thickBot="1" x14ac:dyDescent="0.3">
      <c r="C183" s="173"/>
      <c r="D183" s="185"/>
      <c r="E183" s="129"/>
      <c r="F183" s="131">
        <f t="shared" si="8"/>
        <v>0</v>
      </c>
      <c r="G183" s="188"/>
      <c r="H183" s="174"/>
      <c r="I183" s="158" t="e">
        <f>VLOOKUP(H183,Presupuesto!$B$8:$C$583,2,0)</f>
        <v>#N/A</v>
      </c>
      <c r="J183" s="124" t="str">
        <f t="shared" si="9"/>
        <v>Desarrollo Curricular</v>
      </c>
      <c r="K183" s="124" t="s">
        <v>462</v>
      </c>
    </row>
    <row r="185" spans="3:11" ht="15.75" thickBot="1" x14ac:dyDescent="0.3">
      <c r="F185" s="116"/>
      <c r="G185" s="115"/>
      <c r="H185" s="116"/>
      <c r="I185" s="116"/>
    </row>
    <row r="186" spans="3:11" ht="15.75" thickBot="1" x14ac:dyDescent="0.3">
      <c r="C186" s="183" t="s">
        <v>53</v>
      </c>
      <c r="D186" s="134">
        <f>SUM(F194:F227)</f>
        <v>38500</v>
      </c>
      <c r="F186" s="72"/>
      <c r="G186" s="97"/>
      <c r="H186" s="72"/>
      <c r="I186" s="72"/>
    </row>
    <row r="187" spans="3:11" x14ac:dyDescent="0.25">
      <c r="C187" s="72"/>
      <c r="D187" s="31"/>
      <c r="E187" s="119"/>
      <c r="F187" s="119"/>
      <c r="G187" s="119"/>
      <c r="H187" s="94"/>
      <c r="I187" s="94"/>
      <c r="J187" s="94"/>
      <c r="K187" s="138"/>
    </row>
    <row r="188" spans="3:11" x14ac:dyDescent="0.25">
      <c r="C188" s="72"/>
      <c r="D188" s="31"/>
      <c r="E188" s="119"/>
      <c r="F188" s="119"/>
      <c r="G188" s="119"/>
      <c r="H188" s="94"/>
      <c r="I188" s="94"/>
      <c r="J188" s="94"/>
      <c r="K188" s="138"/>
    </row>
    <row r="189" spans="3:11" ht="15.75" x14ac:dyDescent="0.25">
      <c r="C189" s="236" t="s">
        <v>450</v>
      </c>
      <c r="D189" s="237" t="s">
        <v>2034</v>
      </c>
      <c r="E189" s="119"/>
      <c r="F189" s="119"/>
      <c r="G189" s="119"/>
      <c r="H189" s="94"/>
      <c r="I189" s="94"/>
      <c r="J189" s="94"/>
      <c r="K189" s="138"/>
    </row>
    <row r="190" spans="3:11" ht="18.75" x14ac:dyDescent="0.25">
      <c r="C190" s="256" t="str">
        <f>IFERROR(VLOOKUP(D189,'Desarrollo Curricular'!$E:$F,2,FALSE),IFERROR(VLOOKUP(D189,Investigación!$E:$F,2,FALSE),IFERROR(VLOOKUP(D189,'Vinculación Univ. Sociedad'!$E:$F,2,FALSE),IFERROR(VLOOKUP(D189,'Docencia y Recursos Humanos '!$E:$F,2,FALSE),IFERROR(VLOOKUP(D189,Estudiantes!$E:$F,2,FALSE),IFERROR(VLOOKUP(D189,'Gestion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d.1 Los departamentos y las carreras realizan actividades para divulgar los proyectos de vinculación y sus resultados.                                                                                              d.2 La carrera o unidad académica realiza gestiones ante organismos nacionales o externos para la obtención de recursos para proyectos de vinculación.</v>
      </c>
      <c r="D190" s="31"/>
      <c r="E190" s="119"/>
      <c r="F190" s="119"/>
      <c r="G190" s="119"/>
      <c r="H190" s="94"/>
      <c r="I190" s="94"/>
      <c r="J190" s="94"/>
      <c r="K190" s="138"/>
    </row>
    <row r="191" spans="3:11" ht="15.75" thickBot="1" x14ac:dyDescent="0.3">
      <c r="F191" s="119"/>
      <c r="G191" s="94"/>
      <c r="H191" s="94"/>
      <c r="I191" s="94"/>
    </row>
    <row r="192" spans="3:11" ht="30.75" thickBot="1" x14ac:dyDescent="0.3">
      <c r="C192" s="155" t="s">
        <v>44</v>
      </c>
      <c r="D192" s="155" t="s">
        <v>55</v>
      </c>
      <c r="E192" s="162" t="s">
        <v>57</v>
      </c>
      <c r="F192" s="161" t="s">
        <v>27</v>
      </c>
      <c r="G192" s="159" t="s">
        <v>187</v>
      </c>
      <c r="H192" s="162" t="s">
        <v>46</v>
      </c>
      <c r="I192" s="159" t="s">
        <v>188</v>
      </c>
      <c r="J192" s="159" t="s">
        <v>469</v>
      </c>
      <c r="K192" s="159" t="s">
        <v>470</v>
      </c>
    </row>
    <row r="193" spans="3:11" x14ac:dyDescent="0.25">
      <c r="C193" s="269" t="s">
        <v>497</v>
      </c>
      <c r="D193" s="270"/>
      <c r="E193" s="268">
        <f>HLOOKUP(C193,$AH$2:$BU$3,2,0)</f>
        <v>1200</v>
      </c>
      <c r="F193" s="123">
        <f t="shared" ref="F193:F227" si="10">D193*E193</f>
        <v>0</v>
      </c>
      <c r="G193" s="187"/>
      <c r="H193" s="168"/>
      <c r="I193" s="156"/>
      <c r="J193" s="267" t="s">
        <v>535</v>
      </c>
      <c r="K193" s="124" t="s">
        <v>453</v>
      </c>
    </row>
    <row r="194" spans="3:11" x14ac:dyDescent="0.25">
      <c r="C194" s="167" t="s">
        <v>1654</v>
      </c>
      <c r="D194" s="184">
        <v>2</v>
      </c>
      <c r="E194" s="149">
        <v>10000</v>
      </c>
      <c r="F194" s="123">
        <f t="shared" si="10"/>
        <v>20000</v>
      </c>
      <c r="G194" s="187" t="s">
        <v>186</v>
      </c>
      <c r="H194" s="168" t="s">
        <v>815</v>
      </c>
      <c r="I194" s="156" t="str">
        <f>VLOOKUP(H194,Presupuesto!$B$8:$C$583,2,0)</f>
        <v>OTROS SERVICIOS PERSONALES PROYECTO VINCULACION UNAH SOCIEDAD</v>
      </c>
      <c r="J194" s="124" t="str">
        <f>$J$193</f>
        <v>Vinculación Universidad-Sociedad</v>
      </c>
      <c r="K194" s="124" t="s">
        <v>471</v>
      </c>
    </row>
    <row r="195" spans="3:11" x14ac:dyDescent="0.25">
      <c r="C195" s="167" t="s">
        <v>1650</v>
      </c>
      <c r="D195" s="184">
        <v>1</v>
      </c>
      <c r="E195" s="149">
        <v>3000</v>
      </c>
      <c r="F195" s="123">
        <f t="shared" si="10"/>
        <v>3000</v>
      </c>
      <c r="G195" s="187" t="s">
        <v>186</v>
      </c>
      <c r="H195" s="168" t="s">
        <v>934</v>
      </c>
      <c r="I195" s="156" t="str">
        <f>VLOOKUP(H195,Presupuesto!$B$8:$C$583,2,0)</f>
        <v>SERVICIOS DE CAPACITACION.</v>
      </c>
      <c r="J195" s="124" t="str">
        <f t="shared" ref="J195:J227" si="11">$J$193</f>
        <v>Vinculación Universidad-Sociedad</v>
      </c>
      <c r="K195" s="124" t="s">
        <v>454</v>
      </c>
    </row>
    <row r="196" spans="3:11" x14ac:dyDescent="0.25">
      <c r="C196" s="167" t="s">
        <v>1651</v>
      </c>
      <c r="D196" s="184">
        <v>1</v>
      </c>
      <c r="E196" s="149">
        <v>5000</v>
      </c>
      <c r="F196" s="123">
        <f t="shared" si="10"/>
        <v>5000</v>
      </c>
      <c r="G196" s="187" t="s">
        <v>186</v>
      </c>
      <c r="H196" s="168" t="s">
        <v>815</v>
      </c>
      <c r="I196" s="156" t="str">
        <f>VLOOKUP(H196,Presupuesto!$B$8:$C$583,2,0)</f>
        <v>OTROS SERVICIOS PERSONALES PROYECTO VINCULACION UNAH SOCIEDAD</v>
      </c>
      <c r="J196" s="124" t="str">
        <f t="shared" si="11"/>
        <v>Vinculación Universidad-Sociedad</v>
      </c>
      <c r="K196" s="124" t="s">
        <v>455</v>
      </c>
    </row>
    <row r="197" spans="3:11" x14ac:dyDescent="0.25">
      <c r="C197" s="167" t="s">
        <v>1652</v>
      </c>
      <c r="D197" s="184">
        <v>1</v>
      </c>
      <c r="E197" s="149">
        <v>500</v>
      </c>
      <c r="F197" s="123">
        <f t="shared" si="10"/>
        <v>500</v>
      </c>
      <c r="G197" s="187" t="s">
        <v>186</v>
      </c>
      <c r="H197" s="168" t="s">
        <v>815</v>
      </c>
      <c r="I197" s="156" t="str">
        <f>VLOOKUP(H197,Presupuesto!$B$8:$C$583,2,0)</f>
        <v>OTROS SERVICIOS PERSONALES PROYECTO VINCULACION UNAH SOCIEDAD</v>
      </c>
      <c r="J197" s="124" t="str">
        <f t="shared" si="11"/>
        <v>Vinculación Universidad-Sociedad</v>
      </c>
      <c r="K197" s="124" t="s">
        <v>456</v>
      </c>
    </row>
    <row r="198" spans="3:11" x14ac:dyDescent="0.25">
      <c r="C198" s="167" t="s">
        <v>1653</v>
      </c>
      <c r="D198" s="184">
        <v>1</v>
      </c>
      <c r="E198" s="149">
        <v>10000</v>
      </c>
      <c r="F198" s="123">
        <f t="shared" si="10"/>
        <v>10000</v>
      </c>
      <c r="G198" s="187" t="s">
        <v>186</v>
      </c>
      <c r="H198" s="168" t="s">
        <v>815</v>
      </c>
      <c r="I198" s="156" t="str">
        <f>VLOOKUP(H198,Presupuesto!$B$8:$C$583,2,0)</f>
        <v>OTROS SERVICIOS PERSONALES PROYECTO VINCULACION UNAH SOCIEDAD</v>
      </c>
      <c r="J198" s="124" t="str">
        <f t="shared" si="11"/>
        <v>Vinculación Universidad-Sociedad</v>
      </c>
      <c r="K198" s="124" t="s">
        <v>457</v>
      </c>
    </row>
    <row r="199" spans="3:11" hidden="1" x14ac:dyDescent="0.25">
      <c r="C199" s="167"/>
      <c r="D199" s="184"/>
      <c r="E199" s="149"/>
      <c r="F199" s="123">
        <f t="shared" si="10"/>
        <v>0</v>
      </c>
      <c r="G199" s="187"/>
      <c r="H199" s="168"/>
      <c r="I199" s="156" t="e">
        <f>VLOOKUP(H199,Presupuesto!$B$8:$C$583,2,0)</f>
        <v>#N/A</v>
      </c>
      <c r="J199" s="124" t="str">
        <f t="shared" si="11"/>
        <v>Vinculación Universidad-Sociedad</v>
      </c>
      <c r="K199" s="124" t="s">
        <v>458</v>
      </c>
    </row>
    <row r="200" spans="3:11" hidden="1" x14ac:dyDescent="0.25">
      <c r="C200" s="167"/>
      <c r="D200" s="184"/>
      <c r="E200" s="149"/>
      <c r="F200" s="123">
        <f t="shared" si="10"/>
        <v>0</v>
      </c>
      <c r="G200" s="187"/>
      <c r="H200" s="168"/>
      <c r="I200" s="156" t="e">
        <f>VLOOKUP(H200,Presupuesto!$B$8:$C$583,2,0)</f>
        <v>#N/A</v>
      </c>
      <c r="J200" s="124" t="str">
        <f t="shared" si="11"/>
        <v>Vinculación Universidad-Sociedad</v>
      </c>
      <c r="K200" s="124" t="s">
        <v>459</v>
      </c>
    </row>
    <row r="201" spans="3:11" hidden="1" x14ac:dyDescent="0.25">
      <c r="C201" s="167"/>
      <c r="D201" s="184"/>
      <c r="E201" s="149"/>
      <c r="F201" s="123">
        <f t="shared" si="10"/>
        <v>0</v>
      </c>
      <c r="G201" s="187"/>
      <c r="H201" s="168"/>
      <c r="I201" s="156" t="e">
        <f>VLOOKUP(H201,Presupuesto!$B$8:$C$583,2,0)</f>
        <v>#N/A</v>
      </c>
      <c r="J201" s="124" t="str">
        <f t="shared" si="11"/>
        <v>Vinculación Universidad-Sociedad</v>
      </c>
      <c r="K201" s="124" t="s">
        <v>460</v>
      </c>
    </row>
    <row r="202" spans="3:11" hidden="1" x14ac:dyDescent="0.25">
      <c r="C202" s="167"/>
      <c r="D202" s="184"/>
      <c r="E202" s="149"/>
      <c r="F202" s="123">
        <f t="shared" si="10"/>
        <v>0</v>
      </c>
      <c r="G202" s="187"/>
      <c r="H202" s="168"/>
      <c r="I202" s="156" t="e">
        <f>VLOOKUP(H202,Presupuesto!$B$8:$C$583,2,0)</f>
        <v>#N/A</v>
      </c>
      <c r="J202" s="124" t="str">
        <f t="shared" si="11"/>
        <v>Vinculación Universidad-Sociedad</v>
      </c>
      <c r="K202" s="124" t="s">
        <v>461</v>
      </c>
    </row>
    <row r="203" spans="3:11" hidden="1" x14ac:dyDescent="0.25">
      <c r="C203" s="167"/>
      <c r="D203" s="184"/>
      <c r="E203" s="149"/>
      <c r="F203" s="123">
        <f t="shared" si="10"/>
        <v>0</v>
      </c>
      <c r="G203" s="187"/>
      <c r="H203" s="168"/>
      <c r="I203" s="156" t="e">
        <f>VLOOKUP(H203,Presupuesto!$B$8:$C$583,2,0)</f>
        <v>#N/A</v>
      </c>
      <c r="J203" s="124" t="str">
        <f t="shared" si="11"/>
        <v>Vinculación Universidad-Sociedad</v>
      </c>
      <c r="K203" s="124" t="s">
        <v>462</v>
      </c>
    </row>
    <row r="204" spans="3:11" hidden="1" x14ac:dyDescent="0.25">
      <c r="C204" s="167"/>
      <c r="D204" s="184"/>
      <c r="E204" s="149"/>
      <c r="F204" s="123">
        <f t="shared" si="10"/>
        <v>0</v>
      </c>
      <c r="G204" s="187"/>
      <c r="H204" s="168"/>
      <c r="I204" s="156" t="e">
        <f>VLOOKUP(H204,Presupuesto!$B$8:$C$583,2,0)</f>
        <v>#N/A</v>
      </c>
      <c r="J204" s="124" t="str">
        <f t="shared" si="11"/>
        <v>Vinculación Universidad-Sociedad</v>
      </c>
      <c r="K204" s="124" t="s">
        <v>463</v>
      </c>
    </row>
    <row r="205" spans="3:11" hidden="1" x14ac:dyDescent="0.25">
      <c r="C205" s="167"/>
      <c r="D205" s="184"/>
      <c r="E205" s="149"/>
      <c r="F205" s="123">
        <f t="shared" si="10"/>
        <v>0</v>
      </c>
      <c r="G205" s="187"/>
      <c r="H205" s="168"/>
      <c r="I205" s="156" t="e">
        <f>VLOOKUP(H205,Presupuesto!$B$8:$C$583,2,0)</f>
        <v>#N/A</v>
      </c>
      <c r="J205" s="124" t="str">
        <f t="shared" si="11"/>
        <v>Vinculación Universidad-Sociedad</v>
      </c>
      <c r="K205" s="124" t="s">
        <v>2029</v>
      </c>
    </row>
    <row r="206" spans="3:11" hidden="1" x14ac:dyDescent="0.25">
      <c r="C206" s="167"/>
      <c r="D206" s="184"/>
      <c r="E206" s="149"/>
      <c r="F206" s="123">
        <f t="shared" si="10"/>
        <v>0</v>
      </c>
      <c r="G206" s="187"/>
      <c r="H206" s="168"/>
      <c r="I206" s="156" t="e">
        <f>VLOOKUP(H206,Presupuesto!$B$8:$C$583,2,0)</f>
        <v>#N/A</v>
      </c>
      <c r="J206" s="124" t="str">
        <f t="shared" si="11"/>
        <v>Vinculación Universidad-Sociedad</v>
      </c>
      <c r="K206" s="124" t="s">
        <v>471</v>
      </c>
    </row>
    <row r="207" spans="3:11" hidden="1" x14ac:dyDescent="0.25">
      <c r="C207" s="167"/>
      <c r="D207" s="184"/>
      <c r="E207" s="149"/>
      <c r="F207" s="123">
        <f t="shared" si="10"/>
        <v>0</v>
      </c>
      <c r="G207" s="187"/>
      <c r="H207" s="168"/>
      <c r="I207" s="156" t="e">
        <f>VLOOKUP(H207,Presupuesto!$B$8:$C$583,2,0)</f>
        <v>#N/A</v>
      </c>
      <c r="J207" s="124" t="str">
        <f t="shared" si="11"/>
        <v>Vinculación Universidad-Sociedad</v>
      </c>
      <c r="K207" s="124" t="s">
        <v>454</v>
      </c>
    </row>
    <row r="208" spans="3:11" hidden="1" x14ac:dyDescent="0.25">
      <c r="C208" s="167"/>
      <c r="D208" s="184"/>
      <c r="E208" s="149"/>
      <c r="F208" s="123">
        <f t="shared" si="10"/>
        <v>0</v>
      </c>
      <c r="G208" s="187"/>
      <c r="H208" s="168"/>
      <c r="I208" s="156" t="e">
        <f>VLOOKUP(H208,Presupuesto!$B$8:$C$583,2,0)</f>
        <v>#N/A</v>
      </c>
      <c r="J208" s="124" t="str">
        <f t="shared" si="11"/>
        <v>Vinculación Universidad-Sociedad</v>
      </c>
      <c r="K208" s="124" t="s">
        <v>455</v>
      </c>
    </row>
    <row r="209" spans="3:11" hidden="1" x14ac:dyDescent="0.25">
      <c r="C209" s="167"/>
      <c r="D209" s="184"/>
      <c r="E209" s="149"/>
      <c r="F209" s="123">
        <f t="shared" si="10"/>
        <v>0</v>
      </c>
      <c r="G209" s="187"/>
      <c r="H209" s="168"/>
      <c r="I209" s="156" t="e">
        <f>VLOOKUP(H209,Presupuesto!$B$8:$C$583,2,0)</f>
        <v>#N/A</v>
      </c>
      <c r="J209" s="124" t="str">
        <f t="shared" si="11"/>
        <v>Vinculación Universidad-Sociedad</v>
      </c>
      <c r="K209" s="124" t="s">
        <v>456</v>
      </c>
    </row>
    <row r="210" spans="3:11" hidden="1" x14ac:dyDescent="0.25">
      <c r="C210" s="167"/>
      <c r="D210" s="184"/>
      <c r="E210" s="149"/>
      <c r="F210" s="123">
        <f t="shared" si="10"/>
        <v>0</v>
      </c>
      <c r="G210" s="187"/>
      <c r="H210" s="168"/>
      <c r="I210" s="156" t="e">
        <f>VLOOKUP(H210,Presupuesto!$B$8:$C$583,2,0)</f>
        <v>#N/A</v>
      </c>
      <c r="J210" s="124" t="str">
        <f t="shared" si="11"/>
        <v>Vinculación Universidad-Sociedad</v>
      </c>
      <c r="K210" s="124" t="s">
        <v>457</v>
      </c>
    </row>
    <row r="211" spans="3:11" hidden="1" x14ac:dyDescent="0.25">
      <c r="C211" s="167"/>
      <c r="D211" s="184"/>
      <c r="E211" s="149"/>
      <c r="F211" s="123">
        <f t="shared" si="10"/>
        <v>0</v>
      </c>
      <c r="G211" s="187"/>
      <c r="H211" s="168"/>
      <c r="I211" s="156" t="e">
        <f>VLOOKUP(H211,Presupuesto!$B$8:$C$583,2,0)</f>
        <v>#N/A</v>
      </c>
      <c r="J211" s="124" t="str">
        <f t="shared" si="11"/>
        <v>Vinculación Universidad-Sociedad</v>
      </c>
      <c r="K211" s="124" t="s">
        <v>458</v>
      </c>
    </row>
    <row r="212" spans="3:11" hidden="1" x14ac:dyDescent="0.25">
      <c r="C212" s="167"/>
      <c r="D212" s="184"/>
      <c r="E212" s="149"/>
      <c r="F212" s="123">
        <f t="shared" si="10"/>
        <v>0</v>
      </c>
      <c r="G212" s="187"/>
      <c r="H212" s="168"/>
      <c r="I212" s="156" t="e">
        <f>VLOOKUP(H212,Presupuesto!$B$8:$C$583,2,0)</f>
        <v>#N/A</v>
      </c>
      <c r="J212" s="124" t="str">
        <f t="shared" si="11"/>
        <v>Vinculación Universidad-Sociedad</v>
      </c>
      <c r="K212" s="124" t="s">
        <v>459</v>
      </c>
    </row>
    <row r="213" spans="3:11" hidden="1" x14ac:dyDescent="0.25">
      <c r="C213" s="167"/>
      <c r="D213" s="184"/>
      <c r="E213" s="149"/>
      <c r="F213" s="123">
        <f t="shared" si="10"/>
        <v>0</v>
      </c>
      <c r="G213" s="187"/>
      <c r="H213" s="168"/>
      <c r="I213" s="156" t="e">
        <f>VLOOKUP(H213,Presupuesto!$B$8:$C$583,2,0)</f>
        <v>#N/A</v>
      </c>
      <c r="J213" s="124" t="str">
        <f t="shared" si="11"/>
        <v>Vinculación Universidad-Sociedad</v>
      </c>
      <c r="K213" s="124" t="s">
        <v>460</v>
      </c>
    </row>
    <row r="214" spans="3:11" hidden="1" x14ac:dyDescent="0.25">
      <c r="C214" s="167"/>
      <c r="D214" s="184"/>
      <c r="E214" s="149"/>
      <c r="F214" s="123">
        <f t="shared" si="10"/>
        <v>0</v>
      </c>
      <c r="G214" s="187"/>
      <c r="H214" s="168"/>
      <c r="I214" s="156" t="e">
        <f>VLOOKUP(H214,Presupuesto!$B$8:$C$583,2,0)</f>
        <v>#N/A</v>
      </c>
      <c r="J214" s="124" t="str">
        <f t="shared" si="11"/>
        <v>Vinculación Universidad-Sociedad</v>
      </c>
      <c r="K214" s="124" t="s">
        <v>461</v>
      </c>
    </row>
    <row r="215" spans="3:11" hidden="1" x14ac:dyDescent="0.25">
      <c r="C215" s="169"/>
      <c r="D215" s="177"/>
      <c r="E215" s="144"/>
      <c r="F215" s="123">
        <f t="shared" si="10"/>
        <v>0</v>
      </c>
      <c r="G215" s="187"/>
      <c r="H215" s="170"/>
      <c r="I215" s="156" t="e">
        <f>VLOOKUP(H215,Presupuesto!$B$8:$C$583,2,0)</f>
        <v>#N/A</v>
      </c>
      <c r="J215" s="124" t="str">
        <f t="shared" si="11"/>
        <v>Vinculación Universidad-Sociedad</v>
      </c>
      <c r="K215" s="124" t="s">
        <v>462</v>
      </c>
    </row>
    <row r="216" spans="3:11" hidden="1" x14ac:dyDescent="0.25">
      <c r="C216" s="169"/>
      <c r="D216" s="177"/>
      <c r="E216" s="144"/>
      <c r="F216" s="123">
        <f t="shared" si="10"/>
        <v>0</v>
      </c>
      <c r="G216" s="187"/>
      <c r="H216" s="170"/>
      <c r="I216" s="156" t="e">
        <f>VLOOKUP(H216,Presupuesto!$B$8:$C$583,2,0)</f>
        <v>#N/A</v>
      </c>
      <c r="J216" s="124" t="str">
        <f t="shared" si="11"/>
        <v>Vinculación Universidad-Sociedad</v>
      </c>
      <c r="K216" s="124" t="s">
        <v>463</v>
      </c>
    </row>
    <row r="217" spans="3:11" hidden="1" x14ac:dyDescent="0.25">
      <c r="C217" s="169"/>
      <c r="D217" s="177"/>
      <c r="E217" s="144"/>
      <c r="F217" s="123">
        <f t="shared" si="10"/>
        <v>0</v>
      </c>
      <c r="G217" s="187"/>
      <c r="H217" s="170"/>
      <c r="I217" s="156" t="e">
        <f>VLOOKUP(H217,Presupuesto!$B$8:$C$583,2,0)</f>
        <v>#N/A</v>
      </c>
      <c r="J217" s="124" t="str">
        <f t="shared" si="11"/>
        <v>Vinculación Universidad-Sociedad</v>
      </c>
      <c r="K217" s="124" t="s">
        <v>2029</v>
      </c>
    </row>
    <row r="218" spans="3:11" hidden="1" x14ac:dyDescent="0.25">
      <c r="C218" s="169"/>
      <c r="D218" s="177"/>
      <c r="E218" s="144"/>
      <c r="F218" s="123">
        <f t="shared" si="10"/>
        <v>0</v>
      </c>
      <c r="G218" s="187"/>
      <c r="H218" s="170"/>
      <c r="I218" s="156" t="e">
        <f>VLOOKUP(H218,Presupuesto!$B$8:$C$583,2,0)</f>
        <v>#N/A</v>
      </c>
      <c r="J218" s="124" t="str">
        <f t="shared" si="11"/>
        <v>Vinculación Universidad-Sociedad</v>
      </c>
      <c r="K218" s="124" t="s">
        <v>471</v>
      </c>
    </row>
    <row r="219" spans="3:11" hidden="1" x14ac:dyDescent="0.25">
      <c r="C219" s="169"/>
      <c r="D219" s="177"/>
      <c r="E219" s="144"/>
      <c r="F219" s="123">
        <f t="shared" si="10"/>
        <v>0</v>
      </c>
      <c r="G219" s="187"/>
      <c r="H219" s="170"/>
      <c r="I219" s="156" t="e">
        <f>VLOOKUP(H219,Presupuesto!$B$8:$C$583,2,0)</f>
        <v>#N/A</v>
      </c>
      <c r="J219" s="124" t="str">
        <f t="shared" si="11"/>
        <v>Vinculación Universidad-Sociedad</v>
      </c>
      <c r="K219" s="124" t="s">
        <v>454</v>
      </c>
    </row>
    <row r="220" spans="3:11" hidden="1" x14ac:dyDescent="0.25">
      <c r="C220" s="169"/>
      <c r="D220" s="177"/>
      <c r="E220" s="144"/>
      <c r="F220" s="123">
        <f t="shared" si="10"/>
        <v>0</v>
      </c>
      <c r="G220" s="187"/>
      <c r="H220" s="170"/>
      <c r="I220" s="156" t="e">
        <f>VLOOKUP(H220,Presupuesto!$B$8:$C$583,2,0)</f>
        <v>#N/A</v>
      </c>
      <c r="J220" s="124" t="str">
        <f t="shared" si="11"/>
        <v>Vinculación Universidad-Sociedad</v>
      </c>
      <c r="K220" s="124" t="s">
        <v>455</v>
      </c>
    </row>
    <row r="221" spans="3:11" hidden="1" x14ac:dyDescent="0.25">
      <c r="C221" s="169"/>
      <c r="D221" s="177"/>
      <c r="E221" s="144"/>
      <c r="F221" s="123">
        <f t="shared" si="10"/>
        <v>0</v>
      </c>
      <c r="G221" s="187"/>
      <c r="H221" s="170"/>
      <c r="I221" s="156" t="e">
        <f>VLOOKUP(H221,Presupuesto!$B$8:$C$583,2,0)</f>
        <v>#N/A</v>
      </c>
      <c r="J221" s="124" t="str">
        <f t="shared" si="11"/>
        <v>Vinculación Universidad-Sociedad</v>
      </c>
      <c r="K221" s="124" t="s">
        <v>456</v>
      </c>
    </row>
    <row r="222" spans="3:11" hidden="1" x14ac:dyDescent="0.25">
      <c r="C222" s="169"/>
      <c r="D222" s="177"/>
      <c r="E222" s="144"/>
      <c r="F222" s="123">
        <f t="shared" si="10"/>
        <v>0</v>
      </c>
      <c r="G222" s="187"/>
      <c r="H222" s="170"/>
      <c r="I222" s="156" t="e">
        <f>VLOOKUP(H222,Presupuesto!$B$8:$C$583,2,0)</f>
        <v>#N/A</v>
      </c>
      <c r="J222" s="124" t="str">
        <f t="shared" si="11"/>
        <v>Vinculación Universidad-Sociedad</v>
      </c>
      <c r="K222" s="124" t="s">
        <v>457</v>
      </c>
    </row>
    <row r="223" spans="3:11" hidden="1" x14ac:dyDescent="0.25">
      <c r="C223" s="171"/>
      <c r="D223" s="177"/>
      <c r="E223" s="144"/>
      <c r="F223" s="123">
        <f t="shared" si="10"/>
        <v>0</v>
      </c>
      <c r="G223" s="187"/>
      <c r="H223" s="172"/>
      <c r="I223" s="156" t="e">
        <f>VLOOKUP(H223,Presupuesto!$B$8:$C$583,2,0)</f>
        <v>#N/A</v>
      </c>
      <c r="J223" s="124" t="str">
        <f t="shared" si="11"/>
        <v>Vinculación Universidad-Sociedad</v>
      </c>
      <c r="K223" s="124" t="s">
        <v>458</v>
      </c>
    </row>
    <row r="224" spans="3:11" hidden="1" x14ac:dyDescent="0.25">
      <c r="C224" s="171"/>
      <c r="D224" s="177"/>
      <c r="E224" s="144"/>
      <c r="F224" s="123">
        <f t="shared" si="10"/>
        <v>0</v>
      </c>
      <c r="G224" s="187"/>
      <c r="H224" s="172"/>
      <c r="I224" s="156" t="e">
        <f>VLOOKUP(H224,Presupuesto!$B$8:$C$583,2,0)</f>
        <v>#N/A</v>
      </c>
      <c r="J224" s="124" t="str">
        <f t="shared" si="11"/>
        <v>Vinculación Universidad-Sociedad</v>
      </c>
      <c r="K224" s="124" t="s">
        <v>459</v>
      </c>
    </row>
    <row r="225" spans="3:11" hidden="1" x14ac:dyDescent="0.25">
      <c r="C225" s="171"/>
      <c r="D225" s="177"/>
      <c r="E225" s="144"/>
      <c r="F225" s="123">
        <f t="shared" si="10"/>
        <v>0</v>
      </c>
      <c r="G225" s="187"/>
      <c r="H225" s="172"/>
      <c r="I225" s="156" t="e">
        <f>VLOOKUP(H225,Presupuesto!$B$8:$C$583,2,0)</f>
        <v>#N/A</v>
      </c>
      <c r="J225" s="124" t="str">
        <f t="shared" si="11"/>
        <v>Vinculación Universidad-Sociedad</v>
      </c>
      <c r="K225" s="124" t="s">
        <v>460</v>
      </c>
    </row>
    <row r="226" spans="3:11" hidden="1" x14ac:dyDescent="0.25">
      <c r="C226" s="171"/>
      <c r="D226" s="177"/>
      <c r="E226" s="144"/>
      <c r="F226" s="123">
        <f t="shared" si="10"/>
        <v>0</v>
      </c>
      <c r="G226" s="187"/>
      <c r="H226" s="172"/>
      <c r="I226" s="156" t="e">
        <f>VLOOKUP(H226,Presupuesto!$B$8:$C$583,2,0)</f>
        <v>#N/A</v>
      </c>
      <c r="J226" s="124" t="str">
        <f t="shared" si="11"/>
        <v>Vinculación Universidad-Sociedad</v>
      </c>
      <c r="K226" s="124" t="s">
        <v>461</v>
      </c>
    </row>
    <row r="227" spans="3:11" ht="15.75" thickBot="1" x14ac:dyDescent="0.3">
      <c r="C227" s="173"/>
      <c r="D227" s="185"/>
      <c r="E227" s="129"/>
      <c r="F227" s="131">
        <f t="shared" si="10"/>
        <v>0</v>
      </c>
      <c r="G227" s="188"/>
      <c r="H227" s="174"/>
      <c r="I227" s="158" t="e">
        <f>VLOOKUP(H227,Presupuesto!$B$8:$C$583,2,0)</f>
        <v>#N/A</v>
      </c>
      <c r="J227" s="124" t="str">
        <f t="shared" si="11"/>
        <v>Vinculación Universidad-Sociedad</v>
      </c>
      <c r="K227" s="124" t="s">
        <v>462</v>
      </c>
    </row>
    <row r="229" spans="3:11" ht="15.75" thickBot="1" x14ac:dyDescent="0.3"/>
    <row r="230" spans="3:11" ht="15.75" thickBot="1" x14ac:dyDescent="0.3">
      <c r="C230" s="183" t="s">
        <v>53</v>
      </c>
      <c r="D230" s="134">
        <f>SUM(F238:F271)</f>
        <v>3110</v>
      </c>
      <c r="F230" s="72"/>
      <c r="G230" s="97"/>
      <c r="H230" s="72"/>
      <c r="I230" s="72"/>
    </row>
    <row r="231" spans="3:11" x14ac:dyDescent="0.25">
      <c r="C231" s="72"/>
      <c r="D231" s="31"/>
      <c r="E231" s="119"/>
      <c r="F231" s="119"/>
      <c r="G231" s="119"/>
      <c r="H231" s="94"/>
      <c r="I231" s="94"/>
      <c r="J231" s="94"/>
      <c r="K231" s="138"/>
    </row>
    <row r="232" spans="3:11" x14ac:dyDescent="0.25">
      <c r="C232" s="72"/>
      <c r="D232" s="31"/>
      <c r="E232" s="119"/>
      <c r="F232" s="119"/>
      <c r="G232" s="119"/>
      <c r="H232" s="94"/>
      <c r="I232" s="94"/>
      <c r="J232" s="94"/>
      <c r="K232" s="138"/>
    </row>
    <row r="233" spans="3:11" ht="15.75" x14ac:dyDescent="0.25">
      <c r="C233" s="236" t="s">
        <v>450</v>
      </c>
      <c r="D233" s="237" t="s">
        <v>2036</v>
      </c>
      <c r="E233" s="119"/>
      <c r="F233" s="119"/>
      <c r="G233" s="119"/>
      <c r="H233" s="94"/>
      <c r="I233" s="94"/>
      <c r="J233" s="94"/>
      <c r="K233" s="138"/>
    </row>
    <row r="234" spans="3:11" ht="18.75" x14ac:dyDescent="0.25">
      <c r="C234" s="256" t="str">
        <f>IFERROR(VLOOKUP(D233,'Desarrollo Curricular'!$E:$F,2,FALSE),IFERROR(VLOOKUP(D233,Investigación!$E:$F,2,FALSE),IFERROR(VLOOKUP(D233,'Vinculación Univ. Sociedad'!$E:$F,2,FALSE),IFERROR(VLOOKUP(D233,'Docencia y Recursos Humanos '!$E:$F,2,FALSE),IFERROR(VLOOKUP(D233,Estudiantes!$E:$F,2,FALSE),IFERROR(VLOOKUP(D233,'Gestion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
      <c r="D234" s="31"/>
      <c r="E234" s="119"/>
      <c r="F234" s="119"/>
      <c r="G234" s="119"/>
      <c r="H234" s="94"/>
      <c r="I234" s="94"/>
      <c r="J234" s="94"/>
      <c r="K234" s="138"/>
    </row>
    <row r="235" spans="3:11" ht="15.75" thickBot="1" x14ac:dyDescent="0.3">
      <c r="F235" s="119"/>
      <c r="G235" s="94"/>
      <c r="H235" s="94"/>
      <c r="I235" s="94"/>
    </row>
    <row r="236" spans="3:11" ht="30.75" thickBot="1" x14ac:dyDescent="0.3">
      <c r="C236" s="155" t="s">
        <v>44</v>
      </c>
      <c r="D236" s="155" t="s">
        <v>55</v>
      </c>
      <c r="E236" s="162" t="s">
        <v>57</v>
      </c>
      <c r="F236" s="161" t="s">
        <v>27</v>
      </c>
      <c r="G236" s="159" t="s">
        <v>187</v>
      </c>
      <c r="H236" s="162" t="s">
        <v>46</v>
      </c>
      <c r="I236" s="159" t="s">
        <v>188</v>
      </c>
      <c r="J236" s="159" t="s">
        <v>469</v>
      </c>
      <c r="K236" s="159" t="s">
        <v>470</v>
      </c>
    </row>
    <row r="237" spans="3:11" x14ac:dyDescent="0.25">
      <c r="C237" s="269" t="s">
        <v>497</v>
      </c>
      <c r="D237" s="270"/>
      <c r="E237" s="268">
        <f>HLOOKUP(C237,$AH$2:$BU$3,2,0)</f>
        <v>1200</v>
      </c>
      <c r="F237" s="123">
        <f t="shared" ref="F237:F271" si="12">D237*E237</f>
        <v>0</v>
      </c>
      <c r="G237" s="187"/>
      <c r="H237" s="168"/>
      <c r="I237" s="156"/>
      <c r="J237" s="267" t="s">
        <v>535</v>
      </c>
      <c r="K237" s="124" t="s">
        <v>453</v>
      </c>
    </row>
    <row r="238" spans="3:11" x14ac:dyDescent="0.25">
      <c r="C238" s="167" t="s">
        <v>1662</v>
      </c>
      <c r="D238" s="184">
        <v>1</v>
      </c>
      <c r="E238" s="149">
        <v>3110</v>
      </c>
      <c r="F238" s="123">
        <f t="shared" si="12"/>
        <v>3110</v>
      </c>
      <c r="G238" s="187" t="s">
        <v>186</v>
      </c>
      <c r="H238" s="168" t="s">
        <v>815</v>
      </c>
      <c r="I238" s="156" t="str">
        <f>VLOOKUP(H238,Presupuesto!$B$8:$C$583,2,0)</f>
        <v>OTROS SERVICIOS PERSONALES PROYECTO VINCULACION UNAH SOCIEDAD</v>
      </c>
      <c r="J238" s="124" t="str">
        <f>$J$237</f>
        <v>Vinculación Universidad-Sociedad</v>
      </c>
      <c r="K238" s="124" t="s">
        <v>471</v>
      </c>
    </row>
    <row r="239" spans="3:11" hidden="1" x14ac:dyDescent="0.25">
      <c r="C239" s="167"/>
      <c r="D239" s="184"/>
      <c r="E239" s="149"/>
      <c r="F239" s="123">
        <f t="shared" si="12"/>
        <v>0</v>
      </c>
      <c r="G239" s="187"/>
      <c r="H239" s="168">
        <v>42500</v>
      </c>
      <c r="I239" s="156" t="e">
        <f>VLOOKUP(H239,Presupuesto!$B$8:$C$583,2,0)</f>
        <v>#N/A</v>
      </c>
      <c r="J239" s="124" t="str">
        <f t="shared" ref="J239:J271" si="13">$J$237</f>
        <v>Vinculación Universidad-Sociedad</v>
      </c>
      <c r="K239" s="124" t="s">
        <v>454</v>
      </c>
    </row>
    <row r="240" spans="3:11" hidden="1" x14ac:dyDescent="0.25">
      <c r="C240" s="167"/>
      <c r="D240" s="184"/>
      <c r="E240" s="149"/>
      <c r="F240" s="123">
        <f t="shared" si="12"/>
        <v>0</v>
      </c>
      <c r="G240" s="187"/>
      <c r="H240" s="168">
        <v>42500</v>
      </c>
      <c r="I240" s="156" t="e">
        <f>VLOOKUP(H240,Presupuesto!$B$8:$C$583,2,0)</f>
        <v>#N/A</v>
      </c>
      <c r="J240" s="124" t="str">
        <f t="shared" si="13"/>
        <v>Vinculación Universidad-Sociedad</v>
      </c>
      <c r="K240" s="124" t="s">
        <v>455</v>
      </c>
    </row>
    <row r="241" spans="3:11" hidden="1" x14ac:dyDescent="0.25">
      <c r="C241" s="167"/>
      <c r="D241" s="184"/>
      <c r="E241" s="149"/>
      <c r="F241" s="123">
        <f t="shared" si="12"/>
        <v>0</v>
      </c>
      <c r="G241" s="187"/>
      <c r="H241" s="168">
        <v>42500</v>
      </c>
      <c r="I241" s="156" t="e">
        <f>VLOOKUP(H241,Presupuesto!$B$8:$C$583,2,0)</f>
        <v>#N/A</v>
      </c>
      <c r="J241" s="124" t="str">
        <f t="shared" si="13"/>
        <v>Vinculación Universidad-Sociedad</v>
      </c>
      <c r="K241" s="124" t="s">
        <v>456</v>
      </c>
    </row>
    <row r="242" spans="3:11" hidden="1" x14ac:dyDescent="0.25">
      <c r="C242" s="167"/>
      <c r="D242" s="184"/>
      <c r="E242" s="149"/>
      <c r="F242" s="123">
        <f t="shared" si="12"/>
        <v>0</v>
      </c>
      <c r="G242" s="187"/>
      <c r="H242" s="168">
        <v>42500</v>
      </c>
      <c r="I242" s="156" t="e">
        <f>VLOOKUP(H242,Presupuesto!$B$8:$C$583,2,0)</f>
        <v>#N/A</v>
      </c>
      <c r="J242" s="124" t="str">
        <f t="shared" si="13"/>
        <v>Vinculación Universidad-Sociedad</v>
      </c>
      <c r="K242" s="124" t="s">
        <v>457</v>
      </c>
    </row>
    <row r="243" spans="3:11" hidden="1" x14ac:dyDescent="0.25">
      <c r="C243" s="167"/>
      <c r="D243" s="184"/>
      <c r="E243" s="149"/>
      <c r="F243" s="123">
        <f t="shared" si="12"/>
        <v>0</v>
      </c>
      <c r="G243" s="187"/>
      <c r="H243" s="168">
        <v>42500</v>
      </c>
      <c r="I243" s="156" t="e">
        <f>VLOOKUP(H243,Presupuesto!$B$8:$C$583,2,0)</f>
        <v>#N/A</v>
      </c>
      <c r="J243" s="124" t="str">
        <f t="shared" si="13"/>
        <v>Vinculación Universidad-Sociedad</v>
      </c>
      <c r="K243" s="124" t="s">
        <v>458</v>
      </c>
    </row>
    <row r="244" spans="3:11" hidden="1" x14ac:dyDescent="0.25">
      <c r="C244" s="167"/>
      <c r="D244" s="184"/>
      <c r="E244" s="149"/>
      <c r="F244" s="123">
        <f t="shared" si="12"/>
        <v>0</v>
      </c>
      <c r="G244" s="187"/>
      <c r="H244" s="168">
        <v>35600</v>
      </c>
      <c r="I244" s="156" t="e">
        <f>VLOOKUP(H244,Presupuesto!$B$8:$C$583,2,0)</f>
        <v>#N/A</v>
      </c>
      <c r="J244" s="124" t="str">
        <f t="shared" si="13"/>
        <v>Vinculación Universidad-Sociedad</v>
      </c>
      <c r="K244" s="124" t="s">
        <v>459</v>
      </c>
    </row>
    <row r="245" spans="3:11" hidden="1" x14ac:dyDescent="0.25">
      <c r="C245" s="167"/>
      <c r="D245" s="184"/>
      <c r="E245" s="149"/>
      <c r="F245" s="123">
        <f t="shared" si="12"/>
        <v>0</v>
      </c>
      <c r="G245" s="187"/>
      <c r="H245" s="168"/>
      <c r="I245" s="156" t="e">
        <f>VLOOKUP(H245,Presupuesto!$B$8:$C$583,2,0)</f>
        <v>#N/A</v>
      </c>
      <c r="J245" s="124" t="str">
        <f t="shared" si="13"/>
        <v>Vinculación Universidad-Sociedad</v>
      </c>
      <c r="K245" s="124" t="s">
        <v>460</v>
      </c>
    </row>
    <row r="246" spans="3:11" hidden="1" x14ac:dyDescent="0.25">
      <c r="C246" s="167"/>
      <c r="D246" s="184"/>
      <c r="E246" s="149"/>
      <c r="F246" s="123">
        <f t="shared" si="12"/>
        <v>0</v>
      </c>
      <c r="G246" s="187"/>
      <c r="H246" s="168"/>
      <c r="I246" s="156" t="e">
        <f>VLOOKUP(H246,Presupuesto!$B$8:$C$583,2,0)</f>
        <v>#N/A</v>
      </c>
      <c r="J246" s="124" t="str">
        <f t="shared" si="13"/>
        <v>Vinculación Universidad-Sociedad</v>
      </c>
      <c r="K246" s="124" t="s">
        <v>461</v>
      </c>
    </row>
    <row r="247" spans="3:11" hidden="1" x14ac:dyDescent="0.25">
      <c r="C247" s="167"/>
      <c r="D247" s="184"/>
      <c r="E247" s="149"/>
      <c r="F247" s="123">
        <f t="shared" si="12"/>
        <v>0</v>
      </c>
      <c r="G247" s="187"/>
      <c r="H247" s="168"/>
      <c r="I247" s="156" t="e">
        <f>VLOOKUP(H247,Presupuesto!$B$8:$C$583,2,0)</f>
        <v>#N/A</v>
      </c>
      <c r="J247" s="124" t="str">
        <f t="shared" si="13"/>
        <v>Vinculación Universidad-Sociedad</v>
      </c>
      <c r="K247" s="124" t="s">
        <v>462</v>
      </c>
    </row>
    <row r="248" spans="3:11" hidden="1" x14ac:dyDescent="0.25">
      <c r="C248" s="167"/>
      <c r="D248" s="184"/>
      <c r="E248" s="149"/>
      <c r="F248" s="123">
        <f t="shared" si="12"/>
        <v>0</v>
      </c>
      <c r="G248" s="187"/>
      <c r="H248" s="168"/>
      <c r="I248" s="156" t="e">
        <f>VLOOKUP(H248,Presupuesto!$B$8:$C$583,2,0)</f>
        <v>#N/A</v>
      </c>
      <c r="J248" s="124" t="str">
        <f t="shared" si="13"/>
        <v>Vinculación Universidad-Sociedad</v>
      </c>
      <c r="K248" s="124" t="s">
        <v>463</v>
      </c>
    </row>
    <row r="249" spans="3:11" hidden="1" x14ac:dyDescent="0.25">
      <c r="C249" s="167"/>
      <c r="D249" s="184"/>
      <c r="E249" s="149"/>
      <c r="F249" s="123">
        <f t="shared" si="12"/>
        <v>0</v>
      </c>
      <c r="G249" s="187"/>
      <c r="H249" s="168"/>
      <c r="I249" s="156" t="e">
        <f>VLOOKUP(H249,Presupuesto!$B$8:$C$583,2,0)</f>
        <v>#N/A</v>
      </c>
      <c r="J249" s="124" t="str">
        <f t="shared" si="13"/>
        <v>Vinculación Universidad-Sociedad</v>
      </c>
      <c r="K249" s="124" t="s">
        <v>2029</v>
      </c>
    </row>
    <row r="250" spans="3:11" hidden="1" x14ac:dyDescent="0.25">
      <c r="C250" s="167"/>
      <c r="D250" s="184"/>
      <c r="E250" s="149"/>
      <c r="F250" s="123">
        <f t="shared" si="12"/>
        <v>0</v>
      </c>
      <c r="G250" s="187"/>
      <c r="H250" s="168"/>
      <c r="I250" s="156" t="e">
        <f>VLOOKUP(H250,Presupuesto!$B$8:$C$583,2,0)</f>
        <v>#N/A</v>
      </c>
      <c r="J250" s="124" t="str">
        <f t="shared" si="13"/>
        <v>Vinculación Universidad-Sociedad</v>
      </c>
      <c r="K250" s="124" t="s">
        <v>471</v>
      </c>
    </row>
    <row r="251" spans="3:11" hidden="1" x14ac:dyDescent="0.25">
      <c r="C251" s="167"/>
      <c r="D251" s="184"/>
      <c r="E251" s="149"/>
      <c r="F251" s="123">
        <f t="shared" si="12"/>
        <v>0</v>
      </c>
      <c r="G251" s="187"/>
      <c r="H251" s="168"/>
      <c r="I251" s="156" t="e">
        <f>VLOOKUP(H251,Presupuesto!$B$8:$C$583,2,0)</f>
        <v>#N/A</v>
      </c>
      <c r="J251" s="124" t="str">
        <f t="shared" si="13"/>
        <v>Vinculación Universidad-Sociedad</v>
      </c>
      <c r="K251" s="124" t="s">
        <v>454</v>
      </c>
    </row>
    <row r="252" spans="3:11" hidden="1" x14ac:dyDescent="0.25">
      <c r="C252" s="167"/>
      <c r="D252" s="184"/>
      <c r="E252" s="149"/>
      <c r="F252" s="123">
        <f t="shared" si="12"/>
        <v>0</v>
      </c>
      <c r="G252" s="187"/>
      <c r="H252" s="168"/>
      <c r="I252" s="156" t="e">
        <f>VLOOKUP(H252,Presupuesto!$B$8:$C$583,2,0)</f>
        <v>#N/A</v>
      </c>
      <c r="J252" s="124" t="str">
        <f t="shared" si="13"/>
        <v>Vinculación Universidad-Sociedad</v>
      </c>
      <c r="K252" s="124" t="s">
        <v>455</v>
      </c>
    </row>
    <row r="253" spans="3:11" hidden="1" x14ac:dyDescent="0.25">
      <c r="C253" s="167"/>
      <c r="D253" s="184"/>
      <c r="E253" s="149"/>
      <c r="F253" s="123">
        <f t="shared" si="12"/>
        <v>0</v>
      </c>
      <c r="G253" s="187"/>
      <c r="H253" s="168"/>
      <c r="I253" s="156" t="e">
        <f>VLOOKUP(H253,Presupuesto!$B$8:$C$583,2,0)</f>
        <v>#N/A</v>
      </c>
      <c r="J253" s="124" t="str">
        <f t="shared" si="13"/>
        <v>Vinculación Universidad-Sociedad</v>
      </c>
      <c r="K253" s="124" t="s">
        <v>456</v>
      </c>
    </row>
    <row r="254" spans="3:11" hidden="1" x14ac:dyDescent="0.25">
      <c r="C254" s="167"/>
      <c r="D254" s="184"/>
      <c r="E254" s="149"/>
      <c r="F254" s="123">
        <f t="shared" si="12"/>
        <v>0</v>
      </c>
      <c r="G254" s="187"/>
      <c r="H254" s="168"/>
      <c r="I254" s="156" t="e">
        <f>VLOOKUP(H254,Presupuesto!$B$8:$C$583,2,0)</f>
        <v>#N/A</v>
      </c>
      <c r="J254" s="124" t="str">
        <f t="shared" si="13"/>
        <v>Vinculación Universidad-Sociedad</v>
      </c>
      <c r="K254" s="124" t="s">
        <v>457</v>
      </c>
    </row>
    <row r="255" spans="3:11" hidden="1" x14ac:dyDescent="0.25">
      <c r="C255" s="167"/>
      <c r="D255" s="184"/>
      <c r="E255" s="149"/>
      <c r="F255" s="123">
        <f t="shared" si="12"/>
        <v>0</v>
      </c>
      <c r="G255" s="187"/>
      <c r="H255" s="168"/>
      <c r="I255" s="156" t="e">
        <f>VLOOKUP(H255,Presupuesto!$B$8:$C$583,2,0)</f>
        <v>#N/A</v>
      </c>
      <c r="J255" s="124" t="str">
        <f t="shared" si="13"/>
        <v>Vinculación Universidad-Sociedad</v>
      </c>
      <c r="K255" s="124" t="s">
        <v>458</v>
      </c>
    </row>
    <row r="256" spans="3:11" hidden="1" x14ac:dyDescent="0.25">
      <c r="C256" s="167"/>
      <c r="D256" s="184"/>
      <c r="E256" s="149"/>
      <c r="F256" s="123">
        <f t="shared" si="12"/>
        <v>0</v>
      </c>
      <c r="G256" s="187"/>
      <c r="H256" s="168"/>
      <c r="I256" s="156" t="e">
        <f>VLOOKUP(H256,Presupuesto!$B$8:$C$583,2,0)</f>
        <v>#N/A</v>
      </c>
      <c r="J256" s="124" t="str">
        <f t="shared" si="13"/>
        <v>Vinculación Universidad-Sociedad</v>
      </c>
      <c r="K256" s="124" t="s">
        <v>459</v>
      </c>
    </row>
    <row r="257" spans="3:11" hidden="1" x14ac:dyDescent="0.25">
      <c r="C257" s="167"/>
      <c r="D257" s="184"/>
      <c r="E257" s="149"/>
      <c r="F257" s="123">
        <f t="shared" si="12"/>
        <v>0</v>
      </c>
      <c r="G257" s="187"/>
      <c r="H257" s="168"/>
      <c r="I257" s="156" t="e">
        <f>VLOOKUP(H257,Presupuesto!$B$8:$C$583,2,0)</f>
        <v>#N/A</v>
      </c>
      <c r="J257" s="124" t="str">
        <f t="shared" si="13"/>
        <v>Vinculación Universidad-Sociedad</v>
      </c>
      <c r="K257" s="124" t="s">
        <v>460</v>
      </c>
    </row>
    <row r="258" spans="3:11" hidden="1" x14ac:dyDescent="0.25">
      <c r="C258" s="167"/>
      <c r="D258" s="184"/>
      <c r="E258" s="149"/>
      <c r="F258" s="123">
        <f t="shared" si="12"/>
        <v>0</v>
      </c>
      <c r="G258" s="187"/>
      <c r="H258" s="168"/>
      <c r="I258" s="156" t="e">
        <f>VLOOKUP(H258,Presupuesto!$B$8:$C$583,2,0)</f>
        <v>#N/A</v>
      </c>
      <c r="J258" s="124" t="str">
        <f t="shared" si="13"/>
        <v>Vinculación Universidad-Sociedad</v>
      </c>
      <c r="K258" s="124" t="s">
        <v>461</v>
      </c>
    </row>
    <row r="259" spans="3:11" hidden="1" x14ac:dyDescent="0.25">
      <c r="C259" s="169"/>
      <c r="D259" s="177"/>
      <c r="E259" s="144"/>
      <c r="F259" s="123">
        <f t="shared" si="12"/>
        <v>0</v>
      </c>
      <c r="G259" s="187"/>
      <c r="H259" s="170"/>
      <c r="I259" s="156" t="e">
        <f>VLOOKUP(H259,Presupuesto!$B$8:$C$583,2,0)</f>
        <v>#N/A</v>
      </c>
      <c r="J259" s="124" t="str">
        <f t="shared" si="13"/>
        <v>Vinculación Universidad-Sociedad</v>
      </c>
      <c r="K259" s="124" t="s">
        <v>462</v>
      </c>
    </row>
    <row r="260" spans="3:11" hidden="1" x14ac:dyDescent="0.25">
      <c r="C260" s="169"/>
      <c r="D260" s="177"/>
      <c r="E260" s="144"/>
      <c r="F260" s="123">
        <f t="shared" si="12"/>
        <v>0</v>
      </c>
      <c r="G260" s="187"/>
      <c r="H260" s="170"/>
      <c r="I260" s="156" t="e">
        <f>VLOOKUP(H260,Presupuesto!$B$8:$C$583,2,0)</f>
        <v>#N/A</v>
      </c>
      <c r="J260" s="124" t="str">
        <f t="shared" si="13"/>
        <v>Vinculación Universidad-Sociedad</v>
      </c>
      <c r="K260" s="124" t="s">
        <v>463</v>
      </c>
    </row>
    <row r="261" spans="3:11" hidden="1" x14ac:dyDescent="0.25">
      <c r="C261" s="169"/>
      <c r="D261" s="177"/>
      <c r="E261" s="144"/>
      <c r="F261" s="123">
        <f t="shared" si="12"/>
        <v>0</v>
      </c>
      <c r="G261" s="187"/>
      <c r="H261" s="170"/>
      <c r="I261" s="156" t="e">
        <f>VLOOKUP(H261,Presupuesto!$B$8:$C$583,2,0)</f>
        <v>#N/A</v>
      </c>
      <c r="J261" s="124" t="str">
        <f t="shared" si="13"/>
        <v>Vinculación Universidad-Sociedad</v>
      </c>
      <c r="K261" s="124" t="s">
        <v>2029</v>
      </c>
    </row>
    <row r="262" spans="3:11" hidden="1" x14ac:dyDescent="0.25">
      <c r="C262" s="169"/>
      <c r="D262" s="177"/>
      <c r="E262" s="144"/>
      <c r="F262" s="123">
        <f t="shared" si="12"/>
        <v>0</v>
      </c>
      <c r="G262" s="187"/>
      <c r="H262" s="170"/>
      <c r="I262" s="156" t="e">
        <f>VLOOKUP(H262,Presupuesto!$B$8:$C$583,2,0)</f>
        <v>#N/A</v>
      </c>
      <c r="J262" s="124" t="str">
        <f t="shared" si="13"/>
        <v>Vinculación Universidad-Sociedad</v>
      </c>
      <c r="K262" s="124" t="s">
        <v>471</v>
      </c>
    </row>
    <row r="263" spans="3:11" hidden="1" x14ac:dyDescent="0.25">
      <c r="C263" s="169"/>
      <c r="D263" s="177"/>
      <c r="E263" s="144"/>
      <c r="F263" s="123">
        <f t="shared" si="12"/>
        <v>0</v>
      </c>
      <c r="G263" s="187"/>
      <c r="H263" s="170"/>
      <c r="I263" s="156" t="e">
        <f>VLOOKUP(H263,Presupuesto!$B$8:$C$583,2,0)</f>
        <v>#N/A</v>
      </c>
      <c r="J263" s="124" t="str">
        <f t="shared" si="13"/>
        <v>Vinculación Universidad-Sociedad</v>
      </c>
      <c r="K263" s="124" t="s">
        <v>454</v>
      </c>
    </row>
    <row r="264" spans="3:11" hidden="1" x14ac:dyDescent="0.25">
      <c r="C264" s="169"/>
      <c r="D264" s="177"/>
      <c r="E264" s="144"/>
      <c r="F264" s="123">
        <f t="shared" si="12"/>
        <v>0</v>
      </c>
      <c r="G264" s="187"/>
      <c r="H264" s="170"/>
      <c r="I264" s="156" t="e">
        <f>VLOOKUP(H264,Presupuesto!$B$8:$C$583,2,0)</f>
        <v>#N/A</v>
      </c>
      <c r="J264" s="124" t="str">
        <f t="shared" si="13"/>
        <v>Vinculación Universidad-Sociedad</v>
      </c>
      <c r="K264" s="124" t="s">
        <v>455</v>
      </c>
    </row>
    <row r="265" spans="3:11" hidden="1" x14ac:dyDescent="0.25">
      <c r="C265" s="169"/>
      <c r="D265" s="177"/>
      <c r="E265" s="144"/>
      <c r="F265" s="123">
        <f t="shared" si="12"/>
        <v>0</v>
      </c>
      <c r="G265" s="187"/>
      <c r="H265" s="170"/>
      <c r="I265" s="156" t="e">
        <f>VLOOKUP(H265,Presupuesto!$B$8:$C$583,2,0)</f>
        <v>#N/A</v>
      </c>
      <c r="J265" s="124" t="str">
        <f t="shared" si="13"/>
        <v>Vinculación Universidad-Sociedad</v>
      </c>
      <c r="K265" s="124" t="s">
        <v>456</v>
      </c>
    </row>
    <row r="266" spans="3:11" hidden="1" x14ac:dyDescent="0.25">
      <c r="C266" s="169"/>
      <c r="D266" s="177"/>
      <c r="E266" s="144"/>
      <c r="F266" s="123">
        <f t="shared" si="12"/>
        <v>0</v>
      </c>
      <c r="G266" s="187"/>
      <c r="H266" s="170"/>
      <c r="I266" s="156" t="e">
        <f>VLOOKUP(H266,Presupuesto!$B$8:$C$583,2,0)</f>
        <v>#N/A</v>
      </c>
      <c r="J266" s="124" t="str">
        <f t="shared" si="13"/>
        <v>Vinculación Universidad-Sociedad</v>
      </c>
      <c r="K266" s="124" t="s">
        <v>457</v>
      </c>
    </row>
    <row r="267" spans="3:11" hidden="1" x14ac:dyDescent="0.25">
      <c r="C267" s="171"/>
      <c r="D267" s="177"/>
      <c r="E267" s="144"/>
      <c r="F267" s="123">
        <f t="shared" si="12"/>
        <v>0</v>
      </c>
      <c r="G267" s="187"/>
      <c r="H267" s="172"/>
      <c r="I267" s="156" t="e">
        <f>VLOOKUP(H267,Presupuesto!$B$8:$C$583,2,0)</f>
        <v>#N/A</v>
      </c>
      <c r="J267" s="124" t="str">
        <f t="shared" si="13"/>
        <v>Vinculación Universidad-Sociedad</v>
      </c>
      <c r="K267" s="124" t="s">
        <v>458</v>
      </c>
    </row>
    <row r="268" spans="3:11" hidden="1" x14ac:dyDescent="0.25">
      <c r="C268" s="171"/>
      <c r="D268" s="177"/>
      <c r="E268" s="144"/>
      <c r="F268" s="123">
        <f t="shared" si="12"/>
        <v>0</v>
      </c>
      <c r="G268" s="187"/>
      <c r="H268" s="172"/>
      <c r="I268" s="156" t="e">
        <f>VLOOKUP(H268,Presupuesto!$B$8:$C$583,2,0)</f>
        <v>#N/A</v>
      </c>
      <c r="J268" s="124" t="str">
        <f t="shared" si="13"/>
        <v>Vinculación Universidad-Sociedad</v>
      </c>
      <c r="K268" s="124" t="s">
        <v>459</v>
      </c>
    </row>
    <row r="269" spans="3:11" hidden="1" x14ac:dyDescent="0.25">
      <c r="C269" s="171"/>
      <c r="D269" s="177"/>
      <c r="E269" s="144"/>
      <c r="F269" s="123">
        <f t="shared" si="12"/>
        <v>0</v>
      </c>
      <c r="G269" s="187"/>
      <c r="H269" s="172"/>
      <c r="I269" s="156" t="e">
        <f>VLOOKUP(H269,Presupuesto!$B$8:$C$583,2,0)</f>
        <v>#N/A</v>
      </c>
      <c r="J269" s="124" t="str">
        <f t="shared" si="13"/>
        <v>Vinculación Universidad-Sociedad</v>
      </c>
      <c r="K269" s="124" t="s">
        <v>460</v>
      </c>
    </row>
    <row r="270" spans="3:11" hidden="1" x14ac:dyDescent="0.25">
      <c r="C270" s="171"/>
      <c r="D270" s="177"/>
      <c r="E270" s="144"/>
      <c r="F270" s="123">
        <f t="shared" si="12"/>
        <v>0</v>
      </c>
      <c r="G270" s="187"/>
      <c r="H270" s="172"/>
      <c r="I270" s="156" t="e">
        <f>VLOOKUP(H270,Presupuesto!$B$8:$C$583,2,0)</f>
        <v>#N/A</v>
      </c>
      <c r="J270" s="124" t="str">
        <f t="shared" si="13"/>
        <v>Vinculación Universidad-Sociedad</v>
      </c>
      <c r="K270" s="124" t="s">
        <v>461</v>
      </c>
    </row>
    <row r="271" spans="3:11" ht="15.75" thickBot="1" x14ac:dyDescent="0.3">
      <c r="C271" s="173"/>
      <c r="D271" s="185"/>
      <c r="E271" s="129"/>
      <c r="F271" s="131">
        <f t="shared" si="12"/>
        <v>0</v>
      </c>
      <c r="G271" s="188"/>
      <c r="H271" s="174"/>
      <c r="I271" s="158" t="e">
        <f>VLOOKUP(H271,Presupuesto!$B$8:$C$583,2,0)</f>
        <v>#N/A</v>
      </c>
      <c r="J271" s="124" t="str">
        <f t="shared" si="13"/>
        <v>Vinculación Universidad-Sociedad</v>
      </c>
      <c r="K271" s="124" t="s">
        <v>462</v>
      </c>
    </row>
    <row r="273" spans="3:11" ht="15.75" thickBot="1" x14ac:dyDescent="0.3"/>
    <row r="274" spans="3:11" ht="15.75" thickBot="1" x14ac:dyDescent="0.3">
      <c r="C274" s="183" t="s">
        <v>53</v>
      </c>
      <c r="D274" s="134">
        <f>SUM(F282:F315)</f>
        <v>10725</v>
      </c>
      <c r="F274" s="72"/>
      <c r="G274" s="97"/>
      <c r="H274" s="72"/>
      <c r="I274" s="72"/>
    </row>
    <row r="275" spans="3:11" x14ac:dyDescent="0.25">
      <c r="C275" s="72"/>
      <c r="D275" s="31"/>
      <c r="E275" s="119"/>
      <c r="F275" s="119"/>
      <c r="G275" s="119"/>
      <c r="H275" s="94"/>
      <c r="I275" s="94"/>
      <c r="J275" s="94"/>
      <c r="K275" s="138"/>
    </row>
    <row r="276" spans="3:11" x14ac:dyDescent="0.25">
      <c r="C276" s="72"/>
      <c r="D276" s="31"/>
      <c r="E276" s="119"/>
      <c r="F276" s="119"/>
      <c r="G276" s="119"/>
      <c r="H276" s="94"/>
      <c r="I276" s="94"/>
      <c r="J276" s="94"/>
      <c r="K276" s="138"/>
    </row>
    <row r="277" spans="3:11" ht="15.75" x14ac:dyDescent="0.25">
      <c r="C277" s="236" t="s">
        <v>450</v>
      </c>
      <c r="D277" s="237" t="s">
        <v>1771</v>
      </c>
      <c r="E277" s="119"/>
      <c r="F277" s="119"/>
      <c r="G277" s="119"/>
      <c r="H277" s="94"/>
      <c r="I277" s="94"/>
      <c r="J277" s="94"/>
      <c r="K277" s="138"/>
    </row>
    <row r="278" spans="3:11" ht="18.75" x14ac:dyDescent="0.25">
      <c r="C278" s="256" t="str">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a.1 Realizar estudios de mercado para la determinación de la oferta de trabajo y la apertura de nuevas carreras.</v>
      </c>
      <c r="D278" s="31"/>
      <c r="E278" s="119"/>
      <c r="F278" s="119"/>
      <c r="G278" s="119"/>
      <c r="H278" s="94"/>
      <c r="I278" s="94"/>
      <c r="J278" s="94"/>
      <c r="K278" s="138"/>
    </row>
    <row r="279" spans="3:11" ht="15.75" thickBot="1" x14ac:dyDescent="0.3">
      <c r="F279" s="119"/>
      <c r="G279" s="94"/>
      <c r="H279" s="94"/>
      <c r="I279" s="94"/>
    </row>
    <row r="280" spans="3:11" ht="30.75" thickBot="1" x14ac:dyDescent="0.3">
      <c r="C280" s="155" t="s">
        <v>44</v>
      </c>
      <c r="D280" s="155" t="s">
        <v>55</v>
      </c>
      <c r="E280" s="162" t="s">
        <v>57</v>
      </c>
      <c r="F280" s="161" t="s">
        <v>27</v>
      </c>
      <c r="G280" s="159" t="s">
        <v>187</v>
      </c>
      <c r="H280" s="162" t="s">
        <v>46</v>
      </c>
      <c r="I280" s="159" t="s">
        <v>188</v>
      </c>
      <c r="J280" s="159" t="s">
        <v>469</v>
      </c>
      <c r="K280" s="159" t="s">
        <v>470</v>
      </c>
    </row>
    <row r="281" spans="3:11" x14ac:dyDescent="0.25">
      <c r="C281" s="269" t="s">
        <v>497</v>
      </c>
      <c r="D281" s="270"/>
      <c r="E281" s="268">
        <f>HLOOKUP(C281,$AH$2:$BU$3,2,0)</f>
        <v>1200</v>
      </c>
      <c r="F281" s="123">
        <f t="shared" ref="F281:F315" si="14">D281*E281</f>
        <v>0</v>
      </c>
      <c r="G281" s="187"/>
      <c r="H281" s="168"/>
      <c r="I281" s="156"/>
      <c r="J281" s="267"/>
      <c r="K281" s="124" t="s">
        <v>453</v>
      </c>
    </row>
    <row r="282" spans="3:11" x14ac:dyDescent="0.25">
      <c r="C282" s="167" t="s">
        <v>1899</v>
      </c>
      <c r="D282" s="184">
        <v>5</v>
      </c>
      <c r="E282" s="149">
        <v>85</v>
      </c>
      <c r="F282" s="123">
        <f t="shared" si="14"/>
        <v>425</v>
      </c>
      <c r="G282" s="187" t="s">
        <v>186</v>
      </c>
      <c r="H282" s="168" t="s">
        <v>1050</v>
      </c>
      <c r="I282" s="156" t="str">
        <f>VLOOKUP(H282,Presupuesto!$B$8:$C$583,2,0)</f>
        <v>PAPEL DE ESCRITORIO</v>
      </c>
      <c r="J282" s="124" t="s">
        <v>163</v>
      </c>
      <c r="K282" s="124" t="s">
        <v>471</v>
      </c>
    </row>
    <row r="283" spans="3:11" x14ac:dyDescent="0.25">
      <c r="C283" s="167" t="s">
        <v>1612</v>
      </c>
      <c r="D283" s="184">
        <v>3</v>
      </c>
      <c r="E283" s="149">
        <v>1750</v>
      </c>
      <c r="F283" s="123">
        <f t="shared" si="14"/>
        <v>5250</v>
      </c>
      <c r="G283" s="187" t="s">
        <v>186</v>
      </c>
      <c r="H283" s="168" t="s">
        <v>1054</v>
      </c>
      <c r="I283" s="156" t="str">
        <f>VLOOKUP(H283,Presupuesto!$B$8:$C$583,2,0)</f>
        <v>PRODUCTOS DE ARTES GRAFICAS</v>
      </c>
      <c r="J283" s="124" t="s">
        <v>163</v>
      </c>
      <c r="K283" s="124" t="s">
        <v>454</v>
      </c>
    </row>
    <row r="284" spans="3:11" x14ac:dyDescent="0.25">
      <c r="C284" s="167" t="s">
        <v>1577</v>
      </c>
      <c r="D284" s="184">
        <v>25</v>
      </c>
      <c r="E284" s="149">
        <v>102</v>
      </c>
      <c r="F284" s="123">
        <f t="shared" si="14"/>
        <v>2550</v>
      </c>
      <c r="G284" s="187" t="s">
        <v>186</v>
      </c>
      <c r="H284" s="168" t="s">
        <v>1108</v>
      </c>
      <c r="I284" s="156" t="str">
        <f>VLOOKUP(H284,Presupuesto!$B$8:$C$583,2,0)</f>
        <v>DIESEL</v>
      </c>
      <c r="J284" s="124" t="s">
        <v>163</v>
      </c>
      <c r="K284" s="124" t="s">
        <v>455</v>
      </c>
    </row>
    <row r="285" spans="3:11" x14ac:dyDescent="0.25">
      <c r="C285" s="167" t="s">
        <v>1613</v>
      </c>
      <c r="D285" s="184">
        <v>25</v>
      </c>
      <c r="E285" s="149">
        <v>100</v>
      </c>
      <c r="F285" s="123">
        <f t="shared" si="14"/>
        <v>2500</v>
      </c>
      <c r="G285" s="187" t="s">
        <v>186</v>
      </c>
      <c r="H285" s="168" t="s">
        <v>1027</v>
      </c>
      <c r="I285" s="156" t="str">
        <f>VLOOKUP(H285,Presupuesto!$B$8:$C$583,2,0)</f>
        <v>ALIMENTOS B EBIDAS PARA PERSONAS</v>
      </c>
      <c r="J285" s="124" t="s">
        <v>163</v>
      </c>
      <c r="K285" s="124" t="s">
        <v>456</v>
      </c>
    </row>
    <row r="286" spans="3:11" hidden="1" x14ac:dyDescent="0.25">
      <c r="C286" s="167"/>
      <c r="D286" s="184"/>
      <c r="E286" s="149"/>
      <c r="F286" s="123">
        <f t="shared" si="14"/>
        <v>0</v>
      </c>
      <c r="G286" s="187"/>
      <c r="H286" s="168">
        <v>42500</v>
      </c>
      <c r="I286" s="156" t="e">
        <f>VLOOKUP(H286,Presupuesto!$B$8:$C$583,2,0)</f>
        <v>#N/A</v>
      </c>
      <c r="J286" s="124">
        <f t="shared" ref="J286:J315" si="15">$J$281</f>
        <v>0</v>
      </c>
      <c r="K286" s="124" t="s">
        <v>457</v>
      </c>
    </row>
    <row r="287" spans="3:11" hidden="1" x14ac:dyDescent="0.25">
      <c r="C287" s="167"/>
      <c r="D287" s="184"/>
      <c r="E287" s="149"/>
      <c r="F287" s="123">
        <f t="shared" si="14"/>
        <v>0</v>
      </c>
      <c r="G287" s="187"/>
      <c r="H287" s="168">
        <v>42500</v>
      </c>
      <c r="I287" s="156" t="e">
        <f>VLOOKUP(H287,Presupuesto!$B$8:$C$583,2,0)</f>
        <v>#N/A</v>
      </c>
      <c r="J287" s="124">
        <f t="shared" si="15"/>
        <v>0</v>
      </c>
      <c r="K287" s="124" t="s">
        <v>458</v>
      </c>
    </row>
    <row r="288" spans="3:11" hidden="1" x14ac:dyDescent="0.25">
      <c r="C288" s="167"/>
      <c r="D288" s="184"/>
      <c r="E288" s="149"/>
      <c r="F288" s="123">
        <f t="shared" si="14"/>
        <v>0</v>
      </c>
      <c r="G288" s="187"/>
      <c r="H288" s="168">
        <v>35600</v>
      </c>
      <c r="I288" s="156" t="e">
        <f>VLOOKUP(H288,Presupuesto!$B$8:$C$583,2,0)</f>
        <v>#N/A</v>
      </c>
      <c r="J288" s="124">
        <f t="shared" si="15"/>
        <v>0</v>
      </c>
      <c r="K288" s="124" t="s">
        <v>459</v>
      </c>
    </row>
    <row r="289" spans="3:11" hidden="1" x14ac:dyDescent="0.25">
      <c r="C289" s="167"/>
      <c r="D289" s="184"/>
      <c r="E289" s="149"/>
      <c r="F289" s="123">
        <f t="shared" si="14"/>
        <v>0</v>
      </c>
      <c r="G289" s="187"/>
      <c r="H289" s="168"/>
      <c r="I289" s="156" t="e">
        <f>VLOOKUP(H289,Presupuesto!$B$8:$C$583,2,0)</f>
        <v>#N/A</v>
      </c>
      <c r="J289" s="124">
        <f t="shared" si="15"/>
        <v>0</v>
      </c>
      <c r="K289" s="124" t="s">
        <v>460</v>
      </c>
    </row>
    <row r="290" spans="3:11" hidden="1" x14ac:dyDescent="0.25">
      <c r="C290" s="167"/>
      <c r="D290" s="184"/>
      <c r="E290" s="149"/>
      <c r="F290" s="123">
        <f t="shared" si="14"/>
        <v>0</v>
      </c>
      <c r="G290" s="187"/>
      <c r="H290" s="168"/>
      <c r="I290" s="156" t="e">
        <f>VLOOKUP(H290,Presupuesto!$B$8:$C$583,2,0)</f>
        <v>#N/A</v>
      </c>
      <c r="J290" s="124">
        <f t="shared" si="15"/>
        <v>0</v>
      </c>
      <c r="K290" s="124" t="s">
        <v>461</v>
      </c>
    </row>
    <row r="291" spans="3:11" hidden="1" x14ac:dyDescent="0.25">
      <c r="C291" s="167"/>
      <c r="D291" s="184"/>
      <c r="E291" s="149"/>
      <c r="F291" s="123">
        <f t="shared" si="14"/>
        <v>0</v>
      </c>
      <c r="G291" s="187"/>
      <c r="H291" s="168"/>
      <c r="I291" s="156" t="e">
        <f>VLOOKUP(H291,Presupuesto!$B$8:$C$583,2,0)</f>
        <v>#N/A</v>
      </c>
      <c r="J291" s="124">
        <f t="shared" si="15"/>
        <v>0</v>
      </c>
      <c r="K291" s="124" t="s">
        <v>462</v>
      </c>
    </row>
    <row r="292" spans="3:11" hidden="1" x14ac:dyDescent="0.25">
      <c r="C292" s="167"/>
      <c r="D292" s="184"/>
      <c r="E292" s="149"/>
      <c r="F292" s="123">
        <f t="shared" si="14"/>
        <v>0</v>
      </c>
      <c r="G292" s="187"/>
      <c r="H292" s="168"/>
      <c r="I292" s="156" t="e">
        <f>VLOOKUP(H292,Presupuesto!$B$8:$C$583,2,0)</f>
        <v>#N/A</v>
      </c>
      <c r="J292" s="124">
        <f t="shared" si="15"/>
        <v>0</v>
      </c>
      <c r="K292" s="124" t="s">
        <v>463</v>
      </c>
    </row>
    <row r="293" spans="3:11" hidden="1" x14ac:dyDescent="0.25">
      <c r="C293" s="167"/>
      <c r="D293" s="184"/>
      <c r="E293" s="149"/>
      <c r="F293" s="123">
        <f t="shared" si="14"/>
        <v>0</v>
      </c>
      <c r="G293" s="187"/>
      <c r="H293" s="168"/>
      <c r="I293" s="156" t="e">
        <f>VLOOKUP(H293,Presupuesto!$B$8:$C$583,2,0)</f>
        <v>#N/A</v>
      </c>
      <c r="J293" s="124">
        <f t="shared" si="15"/>
        <v>0</v>
      </c>
      <c r="K293" s="124" t="s">
        <v>2029</v>
      </c>
    </row>
    <row r="294" spans="3:11" hidden="1" x14ac:dyDescent="0.25">
      <c r="C294" s="167"/>
      <c r="D294" s="184"/>
      <c r="E294" s="149"/>
      <c r="F294" s="123">
        <f t="shared" si="14"/>
        <v>0</v>
      </c>
      <c r="G294" s="187"/>
      <c r="H294" s="168"/>
      <c r="I294" s="156" t="e">
        <f>VLOOKUP(H294,Presupuesto!$B$8:$C$583,2,0)</f>
        <v>#N/A</v>
      </c>
      <c r="J294" s="124">
        <f t="shared" si="15"/>
        <v>0</v>
      </c>
      <c r="K294" s="124" t="s">
        <v>471</v>
      </c>
    </row>
    <row r="295" spans="3:11" hidden="1" x14ac:dyDescent="0.25">
      <c r="C295" s="167"/>
      <c r="D295" s="184"/>
      <c r="E295" s="149"/>
      <c r="F295" s="123">
        <f t="shared" si="14"/>
        <v>0</v>
      </c>
      <c r="G295" s="187"/>
      <c r="H295" s="168"/>
      <c r="I295" s="156" t="e">
        <f>VLOOKUP(H295,Presupuesto!$B$8:$C$583,2,0)</f>
        <v>#N/A</v>
      </c>
      <c r="J295" s="124">
        <f t="shared" si="15"/>
        <v>0</v>
      </c>
      <c r="K295" s="124" t="s">
        <v>454</v>
      </c>
    </row>
    <row r="296" spans="3:11" hidden="1" x14ac:dyDescent="0.25">
      <c r="C296" s="167"/>
      <c r="D296" s="184"/>
      <c r="E296" s="149"/>
      <c r="F296" s="123">
        <f t="shared" si="14"/>
        <v>0</v>
      </c>
      <c r="G296" s="187"/>
      <c r="H296" s="168"/>
      <c r="I296" s="156" t="e">
        <f>VLOOKUP(H296,Presupuesto!$B$8:$C$583,2,0)</f>
        <v>#N/A</v>
      </c>
      <c r="J296" s="124">
        <f t="shared" si="15"/>
        <v>0</v>
      </c>
      <c r="K296" s="124" t="s">
        <v>455</v>
      </c>
    </row>
    <row r="297" spans="3:11" hidden="1" x14ac:dyDescent="0.25">
      <c r="C297" s="167"/>
      <c r="D297" s="184"/>
      <c r="E297" s="149"/>
      <c r="F297" s="123">
        <f t="shared" si="14"/>
        <v>0</v>
      </c>
      <c r="G297" s="187"/>
      <c r="H297" s="168"/>
      <c r="I297" s="156" t="e">
        <f>VLOOKUP(H297,Presupuesto!$B$8:$C$583,2,0)</f>
        <v>#N/A</v>
      </c>
      <c r="J297" s="124">
        <f t="shared" si="15"/>
        <v>0</v>
      </c>
      <c r="K297" s="124" t="s">
        <v>456</v>
      </c>
    </row>
    <row r="298" spans="3:11" hidden="1" x14ac:dyDescent="0.25">
      <c r="C298" s="167"/>
      <c r="D298" s="184"/>
      <c r="E298" s="149"/>
      <c r="F298" s="123">
        <f t="shared" si="14"/>
        <v>0</v>
      </c>
      <c r="G298" s="187"/>
      <c r="H298" s="168"/>
      <c r="I298" s="156" t="e">
        <f>VLOOKUP(H298,Presupuesto!$B$8:$C$583,2,0)</f>
        <v>#N/A</v>
      </c>
      <c r="J298" s="124">
        <f t="shared" si="15"/>
        <v>0</v>
      </c>
      <c r="K298" s="124" t="s">
        <v>457</v>
      </c>
    </row>
    <row r="299" spans="3:11" hidden="1" x14ac:dyDescent="0.25">
      <c r="C299" s="167"/>
      <c r="D299" s="184"/>
      <c r="E299" s="149"/>
      <c r="F299" s="123">
        <f t="shared" si="14"/>
        <v>0</v>
      </c>
      <c r="G299" s="187"/>
      <c r="H299" s="168"/>
      <c r="I299" s="156" t="e">
        <f>VLOOKUP(H299,Presupuesto!$B$8:$C$583,2,0)</f>
        <v>#N/A</v>
      </c>
      <c r="J299" s="124">
        <f t="shared" si="15"/>
        <v>0</v>
      </c>
      <c r="K299" s="124" t="s">
        <v>458</v>
      </c>
    </row>
    <row r="300" spans="3:11" hidden="1" x14ac:dyDescent="0.25">
      <c r="C300" s="167"/>
      <c r="D300" s="184"/>
      <c r="E300" s="149"/>
      <c r="F300" s="123">
        <f t="shared" si="14"/>
        <v>0</v>
      </c>
      <c r="G300" s="187"/>
      <c r="H300" s="168"/>
      <c r="I300" s="156" t="e">
        <f>VLOOKUP(H300,Presupuesto!$B$8:$C$583,2,0)</f>
        <v>#N/A</v>
      </c>
      <c r="J300" s="124">
        <f t="shared" si="15"/>
        <v>0</v>
      </c>
      <c r="K300" s="124" t="s">
        <v>459</v>
      </c>
    </row>
    <row r="301" spans="3:11" hidden="1" x14ac:dyDescent="0.25">
      <c r="C301" s="167"/>
      <c r="D301" s="184"/>
      <c r="E301" s="149"/>
      <c r="F301" s="123">
        <f t="shared" si="14"/>
        <v>0</v>
      </c>
      <c r="G301" s="187"/>
      <c r="H301" s="168"/>
      <c r="I301" s="156" t="e">
        <f>VLOOKUP(H301,Presupuesto!$B$8:$C$583,2,0)</f>
        <v>#N/A</v>
      </c>
      <c r="J301" s="124">
        <f t="shared" si="15"/>
        <v>0</v>
      </c>
      <c r="K301" s="124" t="s">
        <v>460</v>
      </c>
    </row>
    <row r="302" spans="3:11" hidden="1" x14ac:dyDescent="0.25">
      <c r="C302" s="167"/>
      <c r="D302" s="184"/>
      <c r="E302" s="149"/>
      <c r="F302" s="123">
        <f t="shared" si="14"/>
        <v>0</v>
      </c>
      <c r="G302" s="187"/>
      <c r="H302" s="168"/>
      <c r="I302" s="156" t="e">
        <f>VLOOKUP(H302,Presupuesto!$B$8:$C$583,2,0)</f>
        <v>#N/A</v>
      </c>
      <c r="J302" s="124">
        <f t="shared" si="15"/>
        <v>0</v>
      </c>
      <c r="K302" s="124" t="s">
        <v>461</v>
      </c>
    </row>
    <row r="303" spans="3:11" hidden="1" x14ac:dyDescent="0.25">
      <c r="C303" s="169"/>
      <c r="D303" s="177"/>
      <c r="E303" s="144"/>
      <c r="F303" s="123">
        <f t="shared" si="14"/>
        <v>0</v>
      </c>
      <c r="G303" s="187"/>
      <c r="H303" s="170"/>
      <c r="I303" s="156" t="e">
        <f>VLOOKUP(H303,Presupuesto!$B$8:$C$583,2,0)</f>
        <v>#N/A</v>
      </c>
      <c r="J303" s="124">
        <f t="shared" si="15"/>
        <v>0</v>
      </c>
      <c r="K303" s="124" t="s">
        <v>462</v>
      </c>
    </row>
    <row r="304" spans="3:11" hidden="1" x14ac:dyDescent="0.25">
      <c r="C304" s="169"/>
      <c r="D304" s="177"/>
      <c r="E304" s="144"/>
      <c r="F304" s="123">
        <f t="shared" si="14"/>
        <v>0</v>
      </c>
      <c r="G304" s="187"/>
      <c r="H304" s="170"/>
      <c r="I304" s="156" t="e">
        <f>VLOOKUP(H304,Presupuesto!$B$8:$C$583,2,0)</f>
        <v>#N/A</v>
      </c>
      <c r="J304" s="124">
        <f t="shared" si="15"/>
        <v>0</v>
      </c>
      <c r="K304" s="124" t="s">
        <v>463</v>
      </c>
    </row>
    <row r="305" spans="3:11" hidden="1" x14ac:dyDescent="0.25">
      <c r="C305" s="169"/>
      <c r="D305" s="177"/>
      <c r="E305" s="144"/>
      <c r="F305" s="123">
        <f t="shared" si="14"/>
        <v>0</v>
      </c>
      <c r="G305" s="187"/>
      <c r="H305" s="170"/>
      <c r="I305" s="156" t="e">
        <f>VLOOKUP(H305,Presupuesto!$B$8:$C$583,2,0)</f>
        <v>#N/A</v>
      </c>
      <c r="J305" s="124">
        <f t="shared" si="15"/>
        <v>0</v>
      </c>
      <c r="K305" s="124" t="s">
        <v>2029</v>
      </c>
    </row>
    <row r="306" spans="3:11" hidden="1" x14ac:dyDescent="0.25">
      <c r="C306" s="169"/>
      <c r="D306" s="177"/>
      <c r="E306" s="144"/>
      <c r="F306" s="123">
        <f t="shared" si="14"/>
        <v>0</v>
      </c>
      <c r="G306" s="187"/>
      <c r="H306" s="170"/>
      <c r="I306" s="156" t="e">
        <f>VLOOKUP(H306,Presupuesto!$B$8:$C$583,2,0)</f>
        <v>#N/A</v>
      </c>
      <c r="J306" s="124">
        <f t="shared" si="15"/>
        <v>0</v>
      </c>
      <c r="K306" s="124" t="s">
        <v>471</v>
      </c>
    </row>
    <row r="307" spans="3:11" hidden="1" x14ac:dyDescent="0.25">
      <c r="C307" s="169"/>
      <c r="D307" s="177"/>
      <c r="E307" s="144"/>
      <c r="F307" s="123">
        <f t="shared" si="14"/>
        <v>0</v>
      </c>
      <c r="G307" s="187"/>
      <c r="H307" s="170"/>
      <c r="I307" s="156" t="e">
        <f>VLOOKUP(H307,Presupuesto!$B$8:$C$583,2,0)</f>
        <v>#N/A</v>
      </c>
      <c r="J307" s="124">
        <f t="shared" si="15"/>
        <v>0</v>
      </c>
      <c r="K307" s="124" t="s">
        <v>454</v>
      </c>
    </row>
    <row r="308" spans="3:11" hidden="1" x14ac:dyDescent="0.25">
      <c r="C308" s="169"/>
      <c r="D308" s="177"/>
      <c r="E308" s="144"/>
      <c r="F308" s="123">
        <f t="shared" si="14"/>
        <v>0</v>
      </c>
      <c r="G308" s="187"/>
      <c r="H308" s="170"/>
      <c r="I308" s="156" t="e">
        <f>VLOOKUP(H308,Presupuesto!$B$8:$C$583,2,0)</f>
        <v>#N/A</v>
      </c>
      <c r="J308" s="124">
        <f t="shared" si="15"/>
        <v>0</v>
      </c>
      <c r="K308" s="124" t="s">
        <v>455</v>
      </c>
    </row>
    <row r="309" spans="3:11" hidden="1" x14ac:dyDescent="0.25">
      <c r="C309" s="169"/>
      <c r="D309" s="177"/>
      <c r="E309" s="144"/>
      <c r="F309" s="123">
        <f t="shared" si="14"/>
        <v>0</v>
      </c>
      <c r="G309" s="187"/>
      <c r="H309" s="170"/>
      <c r="I309" s="156" t="e">
        <f>VLOOKUP(H309,Presupuesto!$B$8:$C$583,2,0)</f>
        <v>#N/A</v>
      </c>
      <c r="J309" s="124">
        <f t="shared" si="15"/>
        <v>0</v>
      </c>
      <c r="K309" s="124" t="s">
        <v>456</v>
      </c>
    </row>
    <row r="310" spans="3:11" hidden="1" x14ac:dyDescent="0.25">
      <c r="C310" s="169"/>
      <c r="D310" s="177"/>
      <c r="E310" s="144"/>
      <c r="F310" s="123">
        <f t="shared" si="14"/>
        <v>0</v>
      </c>
      <c r="G310" s="187"/>
      <c r="H310" s="170"/>
      <c r="I310" s="156" t="e">
        <f>VLOOKUP(H310,Presupuesto!$B$8:$C$583,2,0)</f>
        <v>#N/A</v>
      </c>
      <c r="J310" s="124">
        <f t="shared" si="15"/>
        <v>0</v>
      </c>
      <c r="K310" s="124" t="s">
        <v>457</v>
      </c>
    </row>
    <row r="311" spans="3:11" hidden="1" x14ac:dyDescent="0.25">
      <c r="C311" s="171"/>
      <c r="D311" s="177"/>
      <c r="E311" s="144"/>
      <c r="F311" s="123">
        <f t="shared" si="14"/>
        <v>0</v>
      </c>
      <c r="G311" s="187"/>
      <c r="H311" s="172"/>
      <c r="I311" s="156" t="e">
        <f>VLOOKUP(H311,Presupuesto!$B$8:$C$583,2,0)</f>
        <v>#N/A</v>
      </c>
      <c r="J311" s="124">
        <f t="shared" si="15"/>
        <v>0</v>
      </c>
      <c r="K311" s="124" t="s">
        <v>458</v>
      </c>
    </row>
    <row r="312" spans="3:11" hidden="1" x14ac:dyDescent="0.25">
      <c r="C312" s="171"/>
      <c r="D312" s="177"/>
      <c r="E312" s="144"/>
      <c r="F312" s="123">
        <f t="shared" si="14"/>
        <v>0</v>
      </c>
      <c r="G312" s="187"/>
      <c r="H312" s="172"/>
      <c r="I312" s="156" t="e">
        <f>VLOOKUP(H312,Presupuesto!$B$8:$C$583,2,0)</f>
        <v>#N/A</v>
      </c>
      <c r="J312" s="124">
        <f t="shared" si="15"/>
        <v>0</v>
      </c>
      <c r="K312" s="124" t="s">
        <v>459</v>
      </c>
    </row>
    <row r="313" spans="3:11" hidden="1" x14ac:dyDescent="0.25">
      <c r="C313" s="171"/>
      <c r="D313" s="177"/>
      <c r="E313" s="144"/>
      <c r="F313" s="123">
        <f t="shared" si="14"/>
        <v>0</v>
      </c>
      <c r="G313" s="187"/>
      <c r="H313" s="172"/>
      <c r="I313" s="156" t="e">
        <f>VLOOKUP(H313,Presupuesto!$B$8:$C$583,2,0)</f>
        <v>#N/A</v>
      </c>
      <c r="J313" s="124">
        <f t="shared" si="15"/>
        <v>0</v>
      </c>
      <c r="K313" s="124" t="s">
        <v>460</v>
      </c>
    </row>
    <row r="314" spans="3:11" hidden="1" x14ac:dyDescent="0.25">
      <c r="C314" s="171"/>
      <c r="D314" s="177"/>
      <c r="E314" s="144"/>
      <c r="F314" s="123">
        <f t="shared" si="14"/>
        <v>0</v>
      </c>
      <c r="G314" s="187"/>
      <c r="H314" s="172"/>
      <c r="I314" s="156" t="e">
        <f>VLOOKUP(H314,Presupuesto!$B$8:$C$583,2,0)</f>
        <v>#N/A</v>
      </c>
      <c r="J314" s="124">
        <f t="shared" si="15"/>
        <v>0</v>
      </c>
      <c r="K314" s="124" t="s">
        <v>461</v>
      </c>
    </row>
    <row r="315" spans="3:11" ht="15.75" thickBot="1" x14ac:dyDescent="0.3">
      <c r="C315" s="173"/>
      <c r="D315" s="185"/>
      <c r="E315" s="129"/>
      <c r="F315" s="131">
        <f t="shared" si="14"/>
        <v>0</v>
      </c>
      <c r="G315" s="188"/>
      <c r="H315" s="174"/>
      <c r="I315" s="158" t="e">
        <f>VLOOKUP(H315,Presupuesto!$B$8:$C$583,2,0)</f>
        <v>#N/A</v>
      </c>
      <c r="J315" s="124">
        <f t="shared" si="15"/>
        <v>0</v>
      </c>
      <c r="K315" s="124" t="s">
        <v>462</v>
      </c>
    </row>
    <row r="317" spans="3:11" ht="15.75" thickBot="1" x14ac:dyDescent="0.3">
      <c r="F317" s="116"/>
      <c r="G317" s="115"/>
      <c r="H317" s="116"/>
      <c r="I317" s="116"/>
    </row>
    <row r="318" spans="3:11" ht="15.75" thickBot="1" x14ac:dyDescent="0.3">
      <c r="C318" s="183" t="s">
        <v>53</v>
      </c>
      <c r="D318" s="134">
        <f>SUM(F326:F359)</f>
        <v>2550</v>
      </c>
      <c r="F318" s="72"/>
      <c r="G318" s="97"/>
      <c r="H318" s="72"/>
      <c r="I318" s="72"/>
    </row>
    <row r="319" spans="3:11" x14ac:dyDescent="0.25">
      <c r="C319" s="72"/>
      <c r="D319" s="31"/>
      <c r="E319" s="119"/>
      <c r="F319" s="119"/>
      <c r="G319" s="119"/>
      <c r="H319" s="94"/>
      <c r="I319" s="94"/>
      <c r="J319" s="94"/>
      <c r="K319" s="138"/>
    </row>
    <row r="320" spans="3:11" x14ac:dyDescent="0.25">
      <c r="C320" s="72"/>
      <c r="D320" s="31"/>
      <c r="E320" s="119"/>
      <c r="F320" s="119"/>
      <c r="G320" s="119"/>
      <c r="H320" s="94"/>
      <c r="I320" s="94"/>
      <c r="J320" s="94"/>
      <c r="K320" s="138"/>
    </row>
    <row r="321" spans="3:11" ht="15.75" x14ac:dyDescent="0.25">
      <c r="C321" s="236" t="s">
        <v>450</v>
      </c>
      <c r="D321" s="237" t="s">
        <v>1908</v>
      </c>
      <c r="E321" s="119"/>
      <c r="F321" s="119"/>
      <c r="G321" s="119"/>
      <c r="H321" s="94"/>
      <c r="I321" s="94"/>
      <c r="J321" s="94"/>
      <c r="K321" s="138"/>
    </row>
    <row r="322" spans="3:11" ht="18.75" x14ac:dyDescent="0.25">
      <c r="C322" s="256" t="str">
        <f>IFERROR(VLOOKUP(D321,'Desarrollo Curricular'!$E:$F,2,FALSE),IFERROR(VLOOKUP(D321,Investigación!$E:$F,2,FALSE),IFERROR(VLOOKUP(D321,'Vinculación Univ. Sociedad'!$E:$F,2,FALSE),IFERROR(VLOOKUP(D321,'Docencia y Recursos Humanos '!$E:$F,2,FALSE),IFERROR(VLOOKUP(D321,Estudiantes!$E:$F,2,FALSE),IFERROR(VLOOKUP(D321,'Gestion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2. Realizar encuestas de satisfacción de los egresados.</v>
      </c>
      <c r="D322" s="31"/>
      <c r="E322" s="119"/>
      <c r="F322" s="119"/>
      <c r="G322" s="119"/>
      <c r="H322" s="94"/>
      <c r="I322" s="94"/>
      <c r="J322" s="94"/>
      <c r="K322" s="138"/>
    </row>
    <row r="323" spans="3:11" ht="15.75" thickBot="1" x14ac:dyDescent="0.3">
      <c r="F323" s="119"/>
      <c r="G323" s="94"/>
      <c r="H323" s="94"/>
      <c r="I323" s="94"/>
    </row>
    <row r="324" spans="3:11" ht="30.75" thickBot="1" x14ac:dyDescent="0.3">
      <c r="C324" s="155" t="s">
        <v>44</v>
      </c>
      <c r="D324" s="155" t="s">
        <v>55</v>
      </c>
      <c r="E324" s="162" t="s">
        <v>57</v>
      </c>
      <c r="F324" s="161" t="s">
        <v>27</v>
      </c>
      <c r="G324" s="159" t="s">
        <v>187</v>
      </c>
      <c r="H324" s="162" t="s">
        <v>46</v>
      </c>
      <c r="I324" s="159" t="s">
        <v>188</v>
      </c>
      <c r="J324" s="159" t="s">
        <v>469</v>
      </c>
      <c r="K324" s="159" t="s">
        <v>470</v>
      </c>
    </row>
    <row r="325" spans="3:11" x14ac:dyDescent="0.25">
      <c r="C325" s="269" t="s">
        <v>497</v>
      </c>
      <c r="D325" s="270"/>
      <c r="E325" s="268">
        <f>HLOOKUP(C325,$AH$2:$BU$3,2,0)</f>
        <v>1200</v>
      </c>
      <c r="F325" s="123">
        <f t="shared" ref="F325:F359" si="16">D325*E325</f>
        <v>0</v>
      </c>
      <c r="G325" s="187" t="s">
        <v>186</v>
      </c>
      <c r="H325" s="168" t="s">
        <v>314</v>
      </c>
      <c r="I325" s="156" t="str">
        <f>VLOOKUP(H325,Presupuesto!$B$8:$C$583,2,0)</f>
        <v>AGUINALDO Y DECIMOCUARTO MES (11500-00)</v>
      </c>
      <c r="J325" s="267"/>
      <c r="K325" s="124" t="s">
        <v>453</v>
      </c>
    </row>
    <row r="326" spans="3:11" x14ac:dyDescent="0.25">
      <c r="C326" s="167" t="s">
        <v>1577</v>
      </c>
      <c r="D326" s="184">
        <v>25</v>
      </c>
      <c r="E326" s="149">
        <v>102</v>
      </c>
      <c r="F326" s="123">
        <f t="shared" si="16"/>
        <v>2550</v>
      </c>
      <c r="G326" s="187" t="s">
        <v>186</v>
      </c>
      <c r="H326" s="168" t="s">
        <v>1108</v>
      </c>
      <c r="I326" s="156" t="str">
        <f>VLOOKUP(H326,Presupuesto!$B$8:$C$583,2,0)</f>
        <v>DIESEL</v>
      </c>
      <c r="J326" s="124" t="s">
        <v>182</v>
      </c>
      <c r="K326" s="124" t="s">
        <v>471</v>
      </c>
    </row>
    <row r="327" spans="3:11" hidden="1" x14ac:dyDescent="0.25">
      <c r="C327" s="167"/>
      <c r="D327" s="184"/>
      <c r="E327" s="149"/>
      <c r="F327" s="123">
        <f t="shared" si="16"/>
        <v>0</v>
      </c>
      <c r="G327" s="187"/>
      <c r="H327" s="168">
        <v>42500</v>
      </c>
      <c r="I327" s="156" t="e">
        <f>VLOOKUP(H327,Presupuesto!$B$8:$C$583,2,0)</f>
        <v>#N/A</v>
      </c>
      <c r="J327" s="124">
        <f t="shared" ref="J327:J359" si="17">$J$325</f>
        <v>0</v>
      </c>
      <c r="K327" s="124" t="s">
        <v>454</v>
      </c>
    </row>
    <row r="328" spans="3:11" hidden="1" x14ac:dyDescent="0.25">
      <c r="C328" s="167"/>
      <c r="D328" s="184"/>
      <c r="E328" s="149"/>
      <c r="F328" s="123">
        <f t="shared" si="16"/>
        <v>0</v>
      </c>
      <c r="G328" s="187"/>
      <c r="H328" s="168">
        <v>42500</v>
      </c>
      <c r="I328" s="156" t="e">
        <f>VLOOKUP(H328,Presupuesto!$B$8:$C$583,2,0)</f>
        <v>#N/A</v>
      </c>
      <c r="J328" s="124">
        <f t="shared" si="17"/>
        <v>0</v>
      </c>
      <c r="K328" s="124" t="s">
        <v>455</v>
      </c>
    </row>
    <row r="329" spans="3:11" hidden="1" x14ac:dyDescent="0.25">
      <c r="C329" s="167"/>
      <c r="D329" s="184"/>
      <c r="E329" s="149"/>
      <c r="F329" s="123">
        <f t="shared" si="16"/>
        <v>0</v>
      </c>
      <c r="G329" s="187"/>
      <c r="H329" s="168">
        <v>42500</v>
      </c>
      <c r="I329" s="156" t="e">
        <f>VLOOKUP(H329,Presupuesto!$B$8:$C$583,2,0)</f>
        <v>#N/A</v>
      </c>
      <c r="J329" s="124">
        <f t="shared" si="17"/>
        <v>0</v>
      </c>
      <c r="K329" s="124" t="s">
        <v>456</v>
      </c>
    </row>
    <row r="330" spans="3:11" hidden="1" x14ac:dyDescent="0.25">
      <c r="C330" s="167"/>
      <c r="D330" s="184"/>
      <c r="E330" s="149"/>
      <c r="F330" s="123">
        <f t="shared" si="16"/>
        <v>0</v>
      </c>
      <c r="G330" s="187"/>
      <c r="H330" s="168">
        <v>42500</v>
      </c>
      <c r="I330" s="156" t="e">
        <f>VLOOKUP(H330,Presupuesto!$B$8:$C$583,2,0)</f>
        <v>#N/A</v>
      </c>
      <c r="J330" s="124">
        <f t="shared" si="17"/>
        <v>0</v>
      </c>
      <c r="K330" s="124" t="s">
        <v>457</v>
      </c>
    </row>
    <row r="331" spans="3:11" hidden="1" x14ac:dyDescent="0.25">
      <c r="C331" s="167"/>
      <c r="D331" s="184"/>
      <c r="E331" s="149"/>
      <c r="F331" s="123">
        <f t="shared" si="16"/>
        <v>0</v>
      </c>
      <c r="G331" s="187"/>
      <c r="H331" s="168">
        <v>42500</v>
      </c>
      <c r="I331" s="156" t="e">
        <f>VLOOKUP(H331,Presupuesto!$B$8:$C$583,2,0)</f>
        <v>#N/A</v>
      </c>
      <c r="J331" s="124">
        <f t="shared" si="17"/>
        <v>0</v>
      </c>
      <c r="K331" s="124" t="s">
        <v>458</v>
      </c>
    </row>
    <row r="332" spans="3:11" hidden="1" x14ac:dyDescent="0.25">
      <c r="C332" s="167"/>
      <c r="D332" s="184"/>
      <c r="E332" s="149"/>
      <c r="F332" s="123">
        <f t="shared" si="16"/>
        <v>0</v>
      </c>
      <c r="G332" s="187"/>
      <c r="H332" s="168">
        <v>35600</v>
      </c>
      <c r="I332" s="156" t="e">
        <f>VLOOKUP(H332,Presupuesto!$B$8:$C$583,2,0)</f>
        <v>#N/A</v>
      </c>
      <c r="J332" s="124">
        <f t="shared" si="17"/>
        <v>0</v>
      </c>
      <c r="K332" s="124" t="s">
        <v>459</v>
      </c>
    </row>
    <row r="333" spans="3:11" hidden="1" x14ac:dyDescent="0.25">
      <c r="C333" s="167"/>
      <c r="D333" s="184"/>
      <c r="E333" s="149"/>
      <c r="F333" s="123">
        <f t="shared" si="16"/>
        <v>0</v>
      </c>
      <c r="G333" s="187"/>
      <c r="H333" s="168"/>
      <c r="I333" s="156" t="e">
        <f>VLOOKUP(H333,Presupuesto!$B$8:$C$583,2,0)</f>
        <v>#N/A</v>
      </c>
      <c r="J333" s="124">
        <f t="shared" si="17"/>
        <v>0</v>
      </c>
      <c r="K333" s="124" t="s">
        <v>460</v>
      </c>
    </row>
    <row r="334" spans="3:11" hidden="1" x14ac:dyDescent="0.25">
      <c r="C334" s="167"/>
      <c r="D334" s="184"/>
      <c r="E334" s="149"/>
      <c r="F334" s="123">
        <f t="shared" si="16"/>
        <v>0</v>
      </c>
      <c r="G334" s="187"/>
      <c r="H334" s="168"/>
      <c r="I334" s="156" t="e">
        <f>VLOOKUP(H334,Presupuesto!$B$8:$C$583,2,0)</f>
        <v>#N/A</v>
      </c>
      <c r="J334" s="124">
        <f t="shared" si="17"/>
        <v>0</v>
      </c>
      <c r="K334" s="124" t="s">
        <v>461</v>
      </c>
    </row>
    <row r="335" spans="3:11" hidden="1" x14ac:dyDescent="0.25">
      <c r="C335" s="167"/>
      <c r="D335" s="184"/>
      <c r="E335" s="149"/>
      <c r="F335" s="123">
        <f t="shared" si="16"/>
        <v>0</v>
      </c>
      <c r="G335" s="187"/>
      <c r="H335" s="168"/>
      <c r="I335" s="156" t="e">
        <f>VLOOKUP(H335,Presupuesto!$B$8:$C$583,2,0)</f>
        <v>#N/A</v>
      </c>
      <c r="J335" s="124">
        <f t="shared" si="17"/>
        <v>0</v>
      </c>
      <c r="K335" s="124" t="s">
        <v>462</v>
      </c>
    </row>
    <row r="336" spans="3:11" hidden="1" x14ac:dyDescent="0.25">
      <c r="C336" s="167"/>
      <c r="D336" s="184"/>
      <c r="E336" s="149"/>
      <c r="F336" s="123">
        <f t="shared" si="16"/>
        <v>0</v>
      </c>
      <c r="G336" s="187"/>
      <c r="H336" s="168"/>
      <c r="I336" s="156" t="e">
        <f>VLOOKUP(H336,Presupuesto!$B$8:$C$583,2,0)</f>
        <v>#N/A</v>
      </c>
      <c r="J336" s="124">
        <f t="shared" si="17"/>
        <v>0</v>
      </c>
      <c r="K336" s="124" t="s">
        <v>463</v>
      </c>
    </row>
    <row r="337" spans="3:11" hidden="1" x14ac:dyDescent="0.25">
      <c r="C337" s="167"/>
      <c r="D337" s="184"/>
      <c r="E337" s="149"/>
      <c r="F337" s="123">
        <f t="shared" si="16"/>
        <v>0</v>
      </c>
      <c r="G337" s="187"/>
      <c r="H337" s="168"/>
      <c r="I337" s="156" t="e">
        <f>VLOOKUP(H337,Presupuesto!$B$8:$C$583,2,0)</f>
        <v>#N/A</v>
      </c>
      <c r="J337" s="124">
        <f t="shared" si="17"/>
        <v>0</v>
      </c>
      <c r="K337" s="124" t="s">
        <v>2029</v>
      </c>
    </row>
    <row r="338" spans="3:11" hidden="1" x14ac:dyDescent="0.25">
      <c r="C338" s="167"/>
      <c r="D338" s="184"/>
      <c r="E338" s="149"/>
      <c r="F338" s="123">
        <f t="shared" si="16"/>
        <v>0</v>
      </c>
      <c r="G338" s="187"/>
      <c r="H338" s="168"/>
      <c r="I338" s="156" t="e">
        <f>VLOOKUP(H338,Presupuesto!$B$8:$C$583,2,0)</f>
        <v>#N/A</v>
      </c>
      <c r="J338" s="124">
        <f t="shared" si="17"/>
        <v>0</v>
      </c>
      <c r="K338" s="124" t="s">
        <v>471</v>
      </c>
    </row>
    <row r="339" spans="3:11" hidden="1" x14ac:dyDescent="0.25">
      <c r="C339" s="167"/>
      <c r="D339" s="184"/>
      <c r="E339" s="149"/>
      <c r="F339" s="123">
        <f t="shared" si="16"/>
        <v>0</v>
      </c>
      <c r="G339" s="187"/>
      <c r="H339" s="168"/>
      <c r="I339" s="156" t="e">
        <f>VLOOKUP(H339,Presupuesto!$B$8:$C$583,2,0)</f>
        <v>#N/A</v>
      </c>
      <c r="J339" s="124">
        <f t="shared" si="17"/>
        <v>0</v>
      </c>
      <c r="K339" s="124" t="s">
        <v>454</v>
      </c>
    </row>
    <row r="340" spans="3:11" hidden="1" x14ac:dyDescent="0.25">
      <c r="C340" s="167"/>
      <c r="D340" s="184"/>
      <c r="E340" s="149"/>
      <c r="F340" s="123">
        <f t="shared" si="16"/>
        <v>0</v>
      </c>
      <c r="G340" s="187"/>
      <c r="H340" s="168"/>
      <c r="I340" s="156" t="e">
        <f>VLOOKUP(H340,Presupuesto!$B$8:$C$583,2,0)</f>
        <v>#N/A</v>
      </c>
      <c r="J340" s="124">
        <f t="shared" si="17"/>
        <v>0</v>
      </c>
      <c r="K340" s="124" t="s">
        <v>455</v>
      </c>
    </row>
    <row r="341" spans="3:11" hidden="1" x14ac:dyDescent="0.25">
      <c r="C341" s="167"/>
      <c r="D341" s="184"/>
      <c r="E341" s="149"/>
      <c r="F341" s="123">
        <f t="shared" si="16"/>
        <v>0</v>
      </c>
      <c r="G341" s="187"/>
      <c r="H341" s="168"/>
      <c r="I341" s="156" t="e">
        <f>VLOOKUP(H341,Presupuesto!$B$8:$C$583,2,0)</f>
        <v>#N/A</v>
      </c>
      <c r="J341" s="124">
        <f t="shared" si="17"/>
        <v>0</v>
      </c>
      <c r="K341" s="124" t="s">
        <v>456</v>
      </c>
    </row>
    <row r="342" spans="3:11" hidden="1" x14ac:dyDescent="0.25">
      <c r="C342" s="167"/>
      <c r="D342" s="184"/>
      <c r="E342" s="149"/>
      <c r="F342" s="123">
        <f t="shared" si="16"/>
        <v>0</v>
      </c>
      <c r="G342" s="187"/>
      <c r="H342" s="168"/>
      <c r="I342" s="156" t="e">
        <f>VLOOKUP(H342,Presupuesto!$B$8:$C$583,2,0)</f>
        <v>#N/A</v>
      </c>
      <c r="J342" s="124">
        <f t="shared" si="17"/>
        <v>0</v>
      </c>
      <c r="K342" s="124" t="s">
        <v>457</v>
      </c>
    </row>
    <row r="343" spans="3:11" hidden="1" x14ac:dyDescent="0.25">
      <c r="C343" s="167"/>
      <c r="D343" s="184"/>
      <c r="E343" s="149"/>
      <c r="F343" s="123">
        <f t="shared" si="16"/>
        <v>0</v>
      </c>
      <c r="G343" s="187"/>
      <c r="H343" s="168"/>
      <c r="I343" s="156" t="e">
        <f>VLOOKUP(H343,Presupuesto!$B$8:$C$583,2,0)</f>
        <v>#N/A</v>
      </c>
      <c r="J343" s="124">
        <f t="shared" si="17"/>
        <v>0</v>
      </c>
      <c r="K343" s="124" t="s">
        <v>458</v>
      </c>
    </row>
    <row r="344" spans="3:11" hidden="1" x14ac:dyDescent="0.25">
      <c r="C344" s="167"/>
      <c r="D344" s="184"/>
      <c r="E344" s="149"/>
      <c r="F344" s="123">
        <f t="shared" si="16"/>
        <v>0</v>
      </c>
      <c r="G344" s="187"/>
      <c r="H344" s="168"/>
      <c r="I344" s="156" t="e">
        <f>VLOOKUP(H344,Presupuesto!$B$8:$C$583,2,0)</f>
        <v>#N/A</v>
      </c>
      <c r="J344" s="124">
        <f t="shared" si="17"/>
        <v>0</v>
      </c>
      <c r="K344" s="124" t="s">
        <v>459</v>
      </c>
    </row>
    <row r="345" spans="3:11" hidden="1" x14ac:dyDescent="0.25">
      <c r="C345" s="167"/>
      <c r="D345" s="184"/>
      <c r="E345" s="149"/>
      <c r="F345" s="123">
        <f t="shared" si="16"/>
        <v>0</v>
      </c>
      <c r="G345" s="187"/>
      <c r="H345" s="168"/>
      <c r="I345" s="156" t="e">
        <f>VLOOKUP(H345,Presupuesto!$B$8:$C$583,2,0)</f>
        <v>#N/A</v>
      </c>
      <c r="J345" s="124">
        <f t="shared" si="17"/>
        <v>0</v>
      </c>
      <c r="K345" s="124" t="s">
        <v>460</v>
      </c>
    </row>
    <row r="346" spans="3:11" hidden="1" x14ac:dyDescent="0.25">
      <c r="C346" s="167"/>
      <c r="D346" s="184"/>
      <c r="E346" s="149"/>
      <c r="F346" s="123">
        <f t="shared" si="16"/>
        <v>0</v>
      </c>
      <c r="G346" s="187"/>
      <c r="H346" s="168"/>
      <c r="I346" s="156" t="e">
        <f>VLOOKUP(H346,Presupuesto!$B$8:$C$583,2,0)</f>
        <v>#N/A</v>
      </c>
      <c r="J346" s="124">
        <f t="shared" si="17"/>
        <v>0</v>
      </c>
      <c r="K346" s="124" t="s">
        <v>461</v>
      </c>
    </row>
    <row r="347" spans="3:11" hidden="1" x14ac:dyDescent="0.25">
      <c r="C347" s="169"/>
      <c r="D347" s="177"/>
      <c r="E347" s="144"/>
      <c r="F347" s="123">
        <f t="shared" si="16"/>
        <v>0</v>
      </c>
      <c r="G347" s="187"/>
      <c r="H347" s="170"/>
      <c r="I347" s="156" t="e">
        <f>VLOOKUP(H347,Presupuesto!$B$8:$C$583,2,0)</f>
        <v>#N/A</v>
      </c>
      <c r="J347" s="124">
        <f t="shared" si="17"/>
        <v>0</v>
      </c>
      <c r="K347" s="124" t="s">
        <v>462</v>
      </c>
    </row>
    <row r="348" spans="3:11" hidden="1" x14ac:dyDescent="0.25">
      <c r="C348" s="169"/>
      <c r="D348" s="177"/>
      <c r="E348" s="144"/>
      <c r="F348" s="123">
        <f t="shared" si="16"/>
        <v>0</v>
      </c>
      <c r="G348" s="187"/>
      <c r="H348" s="170"/>
      <c r="I348" s="156" t="e">
        <f>VLOOKUP(H348,Presupuesto!$B$8:$C$583,2,0)</f>
        <v>#N/A</v>
      </c>
      <c r="J348" s="124">
        <f t="shared" si="17"/>
        <v>0</v>
      </c>
      <c r="K348" s="124" t="s">
        <v>463</v>
      </c>
    </row>
    <row r="349" spans="3:11" hidden="1" x14ac:dyDescent="0.25">
      <c r="C349" s="169"/>
      <c r="D349" s="177"/>
      <c r="E349" s="144"/>
      <c r="F349" s="123">
        <f t="shared" si="16"/>
        <v>0</v>
      </c>
      <c r="G349" s="187"/>
      <c r="H349" s="170"/>
      <c r="I349" s="156" t="e">
        <f>VLOOKUP(H349,Presupuesto!$B$8:$C$583,2,0)</f>
        <v>#N/A</v>
      </c>
      <c r="J349" s="124">
        <f t="shared" si="17"/>
        <v>0</v>
      </c>
      <c r="K349" s="124" t="s">
        <v>2029</v>
      </c>
    </row>
    <row r="350" spans="3:11" hidden="1" x14ac:dyDescent="0.25">
      <c r="C350" s="169"/>
      <c r="D350" s="177"/>
      <c r="E350" s="144"/>
      <c r="F350" s="123">
        <f t="shared" si="16"/>
        <v>0</v>
      </c>
      <c r="G350" s="187"/>
      <c r="H350" s="170"/>
      <c r="I350" s="156" t="e">
        <f>VLOOKUP(H350,Presupuesto!$B$8:$C$583,2,0)</f>
        <v>#N/A</v>
      </c>
      <c r="J350" s="124">
        <f t="shared" si="17"/>
        <v>0</v>
      </c>
      <c r="K350" s="124" t="s">
        <v>471</v>
      </c>
    </row>
    <row r="351" spans="3:11" hidden="1" x14ac:dyDescent="0.25">
      <c r="C351" s="169"/>
      <c r="D351" s="177"/>
      <c r="E351" s="144"/>
      <c r="F351" s="123">
        <f t="shared" si="16"/>
        <v>0</v>
      </c>
      <c r="G351" s="187"/>
      <c r="H351" s="170"/>
      <c r="I351" s="156" t="e">
        <f>VLOOKUP(H351,Presupuesto!$B$8:$C$583,2,0)</f>
        <v>#N/A</v>
      </c>
      <c r="J351" s="124">
        <f t="shared" si="17"/>
        <v>0</v>
      </c>
      <c r="K351" s="124" t="s">
        <v>454</v>
      </c>
    </row>
    <row r="352" spans="3:11" hidden="1" x14ac:dyDescent="0.25">
      <c r="C352" s="169"/>
      <c r="D352" s="177"/>
      <c r="E352" s="144"/>
      <c r="F352" s="123">
        <f t="shared" si="16"/>
        <v>0</v>
      </c>
      <c r="G352" s="187"/>
      <c r="H352" s="170"/>
      <c r="I352" s="156" t="e">
        <f>VLOOKUP(H352,Presupuesto!$B$8:$C$583,2,0)</f>
        <v>#N/A</v>
      </c>
      <c r="J352" s="124">
        <f t="shared" si="17"/>
        <v>0</v>
      </c>
      <c r="K352" s="124" t="s">
        <v>455</v>
      </c>
    </row>
    <row r="353" spans="3:11" hidden="1" x14ac:dyDescent="0.25">
      <c r="C353" s="169"/>
      <c r="D353" s="177"/>
      <c r="E353" s="144"/>
      <c r="F353" s="123">
        <f t="shared" si="16"/>
        <v>0</v>
      </c>
      <c r="G353" s="187"/>
      <c r="H353" s="170"/>
      <c r="I353" s="156" t="e">
        <f>VLOOKUP(H353,Presupuesto!$B$8:$C$583,2,0)</f>
        <v>#N/A</v>
      </c>
      <c r="J353" s="124">
        <f t="shared" si="17"/>
        <v>0</v>
      </c>
      <c r="K353" s="124" t="s">
        <v>456</v>
      </c>
    </row>
    <row r="354" spans="3:11" hidden="1" x14ac:dyDescent="0.25">
      <c r="C354" s="169"/>
      <c r="D354" s="177"/>
      <c r="E354" s="144"/>
      <c r="F354" s="123">
        <f t="shared" si="16"/>
        <v>0</v>
      </c>
      <c r="G354" s="187"/>
      <c r="H354" s="170"/>
      <c r="I354" s="156" t="e">
        <f>VLOOKUP(H354,Presupuesto!$B$8:$C$583,2,0)</f>
        <v>#N/A</v>
      </c>
      <c r="J354" s="124">
        <f t="shared" si="17"/>
        <v>0</v>
      </c>
      <c r="K354" s="124" t="s">
        <v>457</v>
      </c>
    </row>
    <row r="355" spans="3:11" hidden="1" x14ac:dyDescent="0.25">
      <c r="C355" s="171"/>
      <c r="D355" s="177"/>
      <c r="E355" s="144"/>
      <c r="F355" s="123">
        <f t="shared" si="16"/>
        <v>0</v>
      </c>
      <c r="G355" s="187"/>
      <c r="H355" s="172"/>
      <c r="I355" s="156" t="e">
        <f>VLOOKUP(H355,Presupuesto!$B$8:$C$583,2,0)</f>
        <v>#N/A</v>
      </c>
      <c r="J355" s="124">
        <f t="shared" si="17"/>
        <v>0</v>
      </c>
      <c r="K355" s="124" t="s">
        <v>458</v>
      </c>
    </row>
    <row r="356" spans="3:11" hidden="1" x14ac:dyDescent="0.25">
      <c r="C356" s="171"/>
      <c r="D356" s="177"/>
      <c r="E356" s="144"/>
      <c r="F356" s="123">
        <f t="shared" si="16"/>
        <v>0</v>
      </c>
      <c r="G356" s="187"/>
      <c r="H356" s="172"/>
      <c r="I356" s="156" t="e">
        <f>VLOOKUP(H356,Presupuesto!$B$8:$C$583,2,0)</f>
        <v>#N/A</v>
      </c>
      <c r="J356" s="124">
        <f t="shared" si="17"/>
        <v>0</v>
      </c>
      <c r="K356" s="124" t="s">
        <v>459</v>
      </c>
    </row>
    <row r="357" spans="3:11" hidden="1" x14ac:dyDescent="0.25">
      <c r="C357" s="171"/>
      <c r="D357" s="177"/>
      <c r="E357" s="144"/>
      <c r="F357" s="123">
        <f t="shared" si="16"/>
        <v>0</v>
      </c>
      <c r="G357" s="187"/>
      <c r="H357" s="172"/>
      <c r="I357" s="156" t="e">
        <f>VLOOKUP(H357,Presupuesto!$B$8:$C$583,2,0)</f>
        <v>#N/A</v>
      </c>
      <c r="J357" s="124">
        <f t="shared" si="17"/>
        <v>0</v>
      </c>
      <c r="K357" s="124" t="s">
        <v>460</v>
      </c>
    </row>
    <row r="358" spans="3:11" hidden="1" x14ac:dyDescent="0.25">
      <c r="C358" s="171"/>
      <c r="D358" s="177"/>
      <c r="E358" s="144"/>
      <c r="F358" s="123">
        <f t="shared" si="16"/>
        <v>0</v>
      </c>
      <c r="G358" s="187"/>
      <c r="H358" s="172"/>
      <c r="I358" s="156" t="e">
        <f>VLOOKUP(H358,Presupuesto!$B$8:$C$583,2,0)</f>
        <v>#N/A</v>
      </c>
      <c r="J358" s="124">
        <f t="shared" si="17"/>
        <v>0</v>
      </c>
      <c r="K358" s="124" t="s">
        <v>461</v>
      </c>
    </row>
    <row r="359" spans="3:11" ht="15.75" thickBot="1" x14ac:dyDescent="0.3">
      <c r="C359" s="173"/>
      <c r="D359" s="185"/>
      <c r="E359" s="129"/>
      <c r="F359" s="131">
        <f t="shared" si="16"/>
        <v>0</v>
      </c>
      <c r="G359" s="188"/>
      <c r="H359" s="174"/>
      <c r="I359" s="158" t="e">
        <f>VLOOKUP(H359,Presupuesto!$B$8:$C$583,2,0)</f>
        <v>#N/A</v>
      </c>
      <c r="J359" s="124">
        <f t="shared" si="17"/>
        <v>0</v>
      </c>
      <c r="K359" s="124" t="s">
        <v>462</v>
      </c>
    </row>
    <row r="361" spans="3:11" ht="15.75" thickBot="1" x14ac:dyDescent="0.3"/>
    <row r="362" spans="3:11" ht="15.75" thickBot="1" x14ac:dyDescent="0.3">
      <c r="C362" s="183" t="s">
        <v>53</v>
      </c>
      <c r="D362" s="134">
        <f>SUM(F370:F403)</f>
        <v>1275</v>
      </c>
      <c r="F362" s="72"/>
      <c r="G362" s="97"/>
      <c r="H362" s="72"/>
      <c r="I362" s="72"/>
    </row>
    <row r="363" spans="3:11" x14ac:dyDescent="0.25">
      <c r="C363" s="72"/>
      <c r="D363" s="31"/>
      <c r="E363" s="119"/>
      <c r="F363" s="119"/>
      <c r="G363" s="119"/>
      <c r="H363" s="94"/>
      <c r="I363" s="94"/>
      <c r="J363" s="94"/>
      <c r="K363" s="138"/>
    </row>
    <row r="364" spans="3:11" x14ac:dyDescent="0.25">
      <c r="C364" s="72"/>
      <c r="D364" s="31"/>
      <c r="E364" s="119"/>
      <c r="F364" s="119"/>
      <c r="G364" s="119"/>
      <c r="H364" s="94"/>
      <c r="I364" s="94"/>
      <c r="J364" s="94"/>
      <c r="K364" s="138"/>
    </row>
    <row r="365" spans="3:11" ht="15.75" x14ac:dyDescent="0.25">
      <c r="C365" s="236" t="s">
        <v>450</v>
      </c>
      <c r="D365" s="237" t="s">
        <v>1906</v>
      </c>
      <c r="E365" s="119"/>
      <c r="F365" s="119"/>
      <c r="G365" s="119"/>
      <c r="H365" s="94"/>
      <c r="I365" s="94"/>
      <c r="J365" s="94"/>
      <c r="K365" s="138"/>
    </row>
    <row r="366" spans="3:11" ht="18.75" x14ac:dyDescent="0.25">
      <c r="C366" s="256" t="str">
        <f>IFERROR(VLOOKUP(D365,'Desarrollo Curricular'!$E:$F,2,FALSE),IFERROR(VLOOKUP(D365,Investigación!$E:$F,2,FALSE),IFERROR(VLOOKUP(D365,'Vinculación Univ. Sociedad'!$E:$F,2,FALSE),IFERROR(VLOOKUP(D365,'Docencia y Recursos Humanos '!$E:$F,2,FALSE),IFERROR(VLOOKUP(D365,Estudiantes!$E:$F,2,FALSE),IFERROR(VLOOKUP(D365,'Gestion Administrativa'!$E:$F,2,FALSE),IFERROR(VLOOKUP(D365,'Gestion Academica'!$E:$F,2,FALSE),IFERROR(VLOOKUP(D365,Graduados!$E:$F,2,FALSE),IFERROR(VLOOKUP(D365,'Gestión del Conocimiento'!$E:$F,2,FALSE),IFERROR(VLOOKUP(D365,Gobernabilidad!$E:$F,2,FALSE),IFERROR(VLOOKUP(D365,'NIVEL DE ES Y  SISTEMA NACIONAL'!$E:$F,2,FALSE),VLOOKUP(D365,'Lo Esencial'!$E:$F,2,0))))))))))))</f>
        <v>1. Realizar encuestas del desempeño laboral de los egresados.</v>
      </c>
      <c r="D366" s="31"/>
      <c r="E366" s="119"/>
      <c r="F366" s="119"/>
      <c r="G366" s="119"/>
      <c r="H366" s="94"/>
      <c r="I366" s="94"/>
      <c r="J366" s="94"/>
      <c r="K366" s="138"/>
    </row>
    <row r="367" spans="3:11" ht="15.75" thickBot="1" x14ac:dyDescent="0.3">
      <c r="F367" s="119"/>
      <c r="G367" s="94"/>
      <c r="H367" s="94"/>
      <c r="I367" s="94"/>
    </row>
    <row r="368" spans="3:11" ht="30.75" thickBot="1" x14ac:dyDescent="0.3">
      <c r="C368" s="155" t="s">
        <v>44</v>
      </c>
      <c r="D368" s="155" t="s">
        <v>55</v>
      </c>
      <c r="E368" s="162" t="s">
        <v>57</v>
      </c>
      <c r="F368" s="161" t="s">
        <v>27</v>
      </c>
      <c r="G368" s="159" t="s">
        <v>187</v>
      </c>
      <c r="H368" s="162" t="s">
        <v>46</v>
      </c>
      <c r="I368" s="159" t="s">
        <v>188</v>
      </c>
      <c r="J368" s="159" t="s">
        <v>469</v>
      </c>
      <c r="K368" s="159" t="s">
        <v>470</v>
      </c>
    </row>
    <row r="369" spans="3:11" x14ac:dyDescent="0.25">
      <c r="C369" s="269" t="s">
        <v>497</v>
      </c>
      <c r="D369" s="270"/>
      <c r="E369" s="268">
        <f>HLOOKUP(C369,$AH$2:$BU$3,2,0)</f>
        <v>1200</v>
      </c>
      <c r="F369" s="123">
        <f t="shared" ref="F369:F403" si="18">D369*E369</f>
        <v>0</v>
      </c>
      <c r="G369" s="187" t="s">
        <v>186</v>
      </c>
      <c r="H369" s="168" t="s">
        <v>314</v>
      </c>
      <c r="I369" s="156" t="str">
        <f>VLOOKUP(H369,Presupuesto!$B$8:$C$583,2,0)</f>
        <v>AGUINALDO Y DECIMOCUARTO MES (11500-00)</v>
      </c>
      <c r="J369" s="267" t="s">
        <v>537</v>
      </c>
      <c r="K369" s="124" t="s">
        <v>453</v>
      </c>
    </row>
    <row r="370" spans="3:11" x14ac:dyDescent="0.25">
      <c r="C370" s="167" t="s">
        <v>1911</v>
      </c>
      <c r="D370" s="184">
        <v>12.5</v>
      </c>
      <c r="E370" s="149">
        <v>102</v>
      </c>
      <c r="F370" s="123">
        <f t="shared" si="18"/>
        <v>1275</v>
      </c>
      <c r="G370" s="187" t="s">
        <v>186</v>
      </c>
      <c r="H370" s="168" t="s">
        <v>1108</v>
      </c>
      <c r="I370" s="156" t="str">
        <f>VLOOKUP(H370,Presupuesto!$B$8:$C$583,2,0)</f>
        <v>DIESEL</v>
      </c>
      <c r="J370" s="124" t="s">
        <v>537</v>
      </c>
      <c r="K370" s="124" t="s">
        <v>471</v>
      </c>
    </row>
    <row r="371" spans="3:11" hidden="1" x14ac:dyDescent="0.25">
      <c r="C371" s="167"/>
      <c r="D371" s="184"/>
      <c r="E371" s="149"/>
      <c r="F371" s="123">
        <f t="shared" si="18"/>
        <v>0</v>
      </c>
      <c r="G371" s="187"/>
      <c r="H371" s="168">
        <v>42500</v>
      </c>
      <c r="I371" s="156" t="e">
        <f>VLOOKUP(H371,Presupuesto!$B$8:$C$583,2,0)</f>
        <v>#N/A</v>
      </c>
      <c r="J371" s="124" t="str">
        <f t="shared" ref="J371:J403" si="19">$J$369</f>
        <v xml:space="preserve">Gestión Académica y Universitaria </v>
      </c>
      <c r="K371" s="124" t="s">
        <v>454</v>
      </c>
    </row>
    <row r="372" spans="3:11" hidden="1" x14ac:dyDescent="0.25">
      <c r="C372" s="167"/>
      <c r="D372" s="184"/>
      <c r="E372" s="149"/>
      <c r="F372" s="123">
        <f t="shared" si="18"/>
        <v>0</v>
      </c>
      <c r="G372" s="187"/>
      <c r="H372" s="168">
        <v>42500</v>
      </c>
      <c r="I372" s="156" t="e">
        <f>VLOOKUP(H372,Presupuesto!$B$8:$C$583,2,0)</f>
        <v>#N/A</v>
      </c>
      <c r="J372" s="124" t="str">
        <f t="shared" si="19"/>
        <v xml:space="preserve">Gestión Académica y Universitaria </v>
      </c>
      <c r="K372" s="124" t="s">
        <v>455</v>
      </c>
    </row>
    <row r="373" spans="3:11" hidden="1" x14ac:dyDescent="0.25">
      <c r="C373" s="167"/>
      <c r="D373" s="184"/>
      <c r="E373" s="149"/>
      <c r="F373" s="123">
        <f t="shared" si="18"/>
        <v>0</v>
      </c>
      <c r="G373" s="187"/>
      <c r="H373" s="168">
        <v>42500</v>
      </c>
      <c r="I373" s="156" t="e">
        <f>VLOOKUP(H373,Presupuesto!$B$8:$C$583,2,0)</f>
        <v>#N/A</v>
      </c>
      <c r="J373" s="124" t="str">
        <f t="shared" si="19"/>
        <v xml:space="preserve">Gestión Académica y Universitaria </v>
      </c>
      <c r="K373" s="124" t="s">
        <v>456</v>
      </c>
    </row>
    <row r="374" spans="3:11" hidden="1" x14ac:dyDescent="0.25">
      <c r="C374" s="167"/>
      <c r="D374" s="184"/>
      <c r="E374" s="149"/>
      <c r="F374" s="123">
        <f t="shared" si="18"/>
        <v>0</v>
      </c>
      <c r="G374" s="187"/>
      <c r="H374" s="168">
        <v>42500</v>
      </c>
      <c r="I374" s="156" t="e">
        <f>VLOOKUP(H374,Presupuesto!$B$8:$C$583,2,0)</f>
        <v>#N/A</v>
      </c>
      <c r="J374" s="124" t="str">
        <f t="shared" si="19"/>
        <v xml:space="preserve">Gestión Académica y Universitaria </v>
      </c>
      <c r="K374" s="124" t="s">
        <v>457</v>
      </c>
    </row>
    <row r="375" spans="3:11" hidden="1" x14ac:dyDescent="0.25">
      <c r="C375" s="167"/>
      <c r="D375" s="184"/>
      <c r="E375" s="149"/>
      <c r="F375" s="123">
        <f t="shared" si="18"/>
        <v>0</v>
      </c>
      <c r="G375" s="187"/>
      <c r="H375" s="168">
        <v>42500</v>
      </c>
      <c r="I375" s="156" t="e">
        <f>VLOOKUP(H375,Presupuesto!$B$8:$C$583,2,0)</f>
        <v>#N/A</v>
      </c>
      <c r="J375" s="124" t="str">
        <f t="shared" si="19"/>
        <v xml:space="preserve">Gestión Académica y Universitaria </v>
      </c>
      <c r="K375" s="124" t="s">
        <v>458</v>
      </c>
    </row>
    <row r="376" spans="3:11" hidden="1" x14ac:dyDescent="0.25">
      <c r="C376" s="167"/>
      <c r="D376" s="184"/>
      <c r="E376" s="149"/>
      <c r="F376" s="123">
        <f t="shared" si="18"/>
        <v>0</v>
      </c>
      <c r="G376" s="187"/>
      <c r="H376" s="168">
        <v>35600</v>
      </c>
      <c r="I376" s="156" t="e">
        <f>VLOOKUP(H376,Presupuesto!$B$8:$C$583,2,0)</f>
        <v>#N/A</v>
      </c>
      <c r="J376" s="124" t="str">
        <f t="shared" si="19"/>
        <v xml:space="preserve">Gestión Académica y Universitaria </v>
      </c>
      <c r="K376" s="124" t="s">
        <v>459</v>
      </c>
    </row>
    <row r="377" spans="3:11" hidden="1" x14ac:dyDescent="0.25">
      <c r="C377" s="167"/>
      <c r="D377" s="184"/>
      <c r="E377" s="149"/>
      <c r="F377" s="123">
        <f t="shared" si="18"/>
        <v>0</v>
      </c>
      <c r="G377" s="187"/>
      <c r="H377" s="168"/>
      <c r="I377" s="156" t="e">
        <f>VLOOKUP(H377,Presupuesto!$B$8:$C$583,2,0)</f>
        <v>#N/A</v>
      </c>
      <c r="J377" s="124" t="str">
        <f t="shared" si="19"/>
        <v xml:space="preserve">Gestión Académica y Universitaria </v>
      </c>
      <c r="K377" s="124" t="s">
        <v>460</v>
      </c>
    </row>
    <row r="378" spans="3:11" hidden="1" x14ac:dyDescent="0.25">
      <c r="C378" s="167"/>
      <c r="D378" s="184"/>
      <c r="E378" s="149"/>
      <c r="F378" s="123">
        <f t="shared" si="18"/>
        <v>0</v>
      </c>
      <c r="G378" s="187"/>
      <c r="H378" s="168"/>
      <c r="I378" s="156" t="e">
        <f>VLOOKUP(H378,Presupuesto!$B$8:$C$583,2,0)</f>
        <v>#N/A</v>
      </c>
      <c r="J378" s="124" t="str">
        <f t="shared" si="19"/>
        <v xml:space="preserve">Gestión Académica y Universitaria </v>
      </c>
      <c r="K378" s="124" t="s">
        <v>461</v>
      </c>
    </row>
    <row r="379" spans="3:11" hidden="1" x14ac:dyDescent="0.25">
      <c r="C379" s="167"/>
      <c r="D379" s="184"/>
      <c r="E379" s="149"/>
      <c r="F379" s="123">
        <f t="shared" si="18"/>
        <v>0</v>
      </c>
      <c r="G379" s="187"/>
      <c r="H379" s="168"/>
      <c r="I379" s="156" t="e">
        <f>VLOOKUP(H379,Presupuesto!$B$8:$C$583,2,0)</f>
        <v>#N/A</v>
      </c>
      <c r="J379" s="124" t="str">
        <f t="shared" si="19"/>
        <v xml:space="preserve">Gestión Académica y Universitaria </v>
      </c>
      <c r="K379" s="124" t="s">
        <v>462</v>
      </c>
    </row>
    <row r="380" spans="3:11" hidden="1" x14ac:dyDescent="0.25">
      <c r="C380" s="167"/>
      <c r="D380" s="184"/>
      <c r="E380" s="149"/>
      <c r="F380" s="123">
        <f t="shared" si="18"/>
        <v>0</v>
      </c>
      <c r="G380" s="187"/>
      <c r="H380" s="168"/>
      <c r="I380" s="156" t="e">
        <f>VLOOKUP(H380,Presupuesto!$B$8:$C$583,2,0)</f>
        <v>#N/A</v>
      </c>
      <c r="J380" s="124" t="str">
        <f t="shared" si="19"/>
        <v xml:space="preserve">Gestión Académica y Universitaria </v>
      </c>
      <c r="K380" s="124" t="s">
        <v>463</v>
      </c>
    </row>
    <row r="381" spans="3:11" hidden="1" x14ac:dyDescent="0.25">
      <c r="C381" s="167"/>
      <c r="D381" s="184"/>
      <c r="E381" s="149"/>
      <c r="F381" s="123">
        <f t="shared" si="18"/>
        <v>0</v>
      </c>
      <c r="G381" s="187"/>
      <c r="H381" s="168"/>
      <c r="I381" s="156" t="e">
        <f>VLOOKUP(H381,Presupuesto!$B$8:$C$583,2,0)</f>
        <v>#N/A</v>
      </c>
      <c r="J381" s="124" t="str">
        <f t="shared" si="19"/>
        <v xml:space="preserve">Gestión Académica y Universitaria </v>
      </c>
      <c r="K381" s="124" t="s">
        <v>2029</v>
      </c>
    </row>
    <row r="382" spans="3:11" hidden="1" x14ac:dyDescent="0.25">
      <c r="C382" s="167"/>
      <c r="D382" s="184"/>
      <c r="E382" s="149"/>
      <c r="F382" s="123">
        <f t="shared" si="18"/>
        <v>0</v>
      </c>
      <c r="G382" s="187"/>
      <c r="H382" s="168"/>
      <c r="I382" s="156" t="e">
        <f>VLOOKUP(H382,Presupuesto!$B$8:$C$583,2,0)</f>
        <v>#N/A</v>
      </c>
      <c r="J382" s="124" t="str">
        <f t="shared" si="19"/>
        <v xml:space="preserve">Gestión Académica y Universitaria </v>
      </c>
      <c r="K382" s="124" t="s">
        <v>471</v>
      </c>
    </row>
    <row r="383" spans="3:11" hidden="1" x14ac:dyDescent="0.25">
      <c r="C383" s="167"/>
      <c r="D383" s="184"/>
      <c r="E383" s="149"/>
      <c r="F383" s="123">
        <f t="shared" si="18"/>
        <v>0</v>
      </c>
      <c r="G383" s="187"/>
      <c r="H383" s="168"/>
      <c r="I383" s="156" t="e">
        <f>VLOOKUP(H383,Presupuesto!$B$8:$C$583,2,0)</f>
        <v>#N/A</v>
      </c>
      <c r="J383" s="124" t="str">
        <f t="shared" si="19"/>
        <v xml:space="preserve">Gestión Académica y Universitaria </v>
      </c>
      <c r="K383" s="124" t="s">
        <v>454</v>
      </c>
    </row>
    <row r="384" spans="3:11" hidden="1" x14ac:dyDescent="0.25">
      <c r="C384" s="167"/>
      <c r="D384" s="184"/>
      <c r="E384" s="149"/>
      <c r="F384" s="123">
        <f t="shared" si="18"/>
        <v>0</v>
      </c>
      <c r="G384" s="187"/>
      <c r="H384" s="168"/>
      <c r="I384" s="156" t="e">
        <f>VLOOKUP(H384,Presupuesto!$B$8:$C$583,2,0)</f>
        <v>#N/A</v>
      </c>
      <c r="J384" s="124" t="str">
        <f t="shared" si="19"/>
        <v xml:space="preserve">Gestión Académica y Universitaria </v>
      </c>
      <c r="K384" s="124" t="s">
        <v>455</v>
      </c>
    </row>
    <row r="385" spans="3:11" hidden="1" x14ac:dyDescent="0.25">
      <c r="C385" s="167"/>
      <c r="D385" s="184"/>
      <c r="E385" s="149"/>
      <c r="F385" s="123">
        <f t="shared" si="18"/>
        <v>0</v>
      </c>
      <c r="G385" s="187"/>
      <c r="H385" s="168"/>
      <c r="I385" s="156" t="e">
        <f>VLOOKUP(H385,Presupuesto!$B$8:$C$583,2,0)</f>
        <v>#N/A</v>
      </c>
      <c r="J385" s="124" t="str">
        <f t="shared" si="19"/>
        <v xml:space="preserve">Gestión Académica y Universitaria </v>
      </c>
      <c r="K385" s="124" t="s">
        <v>456</v>
      </c>
    </row>
    <row r="386" spans="3:11" hidden="1" x14ac:dyDescent="0.25">
      <c r="C386" s="167"/>
      <c r="D386" s="184"/>
      <c r="E386" s="149"/>
      <c r="F386" s="123">
        <f t="shared" si="18"/>
        <v>0</v>
      </c>
      <c r="G386" s="187"/>
      <c r="H386" s="168"/>
      <c r="I386" s="156" t="e">
        <f>VLOOKUP(H386,Presupuesto!$B$8:$C$583,2,0)</f>
        <v>#N/A</v>
      </c>
      <c r="J386" s="124" t="str">
        <f t="shared" si="19"/>
        <v xml:space="preserve">Gestión Académica y Universitaria </v>
      </c>
      <c r="K386" s="124" t="s">
        <v>457</v>
      </c>
    </row>
    <row r="387" spans="3:11" hidden="1" x14ac:dyDescent="0.25">
      <c r="C387" s="167"/>
      <c r="D387" s="184"/>
      <c r="E387" s="149"/>
      <c r="F387" s="123">
        <f t="shared" si="18"/>
        <v>0</v>
      </c>
      <c r="G387" s="187"/>
      <c r="H387" s="168"/>
      <c r="I387" s="156" t="e">
        <f>VLOOKUP(H387,Presupuesto!$B$8:$C$583,2,0)</f>
        <v>#N/A</v>
      </c>
      <c r="J387" s="124" t="str">
        <f t="shared" si="19"/>
        <v xml:space="preserve">Gestión Académica y Universitaria </v>
      </c>
      <c r="K387" s="124" t="s">
        <v>458</v>
      </c>
    </row>
    <row r="388" spans="3:11" hidden="1" x14ac:dyDescent="0.25">
      <c r="C388" s="167"/>
      <c r="D388" s="184"/>
      <c r="E388" s="149"/>
      <c r="F388" s="123">
        <f t="shared" si="18"/>
        <v>0</v>
      </c>
      <c r="G388" s="187"/>
      <c r="H388" s="168"/>
      <c r="I388" s="156" t="e">
        <f>VLOOKUP(H388,Presupuesto!$B$8:$C$583,2,0)</f>
        <v>#N/A</v>
      </c>
      <c r="J388" s="124" t="str">
        <f t="shared" si="19"/>
        <v xml:space="preserve">Gestión Académica y Universitaria </v>
      </c>
      <c r="K388" s="124" t="s">
        <v>459</v>
      </c>
    </row>
    <row r="389" spans="3:11" hidden="1" x14ac:dyDescent="0.25">
      <c r="C389" s="167"/>
      <c r="D389" s="184"/>
      <c r="E389" s="149"/>
      <c r="F389" s="123">
        <f t="shared" si="18"/>
        <v>0</v>
      </c>
      <c r="G389" s="187"/>
      <c r="H389" s="168"/>
      <c r="I389" s="156" t="e">
        <f>VLOOKUP(H389,Presupuesto!$B$8:$C$583,2,0)</f>
        <v>#N/A</v>
      </c>
      <c r="J389" s="124" t="str">
        <f t="shared" si="19"/>
        <v xml:space="preserve">Gestión Académica y Universitaria </v>
      </c>
      <c r="K389" s="124" t="s">
        <v>460</v>
      </c>
    </row>
    <row r="390" spans="3:11" hidden="1" x14ac:dyDescent="0.25">
      <c r="C390" s="167"/>
      <c r="D390" s="184"/>
      <c r="E390" s="149"/>
      <c r="F390" s="123">
        <f t="shared" si="18"/>
        <v>0</v>
      </c>
      <c r="G390" s="187"/>
      <c r="H390" s="168"/>
      <c r="I390" s="156" t="e">
        <f>VLOOKUP(H390,Presupuesto!$B$8:$C$583,2,0)</f>
        <v>#N/A</v>
      </c>
      <c r="J390" s="124" t="str">
        <f t="shared" si="19"/>
        <v xml:space="preserve">Gestión Académica y Universitaria </v>
      </c>
      <c r="K390" s="124" t="s">
        <v>461</v>
      </c>
    </row>
    <row r="391" spans="3:11" hidden="1" x14ac:dyDescent="0.25">
      <c r="C391" s="169"/>
      <c r="D391" s="177"/>
      <c r="E391" s="144"/>
      <c r="F391" s="123">
        <f t="shared" si="18"/>
        <v>0</v>
      </c>
      <c r="G391" s="187"/>
      <c r="H391" s="170"/>
      <c r="I391" s="156" t="e">
        <f>VLOOKUP(H391,Presupuesto!$B$8:$C$583,2,0)</f>
        <v>#N/A</v>
      </c>
      <c r="J391" s="124" t="str">
        <f t="shared" si="19"/>
        <v xml:space="preserve">Gestión Académica y Universitaria </v>
      </c>
      <c r="K391" s="124" t="s">
        <v>462</v>
      </c>
    </row>
    <row r="392" spans="3:11" hidden="1" x14ac:dyDescent="0.25">
      <c r="C392" s="169"/>
      <c r="D392" s="177"/>
      <c r="E392" s="144"/>
      <c r="F392" s="123">
        <f t="shared" si="18"/>
        <v>0</v>
      </c>
      <c r="G392" s="187"/>
      <c r="H392" s="170"/>
      <c r="I392" s="156" t="e">
        <f>VLOOKUP(H392,Presupuesto!$B$8:$C$583,2,0)</f>
        <v>#N/A</v>
      </c>
      <c r="J392" s="124" t="str">
        <f t="shared" si="19"/>
        <v xml:space="preserve">Gestión Académica y Universitaria </v>
      </c>
      <c r="K392" s="124" t="s">
        <v>463</v>
      </c>
    </row>
    <row r="393" spans="3:11" hidden="1" x14ac:dyDescent="0.25">
      <c r="C393" s="169"/>
      <c r="D393" s="177"/>
      <c r="E393" s="144"/>
      <c r="F393" s="123">
        <f t="shared" si="18"/>
        <v>0</v>
      </c>
      <c r="G393" s="187"/>
      <c r="H393" s="170"/>
      <c r="I393" s="156" t="e">
        <f>VLOOKUP(H393,Presupuesto!$B$8:$C$583,2,0)</f>
        <v>#N/A</v>
      </c>
      <c r="J393" s="124" t="str">
        <f t="shared" si="19"/>
        <v xml:space="preserve">Gestión Académica y Universitaria </v>
      </c>
      <c r="K393" s="124" t="s">
        <v>2029</v>
      </c>
    </row>
    <row r="394" spans="3:11" hidden="1" x14ac:dyDescent="0.25">
      <c r="C394" s="169"/>
      <c r="D394" s="177"/>
      <c r="E394" s="144"/>
      <c r="F394" s="123">
        <f t="shared" si="18"/>
        <v>0</v>
      </c>
      <c r="G394" s="187"/>
      <c r="H394" s="170"/>
      <c r="I394" s="156" t="e">
        <f>VLOOKUP(H394,Presupuesto!$B$8:$C$583,2,0)</f>
        <v>#N/A</v>
      </c>
      <c r="J394" s="124" t="str">
        <f t="shared" si="19"/>
        <v xml:space="preserve">Gestión Académica y Universitaria </v>
      </c>
      <c r="K394" s="124" t="s">
        <v>471</v>
      </c>
    </row>
    <row r="395" spans="3:11" hidden="1" x14ac:dyDescent="0.25">
      <c r="C395" s="169"/>
      <c r="D395" s="177"/>
      <c r="E395" s="144"/>
      <c r="F395" s="123">
        <f t="shared" si="18"/>
        <v>0</v>
      </c>
      <c r="G395" s="187"/>
      <c r="H395" s="170"/>
      <c r="I395" s="156" t="e">
        <f>VLOOKUP(H395,Presupuesto!$B$8:$C$583,2,0)</f>
        <v>#N/A</v>
      </c>
      <c r="J395" s="124" t="str">
        <f t="shared" si="19"/>
        <v xml:space="preserve">Gestión Académica y Universitaria </v>
      </c>
      <c r="K395" s="124" t="s">
        <v>454</v>
      </c>
    </row>
    <row r="396" spans="3:11" hidden="1" x14ac:dyDescent="0.25">
      <c r="C396" s="169"/>
      <c r="D396" s="177"/>
      <c r="E396" s="144"/>
      <c r="F396" s="123">
        <f t="shared" si="18"/>
        <v>0</v>
      </c>
      <c r="G396" s="187"/>
      <c r="H396" s="170"/>
      <c r="I396" s="156" t="e">
        <f>VLOOKUP(H396,Presupuesto!$B$8:$C$583,2,0)</f>
        <v>#N/A</v>
      </c>
      <c r="J396" s="124" t="str">
        <f t="shared" si="19"/>
        <v xml:space="preserve">Gestión Académica y Universitaria </v>
      </c>
      <c r="K396" s="124" t="s">
        <v>455</v>
      </c>
    </row>
    <row r="397" spans="3:11" hidden="1" x14ac:dyDescent="0.25">
      <c r="C397" s="169"/>
      <c r="D397" s="177"/>
      <c r="E397" s="144"/>
      <c r="F397" s="123">
        <f t="shared" si="18"/>
        <v>0</v>
      </c>
      <c r="G397" s="187"/>
      <c r="H397" s="170"/>
      <c r="I397" s="156" t="e">
        <f>VLOOKUP(H397,Presupuesto!$B$8:$C$583,2,0)</f>
        <v>#N/A</v>
      </c>
      <c r="J397" s="124" t="str">
        <f t="shared" si="19"/>
        <v xml:space="preserve">Gestión Académica y Universitaria </v>
      </c>
      <c r="K397" s="124" t="s">
        <v>456</v>
      </c>
    </row>
    <row r="398" spans="3:11" hidden="1" x14ac:dyDescent="0.25">
      <c r="C398" s="169"/>
      <c r="D398" s="177"/>
      <c r="E398" s="144"/>
      <c r="F398" s="123">
        <f t="shared" si="18"/>
        <v>0</v>
      </c>
      <c r="G398" s="187"/>
      <c r="H398" s="170"/>
      <c r="I398" s="156" t="e">
        <f>VLOOKUP(H398,Presupuesto!$B$8:$C$583,2,0)</f>
        <v>#N/A</v>
      </c>
      <c r="J398" s="124" t="str">
        <f t="shared" si="19"/>
        <v xml:space="preserve">Gestión Académica y Universitaria </v>
      </c>
      <c r="K398" s="124" t="s">
        <v>457</v>
      </c>
    </row>
    <row r="399" spans="3:11" hidden="1" x14ac:dyDescent="0.25">
      <c r="C399" s="171"/>
      <c r="D399" s="177"/>
      <c r="E399" s="144"/>
      <c r="F399" s="123">
        <f t="shared" si="18"/>
        <v>0</v>
      </c>
      <c r="G399" s="187"/>
      <c r="H399" s="172"/>
      <c r="I399" s="156" t="e">
        <f>VLOOKUP(H399,Presupuesto!$B$8:$C$583,2,0)</f>
        <v>#N/A</v>
      </c>
      <c r="J399" s="124" t="str">
        <f t="shared" si="19"/>
        <v xml:space="preserve">Gestión Académica y Universitaria </v>
      </c>
      <c r="K399" s="124" t="s">
        <v>458</v>
      </c>
    </row>
    <row r="400" spans="3:11" hidden="1" x14ac:dyDescent="0.25">
      <c r="C400" s="171"/>
      <c r="D400" s="177"/>
      <c r="E400" s="144"/>
      <c r="F400" s="123">
        <f t="shared" si="18"/>
        <v>0</v>
      </c>
      <c r="G400" s="187"/>
      <c r="H400" s="172"/>
      <c r="I400" s="156" t="e">
        <f>VLOOKUP(H400,Presupuesto!$B$8:$C$583,2,0)</f>
        <v>#N/A</v>
      </c>
      <c r="J400" s="124" t="str">
        <f t="shared" si="19"/>
        <v xml:space="preserve">Gestión Académica y Universitaria </v>
      </c>
      <c r="K400" s="124" t="s">
        <v>459</v>
      </c>
    </row>
    <row r="401" spans="3:11" hidden="1" x14ac:dyDescent="0.25">
      <c r="C401" s="171"/>
      <c r="D401" s="177"/>
      <c r="E401" s="144"/>
      <c r="F401" s="123">
        <f t="shared" si="18"/>
        <v>0</v>
      </c>
      <c r="G401" s="187"/>
      <c r="H401" s="172"/>
      <c r="I401" s="156" t="e">
        <f>VLOOKUP(H401,Presupuesto!$B$8:$C$583,2,0)</f>
        <v>#N/A</v>
      </c>
      <c r="J401" s="124" t="str">
        <f t="shared" si="19"/>
        <v xml:space="preserve">Gestión Académica y Universitaria </v>
      </c>
      <c r="K401" s="124" t="s">
        <v>460</v>
      </c>
    </row>
    <row r="402" spans="3:11" hidden="1" x14ac:dyDescent="0.25">
      <c r="C402" s="171"/>
      <c r="D402" s="177"/>
      <c r="E402" s="144"/>
      <c r="F402" s="123">
        <f t="shared" si="18"/>
        <v>0</v>
      </c>
      <c r="G402" s="187"/>
      <c r="H402" s="172"/>
      <c r="I402" s="156" t="e">
        <f>VLOOKUP(H402,Presupuesto!$B$8:$C$583,2,0)</f>
        <v>#N/A</v>
      </c>
      <c r="J402" s="124" t="str">
        <f t="shared" si="19"/>
        <v xml:space="preserve">Gestión Académica y Universitaria </v>
      </c>
      <c r="K402" s="124" t="s">
        <v>461</v>
      </c>
    </row>
    <row r="403" spans="3:11" ht="15.75" thickBot="1" x14ac:dyDescent="0.3">
      <c r="C403" s="173"/>
      <c r="D403" s="185"/>
      <c r="E403" s="129"/>
      <c r="F403" s="131">
        <f t="shared" si="18"/>
        <v>0</v>
      </c>
      <c r="G403" s="188"/>
      <c r="H403" s="174"/>
      <c r="I403" s="158" t="e">
        <f>VLOOKUP(H403,Presupuesto!$B$8:$C$583,2,0)</f>
        <v>#N/A</v>
      </c>
      <c r="J403" s="124" t="str">
        <f t="shared" si="19"/>
        <v xml:space="preserve">Gestión Académica y Universitaria </v>
      </c>
      <c r="K403" s="124" t="s">
        <v>462</v>
      </c>
    </row>
    <row r="405" spans="3:11" ht="15.75" thickBot="1" x14ac:dyDescent="0.3"/>
    <row r="406" spans="3:11" ht="15.75" thickBot="1" x14ac:dyDescent="0.3">
      <c r="C406" s="183" t="s">
        <v>53</v>
      </c>
      <c r="D406" s="134">
        <f>SUM(F414:F447)</f>
        <v>1275</v>
      </c>
      <c r="F406" s="72"/>
      <c r="G406" s="97"/>
      <c r="H406" s="72"/>
      <c r="I406" s="72"/>
    </row>
    <row r="407" spans="3:11" x14ac:dyDescent="0.25">
      <c r="C407" s="72"/>
      <c r="D407" s="31"/>
      <c r="E407" s="119"/>
      <c r="F407" s="119"/>
      <c r="G407" s="119"/>
      <c r="H407" s="94"/>
      <c r="I407" s="94"/>
      <c r="J407" s="94"/>
      <c r="K407" s="138"/>
    </row>
    <row r="408" spans="3:11" x14ac:dyDescent="0.25">
      <c r="C408" s="72"/>
      <c r="D408" s="31"/>
      <c r="E408" s="119"/>
      <c r="F408" s="119"/>
      <c r="G408" s="119"/>
      <c r="H408" s="94"/>
      <c r="I408" s="94"/>
      <c r="J408" s="94"/>
      <c r="K408" s="138"/>
    </row>
    <row r="409" spans="3:11" ht="15.75" x14ac:dyDescent="0.25">
      <c r="C409" s="236" t="s">
        <v>450</v>
      </c>
      <c r="D409" s="237" t="s">
        <v>1913</v>
      </c>
      <c r="E409" s="119"/>
      <c r="F409" s="119"/>
      <c r="G409" s="119"/>
      <c r="H409" s="94"/>
      <c r="I409" s="94"/>
      <c r="J409" s="94"/>
      <c r="K409" s="138"/>
    </row>
    <row r="410" spans="3:11" ht="18.75" x14ac:dyDescent="0.25">
      <c r="C410" s="256" t="str">
        <f>IFERROR(VLOOKUP(D409,'Desarrollo Curricular'!$E:$F,2,FALSE),IFERROR(VLOOKUP(D409,Investigación!$E:$F,2,FALSE),IFERROR(VLOOKUP(D409,'Vinculación Univ. Sociedad'!$E:$F,2,FALSE),IFERROR(VLOOKUP(D409,'Docencia y Recursos Humanos '!$E:$F,2,FALSE),IFERROR(VLOOKUP(D409,Estudiantes!$E:$F,2,FALSE),IFERROR(VLOOKUP(D409,'Gestion Administrativa'!$E:$F,2,FALSE),IFERROR(VLOOKUP(D409,'Gestion Academica'!$E:$F,2,FALSE),IFERROR(VLOOKUP(D409,Graduados!$E:$F,2,FALSE),IFERROR(VLOOKUP(D409,'Gestión del Conocimiento'!$E:$F,2,FALSE),IFERROR(VLOOKUP(D409,Gobernabilidad!$E:$F,2,FALSE),IFERROR(VLOOKUP(D409,'NIVEL DE ES Y  SISTEMA NACIONAL'!$E:$F,2,FALSE),VLOOKUP(D409,'Lo Esencial'!$E:$F,2,0))))))))))))</f>
        <v>1. IDEM</v>
      </c>
      <c r="D410" s="31"/>
      <c r="E410" s="119"/>
      <c r="F410" s="119"/>
      <c r="G410" s="119"/>
      <c r="H410" s="94"/>
      <c r="I410" s="94"/>
      <c r="J410" s="94"/>
      <c r="K410" s="138"/>
    </row>
    <row r="411" spans="3:11" ht="15.75" thickBot="1" x14ac:dyDescent="0.3">
      <c r="F411" s="119"/>
      <c r="G411" s="94"/>
      <c r="H411" s="94"/>
      <c r="I411" s="94"/>
    </row>
    <row r="412" spans="3:11" ht="30.75" thickBot="1" x14ac:dyDescent="0.3">
      <c r="C412" s="155" t="s">
        <v>44</v>
      </c>
      <c r="D412" s="155" t="s">
        <v>55</v>
      </c>
      <c r="E412" s="162" t="s">
        <v>57</v>
      </c>
      <c r="F412" s="161" t="s">
        <v>27</v>
      </c>
      <c r="G412" s="159" t="s">
        <v>187</v>
      </c>
      <c r="H412" s="162" t="s">
        <v>46</v>
      </c>
      <c r="I412" s="159" t="s">
        <v>188</v>
      </c>
      <c r="J412" s="159" t="s">
        <v>469</v>
      </c>
      <c r="K412" s="159" t="s">
        <v>470</v>
      </c>
    </row>
    <row r="413" spans="3:11" x14ac:dyDescent="0.25">
      <c r="C413" s="269" t="s">
        <v>497</v>
      </c>
      <c r="D413" s="270"/>
      <c r="E413" s="268">
        <f>HLOOKUP(C413,$AH$2:$BU$3,2,0)</f>
        <v>1200</v>
      </c>
      <c r="F413" s="123">
        <f t="shared" ref="F413:F447" si="20">D413*E413</f>
        <v>0</v>
      </c>
      <c r="G413" s="187" t="s">
        <v>186</v>
      </c>
      <c r="H413" s="168" t="s">
        <v>314</v>
      </c>
      <c r="I413" s="156" t="str">
        <f>VLOOKUP(H413,Presupuesto!$B$8:$C$583,2,0)</f>
        <v>AGUINALDO Y DECIMOCUARTO MES (11500-00)</v>
      </c>
      <c r="J413" s="267" t="s">
        <v>537</v>
      </c>
      <c r="K413" s="124" t="s">
        <v>453</v>
      </c>
    </row>
    <row r="414" spans="3:11" x14ac:dyDescent="0.25">
      <c r="C414" s="167" t="s">
        <v>1911</v>
      </c>
      <c r="D414" s="184">
        <v>12.5</v>
      </c>
      <c r="E414" s="149">
        <v>102</v>
      </c>
      <c r="F414" s="123">
        <f t="shared" si="20"/>
        <v>1275</v>
      </c>
      <c r="G414" s="187" t="s">
        <v>186</v>
      </c>
      <c r="H414" s="168" t="s">
        <v>1108</v>
      </c>
      <c r="I414" s="156" t="str">
        <f>VLOOKUP(H414,Presupuesto!$B$8:$C$583,2,0)</f>
        <v>DIESEL</v>
      </c>
      <c r="J414" s="124" t="s">
        <v>537</v>
      </c>
      <c r="K414" s="124" t="s">
        <v>471</v>
      </c>
    </row>
    <row r="415" spans="3:11" hidden="1" x14ac:dyDescent="0.25">
      <c r="C415" s="167"/>
      <c r="D415" s="184"/>
      <c r="E415" s="149"/>
      <c r="F415" s="123">
        <f t="shared" si="20"/>
        <v>0</v>
      </c>
      <c r="G415" s="187"/>
      <c r="H415" s="168">
        <v>42500</v>
      </c>
      <c r="I415" s="156" t="e">
        <f>VLOOKUP(H415,Presupuesto!$B$8:$C$583,2,0)</f>
        <v>#N/A</v>
      </c>
      <c r="J415" s="124" t="str">
        <f t="shared" ref="J415:J447" si="21">$J$413</f>
        <v xml:space="preserve">Gestión Académica y Universitaria </v>
      </c>
      <c r="K415" s="124" t="s">
        <v>454</v>
      </c>
    </row>
    <row r="416" spans="3:11" hidden="1" x14ac:dyDescent="0.25">
      <c r="C416" s="167"/>
      <c r="D416" s="184"/>
      <c r="E416" s="149"/>
      <c r="F416" s="123">
        <f t="shared" si="20"/>
        <v>0</v>
      </c>
      <c r="G416" s="187"/>
      <c r="H416" s="168">
        <v>42500</v>
      </c>
      <c r="I416" s="156" t="e">
        <f>VLOOKUP(H416,Presupuesto!$B$8:$C$583,2,0)</f>
        <v>#N/A</v>
      </c>
      <c r="J416" s="124" t="str">
        <f t="shared" si="21"/>
        <v xml:space="preserve">Gestión Académica y Universitaria </v>
      </c>
      <c r="K416" s="124" t="s">
        <v>455</v>
      </c>
    </row>
    <row r="417" spans="3:11" hidden="1" x14ac:dyDescent="0.25">
      <c r="C417" s="167"/>
      <c r="D417" s="184"/>
      <c r="E417" s="149"/>
      <c r="F417" s="123">
        <f t="shared" si="20"/>
        <v>0</v>
      </c>
      <c r="G417" s="187"/>
      <c r="H417" s="168">
        <v>42500</v>
      </c>
      <c r="I417" s="156" t="e">
        <f>VLOOKUP(H417,Presupuesto!$B$8:$C$583,2,0)</f>
        <v>#N/A</v>
      </c>
      <c r="J417" s="124" t="str">
        <f t="shared" si="21"/>
        <v xml:space="preserve">Gestión Académica y Universitaria </v>
      </c>
      <c r="K417" s="124" t="s">
        <v>456</v>
      </c>
    </row>
    <row r="418" spans="3:11" hidden="1" x14ac:dyDescent="0.25">
      <c r="C418" s="167"/>
      <c r="D418" s="184"/>
      <c r="E418" s="149"/>
      <c r="F418" s="123">
        <f t="shared" si="20"/>
        <v>0</v>
      </c>
      <c r="G418" s="187"/>
      <c r="H418" s="168">
        <v>42500</v>
      </c>
      <c r="I418" s="156" t="e">
        <f>VLOOKUP(H418,Presupuesto!$B$8:$C$583,2,0)</f>
        <v>#N/A</v>
      </c>
      <c r="J418" s="124" t="str">
        <f t="shared" si="21"/>
        <v xml:space="preserve">Gestión Académica y Universitaria </v>
      </c>
      <c r="K418" s="124" t="s">
        <v>457</v>
      </c>
    </row>
    <row r="419" spans="3:11" hidden="1" x14ac:dyDescent="0.25">
      <c r="C419" s="167"/>
      <c r="D419" s="184"/>
      <c r="E419" s="149"/>
      <c r="F419" s="123">
        <f t="shared" si="20"/>
        <v>0</v>
      </c>
      <c r="G419" s="187"/>
      <c r="H419" s="168">
        <v>42500</v>
      </c>
      <c r="I419" s="156" t="e">
        <f>VLOOKUP(H419,Presupuesto!$B$8:$C$583,2,0)</f>
        <v>#N/A</v>
      </c>
      <c r="J419" s="124" t="str">
        <f t="shared" si="21"/>
        <v xml:space="preserve">Gestión Académica y Universitaria </v>
      </c>
      <c r="K419" s="124" t="s">
        <v>458</v>
      </c>
    </row>
    <row r="420" spans="3:11" hidden="1" x14ac:dyDescent="0.25">
      <c r="C420" s="167"/>
      <c r="D420" s="184"/>
      <c r="E420" s="149"/>
      <c r="F420" s="123">
        <f t="shared" si="20"/>
        <v>0</v>
      </c>
      <c r="G420" s="187"/>
      <c r="H420" s="168">
        <v>35600</v>
      </c>
      <c r="I420" s="156" t="e">
        <f>VLOOKUP(H420,Presupuesto!$B$8:$C$583,2,0)</f>
        <v>#N/A</v>
      </c>
      <c r="J420" s="124" t="str">
        <f t="shared" si="21"/>
        <v xml:space="preserve">Gestión Académica y Universitaria </v>
      </c>
      <c r="K420" s="124" t="s">
        <v>459</v>
      </c>
    </row>
    <row r="421" spans="3:11" hidden="1" x14ac:dyDescent="0.25">
      <c r="C421" s="167"/>
      <c r="D421" s="184"/>
      <c r="E421" s="149"/>
      <c r="F421" s="123">
        <f t="shared" si="20"/>
        <v>0</v>
      </c>
      <c r="G421" s="187"/>
      <c r="H421" s="168"/>
      <c r="I421" s="156" t="e">
        <f>VLOOKUP(H421,Presupuesto!$B$8:$C$583,2,0)</f>
        <v>#N/A</v>
      </c>
      <c r="J421" s="124" t="str">
        <f t="shared" si="21"/>
        <v xml:space="preserve">Gestión Académica y Universitaria </v>
      </c>
      <c r="K421" s="124" t="s">
        <v>460</v>
      </c>
    </row>
    <row r="422" spans="3:11" hidden="1" x14ac:dyDescent="0.25">
      <c r="C422" s="167"/>
      <c r="D422" s="184"/>
      <c r="E422" s="149"/>
      <c r="F422" s="123">
        <f t="shared" si="20"/>
        <v>0</v>
      </c>
      <c r="G422" s="187"/>
      <c r="H422" s="168"/>
      <c r="I422" s="156" t="e">
        <f>VLOOKUP(H422,Presupuesto!$B$8:$C$583,2,0)</f>
        <v>#N/A</v>
      </c>
      <c r="J422" s="124" t="str">
        <f t="shared" si="21"/>
        <v xml:space="preserve">Gestión Académica y Universitaria </v>
      </c>
      <c r="K422" s="124" t="s">
        <v>461</v>
      </c>
    </row>
    <row r="423" spans="3:11" hidden="1" x14ac:dyDescent="0.25">
      <c r="C423" s="167"/>
      <c r="D423" s="184"/>
      <c r="E423" s="149"/>
      <c r="F423" s="123">
        <f t="shared" si="20"/>
        <v>0</v>
      </c>
      <c r="G423" s="187"/>
      <c r="H423" s="168"/>
      <c r="I423" s="156" t="e">
        <f>VLOOKUP(H423,Presupuesto!$B$8:$C$583,2,0)</f>
        <v>#N/A</v>
      </c>
      <c r="J423" s="124" t="str">
        <f t="shared" si="21"/>
        <v xml:space="preserve">Gestión Académica y Universitaria </v>
      </c>
      <c r="K423" s="124" t="s">
        <v>462</v>
      </c>
    </row>
    <row r="424" spans="3:11" hidden="1" x14ac:dyDescent="0.25">
      <c r="C424" s="167"/>
      <c r="D424" s="184"/>
      <c r="E424" s="149"/>
      <c r="F424" s="123">
        <f t="shared" si="20"/>
        <v>0</v>
      </c>
      <c r="G424" s="187"/>
      <c r="H424" s="168"/>
      <c r="I424" s="156" t="e">
        <f>VLOOKUP(H424,Presupuesto!$B$8:$C$583,2,0)</f>
        <v>#N/A</v>
      </c>
      <c r="J424" s="124" t="str">
        <f t="shared" si="21"/>
        <v xml:space="preserve">Gestión Académica y Universitaria </v>
      </c>
      <c r="K424" s="124" t="s">
        <v>463</v>
      </c>
    </row>
    <row r="425" spans="3:11" hidden="1" x14ac:dyDescent="0.25">
      <c r="C425" s="167"/>
      <c r="D425" s="184"/>
      <c r="E425" s="149"/>
      <c r="F425" s="123">
        <f t="shared" si="20"/>
        <v>0</v>
      </c>
      <c r="G425" s="187"/>
      <c r="H425" s="168"/>
      <c r="I425" s="156" t="e">
        <f>VLOOKUP(H425,Presupuesto!$B$8:$C$583,2,0)</f>
        <v>#N/A</v>
      </c>
      <c r="J425" s="124" t="str">
        <f t="shared" si="21"/>
        <v xml:space="preserve">Gestión Académica y Universitaria </v>
      </c>
      <c r="K425" s="124" t="s">
        <v>2029</v>
      </c>
    </row>
    <row r="426" spans="3:11" hidden="1" x14ac:dyDescent="0.25">
      <c r="C426" s="167"/>
      <c r="D426" s="184"/>
      <c r="E426" s="149"/>
      <c r="F426" s="123">
        <f t="shared" si="20"/>
        <v>0</v>
      </c>
      <c r="G426" s="187"/>
      <c r="H426" s="168"/>
      <c r="I426" s="156" t="e">
        <f>VLOOKUP(H426,Presupuesto!$B$8:$C$583,2,0)</f>
        <v>#N/A</v>
      </c>
      <c r="J426" s="124" t="str">
        <f t="shared" si="21"/>
        <v xml:space="preserve">Gestión Académica y Universitaria </v>
      </c>
      <c r="K426" s="124" t="s">
        <v>471</v>
      </c>
    </row>
    <row r="427" spans="3:11" hidden="1" x14ac:dyDescent="0.25">
      <c r="C427" s="167"/>
      <c r="D427" s="184"/>
      <c r="E427" s="149"/>
      <c r="F427" s="123">
        <f t="shared" si="20"/>
        <v>0</v>
      </c>
      <c r="G427" s="187"/>
      <c r="H427" s="168"/>
      <c r="I427" s="156" t="e">
        <f>VLOOKUP(H427,Presupuesto!$B$8:$C$583,2,0)</f>
        <v>#N/A</v>
      </c>
      <c r="J427" s="124" t="str">
        <f t="shared" si="21"/>
        <v xml:space="preserve">Gestión Académica y Universitaria </v>
      </c>
      <c r="K427" s="124" t="s">
        <v>454</v>
      </c>
    </row>
    <row r="428" spans="3:11" hidden="1" x14ac:dyDescent="0.25">
      <c r="C428" s="167"/>
      <c r="D428" s="184"/>
      <c r="E428" s="149"/>
      <c r="F428" s="123">
        <f t="shared" si="20"/>
        <v>0</v>
      </c>
      <c r="G428" s="187"/>
      <c r="H428" s="168"/>
      <c r="I428" s="156" t="e">
        <f>VLOOKUP(H428,Presupuesto!$B$8:$C$583,2,0)</f>
        <v>#N/A</v>
      </c>
      <c r="J428" s="124" t="str">
        <f t="shared" si="21"/>
        <v xml:space="preserve">Gestión Académica y Universitaria </v>
      </c>
      <c r="K428" s="124" t="s">
        <v>455</v>
      </c>
    </row>
    <row r="429" spans="3:11" hidden="1" x14ac:dyDescent="0.25">
      <c r="C429" s="167"/>
      <c r="D429" s="184"/>
      <c r="E429" s="149"/>
      <c r="F429" s="123">
        <f t="shared" si="20"/>
        <v>0</v>
      </c>
      <c r="G429" s="187"/>
      <c r="H429" s="168"/>
      <c r="I429" s="156" t="e">
        <f>VLOOKUP(H429,Presupuesto!$B$8:$C$583,2,0)</f>
        <v>#N/A</v>
      </c>
      <c r="J429" s="124" t="str">
        <f t="shared" si="21"/>
        <v xml:space="preserve">Gestión Académica y Universitaria </v>
      </c>
      <c r="K429" s="124" t="s">
        <v>456</v>
      </c>
    </row>
    <row r="430" spans="3:11" hidden="1" x14ac:dyDescent="0.25">
      <c r="C430" s="167"/>
      <c r="D430" s="184"/>
      <c r="E430" s="149"/>
      <c r="F430" s="123">
        <f t="shared" si="20"/>
        <v>0</v>
      </c>
      <c r="G430" s="187"/>
      <c r="H430" s="168"/>
      <c r="I430" s="156" t="e">
        <f>VLOOKUP(H430,Presupuesto!$B$8:$C$583,2,0)</f>
        <v>#N/A</v>
      </c>
      <c r="J430" s="124" t="str">
        <f t="shared" si="21"/>
        <v xml:space="preserve">Gestión Académica y Universitaria </v>
      </c>
      <c r="K430" s="124" t="s">
        <v>457</v>
      </c>
    </row>
    <row r="431" spans="3:11" hidden="1" x14ac:dyDescent="0.25">
      <c r="C431" s="167"/>
      <c r="D431" s="184"/>
      <c r="E431" s="149"/>
      <c r="F431" s="123">
        <f t="shared" si="20"/>
        <v>0</v>
      </c>
      <c r="G431" s="187"/>
      <c r="H431" s="168"/>
      <c r="I431" s="156" t="e">
        <f>VLOOKUP(H431,Presupuesto!$B$8:$C$583,2,0)</f>
        <v>#N/A</v>
      </c>
      <c r="J431" s="124" t="str">
        <f t="shared" si="21"/>
        <v xml:space="preserve">Gestión Académica y Universitaria </v>
      </c>
      <c r="K431" s="124" t="s">
        <v>458</v>
      </c>
    </row>
    <row r="432" spans="3:11" hidden="1" x14ac:dyDescent="0.25">
      <c r="C432" s="167"/>
      <c r="D432" s="184"/>
      <c r="E432" s="149"/>
      <c r="F432" s="123">
        <f t="shared" si="20"/>
        <v>0</v>
      </c>
      <c r="G432" s="187"/>
      <c r="H432" s="168"/>
      <c r="I432" s="156" t="e">
        <f>VLOOKUP(H432,Presupuesto!$B$8:$C$583,2,0)</f>
        <v>#N/A</v>
      </c>
      <c r="J432" s="124" t="str">
        <f t="shared" si="21"/>
        <v xml:space="preserve">Gestión Académica y Universitaria </v>
      </c>
      <c r="K432" s="124" t="s">
        <v>459</v>
      </c>
    </row>
    <row r="433" spans="3:11" hidden="1" x14ac:dyDescent="0.25">
      <c r="C433" s="167"/>
      <c r="D433" s="184"/>
      <c r="E433" s="149"/>
      <c r="F433" s="123">
        <f t="shared" si="20"/>
        <v>0</v>
      </c>
      <c r="G433" s="187"/>
      <c r="H433" s="168"/>
      <c r="I433" s="156" t="e">
        <f>VLOOKUP(H433,Presupuesto!$B$8:$C$583,2,0)</f>
        <v>#N/A</v>
      </c>
      <c r="J433" s="124" t="str">
        <f t="shared" si="21"/>
        <v xml:space="preserve">Gestión Académica y Universitaria </v>
      </c>
      <c r="K433" s="124" t="s">
        <v>460</v>
      </c>
    </row>
    <row r="434" spans="3:11" hidden="1" x14ac:dyDescent="0.25">
      <c r="C434" s="167"/>
      <c r="D434" s="184"/>
      <c r="E434" s="149"/>
      <c r="F434" s="123">
        <f t="shared" si="20"/>
        <v>0</v>
      </c>
      <c r="G434" s="187"/>
      <c r="H434" s="168"/>
      <c r="I434" s="156" t="e">
        <f>VLOOKUP(H434,Presupuesto!$B$8:$C$583,2,0)</f>
        <v>#N/A</v>
      </c>
      <c r="J434" s="124" t="str">
        <f t="shared" si="21"/>
        <v xml:space="preserve">Gestión Académica y Universitaria </v>
      </c>
      <c r="K434" s="124" t="s">
        <v>461</v>
      </c>
    </row>
    <row r="435" spans="3:11" hidden="1" x14ac:dyDescent="0.25">
      <c r="C435" s="169"/>
      <c r="D435" s="177"/>
      <c r="E435" s="144"/>
      <c r="F435" s="123">
        <f t="shared" si="20"/>
        <v>0</v>
      </c>
      <c r="G435" s="187"/>
      <c r="H435" s="170"/>
      <c r="I435" s="156" t="e">
        <f>VLOOKUP(H435,Presupuesto!$B$8:$C$583,2,0)</f>
        <v>#N/A</v>
      </c>
      <c r="J435" s="124" t="str">
        <f t="shared" si="21"/>
        <v xml:space="preserve">Gestión Académica y Universitaria </v>
      </c>
      <c r="K435" s="124" t="s">
        <v>462</v>
      </c>
    </row>
    <row r="436" spans="3:11" hidden="1" x14ac:dyDescent="0.25">
      <c r="C436" s="169"/>
      <c r="D436" s="177"/>
      <c r="E436" s="144"/>
      <c r="F436" s="123">
        <f t="shared" si="20"/>
        <v>0</v>
      </c>
      <c r="G436" s="187"/>
      <c r="H436" s="170"/>
      <c r="I436" s="156" t="e">
        <f>VLOOKUP(H436,Presupuesto!$B$8:$C$583,2,0)</f>
        <v>#N/A</v>
      </c>
      <c r="J436" s="124" t="str">
        <f t="shared" si="21"/>
        <v xml:space="preserve">Gestión Académica y Universitaria </v>
      </c>
      <c r="K436" s="124" t="s">
        <v>463</v>
      </c>
    </row>
    <row r="437" spans="3:11" hidden="1" x14ac:dyDescent="0.25">
      <c r="C437" s="169"/>
      <c r="D437" s="177"/>
      <c r="E437" s="144"/>
      <c r="F437" s="123">
        <f t="shared" si="20"/>
        <v>0</v>
      </c>
      <c r="G437" s="187"/>
      <c r="H437" s="170"/>
      <c r="I437" s="156" t="e">
        <f>VLOOKUP(H437,Presupuesto!$B$8:$C$583,2,0)</f>
        <v>#N/A</v>
      </c>
      <c r="J437" s="124" t="str">
        <f t="shared" si="21"/>
        <v xml:space="preserve">Gestión Académica y Universitaria </v>
      </c>
      <c r="K437" s="124" t="s">
        <v>2029</v>
      </c>
    </row>
    <row r="438" spans="3:11" hidden="1" x14ac:dyDescent="0.25">
      <c r="C438" s="169"/>
      <c r="D438" s="177"/>
      <c r="E438" s="144"/>
      <c r="F438" s="123">
        <f t="shared" si="20"/>
        <v>0</v>
      </c>
      <c r="G438" s="187"/>
      <c r="H438" s="170"/>
      <c r="I438" s="156" t="e">
        <f>VLOOKUP(H438,Presupuesto!$B$8:$C$583,2,0)</f>
        <v>#N/A</v>
      </c>
      <c r="J438" s="124" t="str">
        <f t="shared" si="21"/>
        <v xml:space="preserve">Gestión Académica y Universitaria </v>
      </c>
      <c r="K438" s="124" t="s">
        <v>471</v>
      </c>
    </row>
    <row r="439" spans="3:11" hidden="1" x14ac:dyDescent="0.25">
      <c r="C439" s="169"/>
      <c r="D439" s="177"/>
      <c r="E439" s="144"/>
      <c r="F439" s="123">
        <f t="shared" si="20"/>
        <v>0</v>
      </c>
      <c r="G439" s="187"/>
      <c r="H439" s="170"/>
      <c r="I439" s="156" t="e">
        <f>VLOOKUP(H439,Presupuesto!$B$8:$C$583,2,0)</f>
        <v>#N/A</v>
      </c>
      <c r="J439" s="124" t="str">
        <f t="shared" si="21"/>
        <v xml:space="preserve">Gestión Académica y Universitaria </v>
      </c>
      <c r="K439" s="124" t="s">
        <v>454</v>
      </c>
    </row>
    <row r="440" spans="3:11" hidden="1" x14ac:dyDescent="0.25">
      <c r="C440" s="169"/>
      <c r="D440" s="177"/>
      <c r="E440" s="144"/>
      <c r="F440" s="123">
        <f t="shared" si="20"/>
        <v>0</v>
      </c>
      <c r="G440" s="187"/>
      <c r="H440" s="170"/>
      <c r="I440" s="156" t="e">
        <f>VLOOKUP(H440,Presupuesto!$B$8:$C$583,2,0)</f>
        <v>#N/A</v>
      </c>
      <c r="J440" s="124" t="str">
        <f t="shared" si="21"/>
        <v xml:space="preserve">Gestión Académica y Universitaria </v>
      </c>
      <c r="K440" s="124" t="s">
        <v>455</v>
      </c>
    </row>
    <row r="441" spans="3:11" hidden="1" x14ac:dyDescent="0.25">
      <c r="C441" s="169"/>
      <c r="D441" s="177"/>
      <c r="E441" s="144"/>
      <c r="F441" s="123">
        <f t="shared" si="20"/>
        <v>0</v>
      </c>
      <c r="G441" s="187"/>
      <c r="H441" s="170"/>
      <c r="I441" s="156" t="e">
        <f>VLOOKUP(H441,Presupuesto!$B$8:$C$583,2,0)</f>
        <v>#N/A</v>
      </c>
      <c r="J441" s="124" t="str">
        <f t="shared" si="21"/>
        <v xml:space="preserve">Gestión Académica y Universitaria </v>
      </c>
      <c r="K441" s="124" t="s">
        <v>456</v>
      </c>
    </row>
    <row r="442" spans="3:11" hidden="1" x14ac:dyDescent="0.25">
      <c r="C442" s="169"/>
      <c r="D442" s="177"/>
      <c r="E442" s="144"/>
      <c r="F442" s="123">
        <f t="shared" si="20"/>
        <v>0</v>
      </c>
      <c r="G442" s="187"/>
      <c r="H442" s="170"/>
      <c r="I442" s="156" t="e">
        <f>VLOOKUP(H442,Presupuesto!$B$8:$C$583,2,0)</f>
        <v>#N/A</v>
      </c>
      <c r="J442" s="124" t="str">
        <f t="shared" si="21"/>
        <v xml:space="preserve">Gestión Académica y Universitaria </v>
      </c>
      <c r="K442" s="124" t="s">
        <v>457</v>
      </c>
    </row>
    <row r="443" spans="3:11" hidden="1" x14ac:dyDescent="0.25">
      <c r="C443" s="171"/>
      <c r="D443" s="177"/>
      <c r="E443" s="144"/>
      <c r="F443" s="123">
        <f t="shared" si="20"/>
        <v>0</v>
      </c>
      <c r="G443" s="187"/>
      <c r="H443" s="172"/>
      <c r="I443" s="156" t="e">
        <f>VLOOKUP(H443,Presupuesto!$B$8:$C$583,2,0)</f>
        <v>#N/A</v>
      </c>
      <c r="J443" s="124" t="str">
        <f t="shared" si="21"/>
        <v xml:space="preserve">Gestión Académica y Universitaria </v>
      </c>
      <c r="K443" s="124" t="s">
        <v>458</v>
      </c>
    </row>
    <row r="444" spans="3:11" hidden="1" x14ac:dyDescent="0.25">
      <c r="C444" s="171"/>
      <c r="D444" s="177"/>
      <c r="E444" s="144"/>
      <c r="F444" s="123">
        <f t="shared" si="20"/>
        <v>0</v>
      </c>
      <c r="G444" s="187"/>
      <c r="H444" s="172"/>
      <c r="I444" s="156" t="e">
        <f>VLOOKUP(H444,Presupuesto!$B$8:$C$583,2,0)</f>
        <v>#N/A</v>
      </c>
      <c r="J444" s="124" t="str">
        <f t="shared" si="21"/>
        <v xml:space="preserve">Gestión Académica y Universitaria </v>
      </c>
      <c r="K444" s="124" t="s">
        <v>459</v>
      </c>
    </row>
    <row r="445" spans="3:11" hidden="1" x14ac:dyDescent="0.25">
      <c r="C445" s="171"/>
      <c r="D445" s="177"/>
      <c r="E445" s="144"/>
      <c r="F445" s="123">
        <f t="shared" si="20"/>
        <v>0</v>
      </c>
      <c r="G445" s="187"/>
      <c r="H445" s="172"/>
      <c r="I445" s="156" t="e">
        <f>VLOOKUP(H445,Presupuesto!$B$8:$C$583,2,0)</f>
        <v>#N/A</v>
      </c>
      <c r="J445" s="124" t="str">
        <f t="shared" si="21"/>
        <v xml:space="preserve">Gestión Académica y Universitaria </v>
      </c>
      <c r="K445" s="124" t="s">
        <v>460</v>
      </c>
    </row>
    <row r="446" spans="3:11" hidden="1" x14ac:dyDescent="0.25">
      <c r="C446" s="171"/>
      <c r="D446" s="177"/>
      <c r="E446" s="144"/>
      <c r="F446" s="123">
        <f t="shared" si="20"/>
        <v>0</v>
      </c>
      <c r="G446" s="187"/>
      <c r="H446" s="172"/>
      <c r="I446" s="156" t="e">
        <f>VLOOKUP(H446,Presupuesto!$B$8:$C$583,2,0)</f>
        <v>#N/A</v>
      </c>
      <c r="J446" s="124" t="str">
        <f t="shared" si="21"/>
        <v xml:space="preserve">Gestión Académica y Universitaria </v>
      </c>
      <c r="K446" s="124" t="s">
        <v>461</v>
      </c>
    </row>
    <row r="447" spans="3:11" ht="15.75" thickBot="1" x14ac:dyDescent="0.3">
      <c r="C447" s="173"/>
      <c r="D447" s="185"/>
      <c r="E447" s="129"/>
      <c r="F447" s="131">
        <f t="shared" si="20"/>
        <v>0</v>
      </c>
      <c r="G447" s="188"/>
      <c r="H447" s="174"/>
      <c r="I447" s="158" t="e">
        <f>VLOOKUP(H447,Presupuesto!$B$8:$C$583,2,0)</f>
        <v>#N/A</v>
      </c>
      <c r="J447" s="124" t="str">
        <f t="shared" si="21"/>
        <v xml:space="preserve">Gestión Académica y Universitaria </v>
      </c>
      <c r="K447" s="124" t="s">
        <v>462</v>
      </c>
    </row>
    <row r="449" spans="3:11" ht="15.75" thickBot="1" x14ac:dyDescent="0.3">
      <c r="F449" s="116"/>
      <c r="G449" s="115"/>
      <c r="H449" s="116"/>
      <c r="I449" s="116"/>
    </row>
    <row r="450" spans="3:11" ht="15.75" thickBot="1" x14ac:dyDescent="0.3">
      <c r="C450" s="183" t="s">
        <v>53</v>
      </c>
      <c r="D450" s="134">
        <f>SUM(F458:F491)</f>
        <v>1275</v>
      </c>
      <c r="F450" s="72"/>
      <c r="G450" s="97"/>
      <c r="H450" s="72"/>
      <c r="I450" s="72"/>
    </row>
    <row r="451" spans="3:11" x14ac:dyDescent="0.25">
      <c r="C451" s="72"/>
      <c r="D451" s="31"/>
      <c r="E451" s="119"/>
      <c r="F451" s="119"/>
      <c r="G451" s="119"/>
      <c r="H451" s="94"/>
      <c r="I451" s="94"/>
      <c r="J451" s="94"/>
      <c r="K451" s="138"/>
    </row>
    <row r="452" spans="3:11" x14ac:dyDescent="0.25">
      <c r="C452" s="72"/>
      <c r="D452" s="31"/>
      <c r="E452" s="119"/>
      <c r="F452" s="119"/>
      <c r="G452" s="119"/>
      <c r="H452" s="94"/>
      <c r="I452" s="94"/>
      <c r="J452" s="94"/>
      <c r="K452" s="138"/>
    </row>
    <row r="453" spans="3:11" ht="15.75" x14ac:dyDescent="0.25">
      <c r="C453" s="236" t="s">
        <v>450</v>
      </c>
      <c r="D453" s="237" t="s">
        <v>1915</v>
      </c>
      <c r="E453" s="119"/>
      <c r="F453" s="119"/>
      <c r="G453" s="119"/>
      <c r="H453" s="94"/>
      <c r="I453" s="94"/>
      <c r="J453" s="94"/>
      <c r="K453" s="138"/>
    </row>
    <row r="454" spans="3:11" ht="18.75" x14ac:dyDescent="0.25">
      <c r="C454" s="256" t="str">
        <f>IFERROR(VLOOKUP(D453,'Desarrollo Curricular'!$E:$F,2,FALSE),IFERROR(VLOOKUP(D453,Investigación!$E:$F,2,FALSE),IFERROR(VLOOKUP(D453,'Vinculación Univ. Sociedad'!$E:$F,2,FALSE),IFERROR(VLOOKUP(D453,'Docencia y Recursos Humanos '!$E:$F,2,FALSE),IFERROR(VLOOKUP(D453,Estudiantes!$E:$F,2,FALSE),IFERROR(VLOOKUP(D453,'Gestion Administrativa'!$E:$F,2,FALSE),IFERROR(VLOOKUP(D453,'Gestion Academica'!$E:$F,2,FALSE),IFERROR(VLOOKUP(D453,Graduados!$E:$F,2,FALSE),IFERROR(VLOOKUP(D453,'Gestión del Conocimiento'!$E:$F,2,FALSE),IFERROR(VLOOKUP(D453,Gobernabilidad!$E:$F,2,FALSE),IFERROR(VLOOKUP(D453,'NIVEL DE ES Y  SISTEMA NACIONAL'!$E:$F,2,FALSE),VLOOKUP(D453,'Lo Esencial'!$E:$F,2,0))))))))))))</f>
        <v>1. Realizar encuestas de satisfacción comunitaria.</v>
      </c>
      <c r="D454" s="31"/>
      <c r="E454" s="119"/>
      <c r="F454" s="119"/>
      <c r="G454" s="119"/>
      <c r="H454" s="94"/>
      <c r="I454" s="94"/>
      <c r="J454" s="94"/>
      <c r="K454" s="138"/>
    </row>
    <row r="455" spans="3:11" ht="15.75" thickBot="1" x14ac:dyDescent="0.3">
      <c r="F455" s="119"/>
      <c r="G455" s="94"/>
      <c r="H455" s="94"/>
      <c r="I455" s="94"/>
    </row>
    <row r="456" spans="3:11" ht="30.75" thickBot="1" x14ac:dyDescent="0.3">
      <c r="C456" s="155" t="s">
        <v>44</v>
      </c>
      <c r="D456" s="155" t="s">
        <v>55</v>
      </c>
      <c r="E456" s="162" t="s">
        <v>57</v>
      </c>
      <c r="F456" s="161" t="s">
        <v>27</v>
      </c>
      <c r="G456" s="159" t="s">
        <v>187</v>
      </c>
      <c r="H456" s="162" t="s">
        <v>46</v>
      </c>
      <c r="I456" s="159" t="s">
        <v>188</v>
      </c>
      <c r="J456" s="159" t="s">
        <v>469</v>
      </c>
      <c r="K456" s="159" t="s">
        <v>470</v>
      </c>
    </row>
    <row r="457" spans="3:11" x14ac:dyDescent="0.25">
      <c r="C457" s="269" t="s">
        <v>497</v>
      </c>
      <c r="D457" s="270"/>
      <c r="E457" s="268">
        <f>HLOOKUP(C457,$AH$2:$BU$3,2,0)</f>
        <v>1200</v>
      </c>
      <c r="F457" s="123">
        <f t="shared" ref="F457:F491" si="22">D457*E457</f>
        <v>0</v>
      </c>
      <c r="G457" s="187" t="s">
        <v>186</v>
      </c>
      <c r="H457" s="168" t="s">
        <v>314</v>
      </c>
      <c r="I457" s="156" t="str">
        <f>VLOOKUP(H457,Presupuesto!$B$8:$C$583,2,0)</f>
        <v>AGUINALDO Y DECIMOCUARTO MES (11500-00)</v>
      </c>
      <c r="J457" s="267" t="s">
        <v>537</v>
      </c>
      <c r="K457" s="124" t="s">
        <v>453</v>
      </c>
    </row>
    <row r="458" spans="3:11" x14ac:dyDescent="0.25">
      <c r="C458" s="167" t="s">
        <v>1911</v>
      </c>
      <c r="D458" s="184">
        <v>12.5</v>
      </c>
      <c r="E458" s="149">
        <v>102</v>
      </c>
      <c r="F458" s="123">
        <f t="shared" si="22"/>
        <v>1275</v>
      </c>
      <c r="G458" s="187" t="s">
        <v>186</v>
      </c>
      <c r="H458" s="168" t="s">
        <v>1108</v>
      </c>
      <c r="I458" s="156" t="str">
        <f>VLOOKUP(H458,Presupuesto!$B$8:$C$583,2,0)</f>
        <v>DIESEL</v>
      </c>
      <c r="J458" s="124" t="s">
        <v>537</v>
      </c>
      <c r="K458" s="124" t="s">
        <v>471</v>
      </c>
    </row>
    <row r="459" spans="3:11" hidden="1" x14ac:dyDescent="0.25">
      <c r="C459" s="167"/>
      <c r="D459" s="184"/>
      <c r="E459" s="149"/>
      <c r="F459" s="123">
        <f t="shared" si="22"/>
        <v>0</v>
      </c>
      <c r="G459" s="187"/>
      <c r="H459" s="168">
        <v>42500</v>
      </c>
      <c r="I459" s="156" t="e">
        <f>VLOOKUP(H459,Presupuesto!$B$8:$C$583,2,0)</f>
        <v>#N/A</v>
      </c>
      <c r="J459" s="124" t="str">
        <f t="shared" ref="J459:J491" si="23">$J$457</f>
        <v xml:space="preserve">Gestión Académica y Universitaria </v>
      </c>
      <c r="K459" s="124" t="s">
        <v>454</v>
      </c>
    </row>
    <row r="460" spans="3:11" hidden="1" x14ac:dyDescent="0.25">
      <c r="C460" s="167"/>
      <c r="D460" s="184"/>
      <c r="E460" s="149"/>
      <c r="F460" s="123">
        <f t="shared" si="22"/>
        <v>0</v>
      </c>
      <c r="G460" s="187"/>
      <c r="H460" s="168">
        <v>42500</v>
      </c>
      <c r="I460" s="156" t="e">
        <f>VLOOKUP(H460,Presupuesto!$B$8:$C$583,2,0)</f>
        <v>#N/A</v>
      </c>
      <c r="J460" s="124" t="str">
        <f t="shared" si="23"/>
        <v xml:space="preserve">Gestión Académica y Universitaria </v>
      </c>
      <c r="K460" s="124" t="s">
        <v>455</v>
      </c>
    </row>
    <row r="461" spans="3:11" hidden="1" x14ac:dyDescent="0.25">
      <c r="C461" s="167"/>
      <c r="D461" s="184"/>
      <c r="E461" s="149"/>
      <c r="F461" s="123">
        <f t="shared" si="22"/>
        <v>0</v>
      </c>
      <c r="G461" s="187"/>
      <c r="H461" s="168">
        <v>42500</v>
      </c>
      <c r="I461" s="156" t="e">
        <f>VLOOKUP(H461,Presupuesto!$B$8:$C$583,2,0)</f>
        <v>#N/A</v>
      </c>
      <c r="J461" s="124" t="str">
        <f t="shared" si="23"/>
        <v xml:space="preserve">Gestión Académica y Universitaria </v>
      </c>
      <c r="K461" s="124" t="s">
        <v>456</v>
      </c>
    </row>
    <row r="462" spans="3:11" hidden="1" x14ac:dyDescent="0.25">
      <c r="C462" s="167"/>
      <c r="D462" s="184"/>
      <c r="E462" s="149"/>
      <c r="F462" s="123">
        <f t="shared" si="22"/>
        <v>0</v>
      </c>
      <c r="G462" s="187"/>
      <c r="H462" s="168">
        <v>42500</v>
      </c>
      <c r="I462" s="156" t="e">
        <f>VLOOKUP(H462,Presupuesto!$B$8:$C$583,2,0)</f>
        <v>#N/A</v>
      </c>
      <c r="J462" s="124" t="str">
        <f t="shared" si="23"/>
        <v xml:space="preserve">Gestión Académica y Universitaria </v>
      </c>
      <c r="K462" s="124" t="s">
        <v>457</v>
      </c>
    </row>
    <row r="463" spans="3:11" hidden="1" x14ac:dyDescent="0.25">
      <c r="C463" s="167"/>
      <c r="D463" s="184"/>
      <c r="E463" s="149"/>
      <c r="F463" s="123">
        <f t="shared" si="22"/>
        <v>0</v>
      </c>
      <c r="G463" s="187"/>
      <c r="H463" s="168">
        <v>42500</v>
      </c>
      <c r="I463" s="156" t="e">
        <f>VLOOKUP(H463,Presupuesto!$B$8:$C$583,2,0)</f>
        <v>#N/A</v>
      </c>
      <c r="J463" s="124" t="str">
        <f t="shared" si="23"/>
        <v xml:space="preserve">Gestión Académica y Universitaria </v>
      </c>
      <c r="K463" s="124" t="s">
        <v>458</v>
      </c>
    </row>
    <row r="464" spans="3:11" hidden="1" x14ac:dyDescent="0.25">
      <c r="C464" s="167"/>
      <c r="D464" s="184"/>
      <c r="E464" s="149"/>
      <c r="F464" s="123">
        <f t="shared" si="22"/>
        <v>0</v>
      </c>
      <c r="G464" s="187"/>
      <c r="H464" s="168">
        <v>35600</v>
      </c>
      <c r="I464" s="156" t="e">
        <f>VLOOKUP(H464,Presupuesto!$B$8:$C$583,2,0)</f>
        <v>#N/A</v>
      </c>
      <c r="J464" s="124" t="str">
        <f t="shared" si="23"/>
        <v xml:space="preserve">Gestión Académica y Universitaria </v>
      </c>
      <c r="K464" s="124" t="s">
        <v>459</v>
      </c>
    </row>
    <row r="465" spans="3:11" hidden="1" x14ac:dyDescent="0.25">
      <c r="C465" s="167"/>
      <c r="D465" s="184"/>
      <c r="E465" s="149"/>
      <c r="F465" s="123">
        <f t="shared" si="22"/>
        <v>0</v>
      </c>
      <c r="G465" s="187"/>
      <c r="H465" s="168"/>
      <c r="I465" s="156" t="e">
        <f>VLOOKUP(H465,Presupuesto!$B$8:$C$583,2,0)</f>
        <v>#N/A</v>
      </c>
      <c r="J465" s="124" t="str">
        <f t="shared" si="23"/>
        <v xml:space="preserve">Gestión Académica y Universitaria </v>
      </c>
      <c r="K465" s="124" t="s">
        <v>460</v>
      </c>
    </row>
    <row r="466" spans="3:11" hidden="1" x14ac:dyDescent="0.25">
      <c r="C466" s="167"/>
      <c r="D466" s="184"/>
      <c r="E466" s="149"/>
      <c r="F466" s="123">
        <f t="shared" si="22"/>
        <v>0</v>
      </c>
      <c r="G466" s="187"/>
      <c r="H466" s="168"/>
      <c r="I466" s="156" t="e">
        <f>VLOOKUP(H466,Presupuesto!$B$8:$C$583,2,0)</f>
        <v>#N/A</v>
      </c>
      <c r="J466" s="124" t="str">
        <f t="shared" si="23"/>
        <v xml:space="preserve">Gestión Académica y Universitaria </v>
      </c>
      <c r="K466" s="124" t="s">
        <v>461</v>
      </c>
    </row>
    <row r="467" spans="3:11" hidden="1" x14ac:dyDescent="0.25">
      <c r="C467" s="167"/>
      <c r="D467" s="184"/>
      <c r="E467" s="149"/>
      <c r="F467" s="123">
        <f t="shared" si="22"/>
        <v>0</v>
      </c>
      <c r="G467" s="187"/>
      <c r="H467" s="168"/>
      <c r="I467" s="156" t="e">
        <f>VLOOKUP(H467,Presupuesto!$B$8:$C$583,2,0)</f>
        <v>#N/A</v>
      </c>
      <c r="J467" s="124" t="str">
        <f t="shared" si="23"/>
        <v xml:space="preserve">Gestión Académica y Universitaria </v>
      </c>
      <c r="K467" s="124" t="s">
        <v>462</v>
      </c>
    </row>
    <row r="468" spans="3:11" hidden="1" x14ac:dyDescent="0.25">
      <c r="C468" s="167"/>
      <c r="D468" s="184"/>
      <c r="E468" s="149"/>
      <c r="F468" s="123">
        <f t="shared" si="22"/>
        <v>0</v>
      </c>
      <c r="G468" s="187"/>
      <c r="H468" s="168"/>
      <c r="I468" s="156" t="e">
        <f>VLOOKUP(H468,Presupuesto!$B$8:$C$583,2,0)</f>
        <v>#N/A</v>
      </c>
      <c r="J468" s="124" t="str">
        <f t="shared" si="23"/>
        <v xml:space="preserve">Gestión Académica y Universitaria </v>
      </c>
      <c r="K468" s="124" t="s">
        <v>463</v>
      </c>
    </row>
    <row r="469" spans="3:11" hidden="1" x14ac:dyDescent="0.25">
      <c r="C469" s="167"/>
      <c r="D469" s="184"/>
      <c r="E469" s="149"/>
      <c r="F469" s="123">
        <f t="shared" si="22"/>
        <v>0</v>
      </c>
      <c r="G469" s="187"/>
      <c r="H469" s="168"/>
      <c r="I469" s="156" t="e">
        <f>VLOOKUP(H469,Presupuesto!$B$8:$C$583,2,0)</f>
        <v>#N/A</v>
      </c>
      <c r="J469" s="124" t="str">
        <f t="shared" si="23"/>
        <v xml:space="preserve">Gestión Académica y Universitaria </v>
      </c>
      <c r="K469" s="124" t="s">
        <v>2029</v>
      </c>
    </row>
    <row r="470" spans="3:11" hidden="1" x14ac:dyDescent="0.25">
      <c r="C470" s="167"/>
      <c r="D470" s="184"/>
      <c r="E470" s="149"/>
      <c r="F470" s="123">
        <f t="shared" si="22"/>
        <v>0</v>
      </c>
      <c r="G470" s="187"/>
      <c r="H470" s="168"/>
      <c r="I470" s="156" t="e">
        <f>VLOOKUP(H470,Presupuesto!$B$8:$C$583,2,0)</f>
        <v>#N/A</v>
      </c>
      <c r="J470" s="124" t="str">
        <f t="shared" si="23"/>
        <v xml:space="preserve">Gestión Académica y Universitaria </v>
      </c>
      <c r="K470" s="124" t="s">
        <v>471</v>
      </c>
    </row>
    <row r="471" spans="3:11" hidden="1" x14ac:dyDescent="0.25">
      <c r="C471" s="167"/>
      <c r="D471" s="184"/>
      <c r="E471" s="149"/>
      <c r="F471" s="123">
        <f t="shared" si="22"/>
        <v>0</v>
      </c>
      <c r="G471" s="187"/>
      <c r="H471" s="168"/>
      <c r="I471" s="156" t="e">
        <f>VLOOKUP(H471,Presupuesto!$B$8:$C$583,2,0)</f>
        <v>#N/A</v>
      </c>
      <c r="J471" s="124" t="str">
        <f t="shared" si="23"/>
        <v xml:space="preserve">Gestión Académica y Universitaria </v>
      </c>
      <c r="K471" s="124" t="s">
        <v>454</v>
      </c>
    </row>
    <row r="472" spans="3:11" hidden="1" x14ac:dyDescent="0.25">
      <c r="C472" s="167"/>
      <c r="D472" s="184"/>
      <c r="E472" s="149"/>
      <c r="F472" s="123">
        <f t="shared" si="22"/>
        <v>0</v>
      </c>
      <c r="G472" s="187"/>
      <c r="H472" s="168"/>
      <c r="I472" s="156" t="e">
        <f>VLOOKUP(H472,Presupuesto!$B$8:$C$583,2,0)</f>
        <v>#N/A</v>
      </c>
      <c r="J472" s="124" t="str">
        <f t="shared" si="23"/>
        <v xml:space="preserve">Gestión Académica y Universitaria </v>
      </c>
      <c r="K472" s="124" t="s">
        <v>455</v>
      </c>
    </row>
    <row r="473" spans="3:11" hidden="1" x14ac:dyDescent="0.25">
      <c r="C473" s="167"/>
      <c r="D473" s="184"/>
      <c r="E473" s="149"/>
      <c r="F473" s="123">
        <f t="shared" si="22"/>
        <v>0</v>
      </c>
      <c r="G473" s="187"/>
      <c r="H473" s="168"/>
      <c r="I473" s="156" t="e">
        <f>VLOOKUP(H473,Presupuesto!$B$8:$C$583,2,0)</f>
        <v>#N/A</v>
      </c>
      <c r="J473" s="124" t="str">
        <f t="shared" si="23"/>
        <v xml:space="preserve">Gestión Académica y Universitaria </v>
      </c>
      <c r="K473" s="124" t="s">
        <v>456</v>
      </c>
    </row>
    <row r="474" spans="3:11" hidden="1" x14ac:dyDescent="0.25">
      <c r="C474" s="167"/>
      <c r="D474" s="184"/>
      <c r="E474" s="149"/>
      <c r="F474" s="123">
        <f t="shared" si="22"/>
        <v>0</v>
      </c>
      <c r="G474" s="187"/>
      <c r="H474" s="168"/>
      <c r="I474" s="156" t="e">
        <f>VLOOKUP(H474,Presupuesto!$B$8:$C$583,2,0)</f>
        <v>#N/A</v>
      </c>
      <c r="J474" s="124" t="str">
        <f t="shared" si="23"/>
        <v xml:space="preserve">Gestión Académica y Universitaria </v>
      </c>
      <c r="K474" s="124" t="s">
        <v>457</v>
      </c>
    </row>
    <row r="475" spans="3:11" hidden="1" x14ac:dyDescent="0.25">
      <c r="C475" s="167"/>
      <c r="D475" s="184"/>
      <c r="E475" s="149"/>
      <c r="F475" s="123">
        <f t="shared" si="22"/>
        <v>0</v>
      </c>
      <c r="G475" s="187"/>
      <c r="H475" s="168"/>
      <c r="I475" s="156" t="e">
        <f>VLOOKUP(H475,Presupuesto!$B$8:$C$583,2,0)</f>
        <v>#N/A</v>
      </c>
      <c r="J475" s="124" t="str">
        <f t="shared" si="23"/>
        <v xml:space="preserve">Gestión Académica y Universitaria </v>
      </c>
      <c r="K475" s="124" t="s">
        <v>458</v>
      </c>
    </row>
    <row r="476" spans="3:11" hidden="1" x14ac:dyDescent="0.25">
      <c r="C476" s="167"/>
      <c r="D476" s="184"/>
      <c r="E476" s="149"/>
      <c r="F476" s="123">
        <f t="shared" si="22"/>
        <v>0</v>
      </c>
      <c r="G476" s="187"/>
      <c r="H476" s="168"/>
      <c r="I476" s="156" t="e">
        <f>VLOOKUP(H476,Presupuesto!$B$8:$C$583,2,0)</f>
        <v>#N/A</v>
      </c>
      <c r="J476" s="124" t="str">
        <f t="shared" si="23"/>
        <v xml:space="preserve">Gestión Académica y Universitaria </v>
      </c>
      <c r="K476" s="124" t="s">
        <v>459</v>
      </c>
    </row>
    <row r="477" spans="3:11" hidden="1" x14ac:dyDescent="0.25">
      <c r="C477" s="167"/>
      <c r="D477" s="184"/>
      <c r="E477" s="149"/>
      <c r="F477" s="123">
        <f t="shared" si="22"/>
        <v>0</v>
      </c>
      <c r="G477" s="187"/>
      <c r="H477" s="168"/>
      <c r="I477" s="156" t="e">
        <f>VLOOKUP(H477,Presupuesto!$B$8:$C$583,2,0)</f>
        <v>#N/A</v>
      </c>
      <c r="J477" s="124" t="str">
        <f t="shared" si="23"/>
        <v xml:space="preserve">Gestión Académica y Universitaria </v>
      </c>
      <c r="K477" s="124" t="s">
        <v>460</v>
      </c>
    </row>
    <row r="478" spans="3:11" hidden="1" x14ac:dyDescent="0.25">
      <c r="C478" s="167"/>
      <c r="D478" s="184"/>
      <c r="E478" s="149"/>
      <c r="F478" s="123">
        <f t="shared" si="22"/>
        <v>0</v>
      </c>
      <c r="G478" s="187"/>
      <c r="H478" s="168"/>
      <c r="I478" s="156" t="e">
        <f>VLOOKUP(H478,Presupuesto!$B$8:$C$583,2,0)</f>
        <v>#N/A</v>
      </c>
      <c r="J478" s="124" t="str">
        <f t="shared" si="23"/>
        <v xml:space="preserve">Gestión Académica y Universitaria </v>
      </c>
      <c r="K478" s="124" t="s">
        <v>461</v>
      </c>
    </row>
    <row r="479" spans="3:11" hidden="1" x14ac:dyDescent="0.25">
      <c r="C479" s="169"/>
      <c r="D479" s="177"/>
      <c r="E479" s="144"/>
      <c r="F479" s="123">
        <f t="shared" si="22"/>
        <v>0</v>
      </c>
      <c r="G479" s="187"/>
      <c r="H479" s="170"/>
      <c r="I479" s="156" t="e">
        <f>VLOOKUP(H479,Presupuesto!$B$8:$C$583,2,0)</f>
        <v>#N/A</v>
      </c>
      <c r="J479" s="124" t="str">
        <f t="shared" si="23"/>
        <v xml:space="preserve">Gestión Académica y Universitaria </v>
      </c>
      <c r="K479" s="124" t="s">
        <v>462</v>
      </c>
    </row>
    <row r="480" spans="3:11" hidden="1" x14ac:dyDescent="0.25">
      <c r="C480" s="169"/>
      <c r="D480" s="177"/>
      <c r="E480" s="144"/>
      <c r="F480" s="123">
        <f t="shared" si="22"/>
        <v>0</v>
      </c>
      <c r="G480" s="187"/>
      <c r="H480" s="170"/>
      <c r="I480" s="156" t="e">
        <f>VLOOKUP(H480,Presupuesto!$B$8:$C$583,2,0)</f>
        <v>#N/A</v>
      </c>
      <c r="J480" s="124" t="str">
        <f t="shared" si="23"/>
        <v xml:space="preserve">Gestión Académica y Universitaria </v>
      </c>
      <c r="K480" s="124" t="s">
        <v>463</v>
      </c>
    </row>
    <row r="481" spans="3:11" hidden="1" x14ac:dyDescent="0.25">
      <c r="C481" s="169"/>
      <c r="D481" s="177"/>
      <c r="E481" s="144"/>
      <c r="F481" s="123">
        <f t="shared" si="22"/>
        <v>0</v>
      </c>
      <c r="G481" s="187"/>
      <c r="H481" s="170"/>
      <c r="I481" s="156" t="e">
        <f>VLOOKUP(H481,Presupuesto!$B$8:$C$583,2,0)</f>
        <v>#N/A</v>
      </c>
      <c r="J481" s="124" t="str">
        <f t="shared" si="23"/>
        <v xml:space="preserve">Gestión Académica y Universitaria </v>
      </c>
      <c r="K481" s="124" t="s">
        <v>2029</v>
      </c>
    </row>
    <row r="482" spans="3:11" hidden="1" x14ac:dyDescent="0.25">
      <c r="C482" s="169"/>
      <c r="D482" s="177"/>
      <c r="E482" s="144"/>
      <c r="F482" s="123">
        <f t="shared" si="22"/>
        <v>0</v>
      </c>
      <c r="G482" s="187"/>
      <c r="H482" s="170"/>
      <c r="I482" s="156" t="e">
        <f>VLOOKUP(H482,Presupuesto!$B$8:$C$583,2,0)</f>
        <v>#N/A</v>
      </c>
      <c r="J482" s="124" t="str">
        <f t="shared" si="23"/>
        <v xml:space="preserve">Gestión Académica y Universitaria </v>
      </c>
      <c r="K482" s="124" t="s">
        <v>471</v>
      </c>
    </row>
    <row r="483" spans="3:11" hidden="1" x14ac:dyDescent="0.25">
      <c r="C483" s="169"/>
      <c r="D483" s="177"/>
      <c r="E483" s="144"/>
      <c r="F483" s="123">
        <f t="shared" si="22"/>
        <v>0</v>
      </c>
      <c r="G483" s="187"/>
      <c r="H483" s="170"/>
      <c r="I483" s="156" t="e">
        <f>VLOOKUP(H483,Presupuesto!$B$8:$C$583,2,0)</f>
        <v>#N/A</v>
      </c>
      <c r="J483" s="124" t="str">
        <f t="shared" si="23"/>
        <v xml:space="preserve">Gestión Académica y Universitaria </v>
      </c>
      <c r="K483" s="124" t="s">
        <v>454</v>
      </c>
    </row>
    <row r="484" spans="3:11" hidden="1" x14ac:dyDescent="0.25">
      <c r="C484" s="169"/>
      <c r="D484" s="177"/>
      <c r="E484" s="144"/>
      <c r="F484" s="123">
        <f t="shared" si="22"/>
        <v>0</v>
      </c>
      <c r="G484" s="187"/>
      <c r="H484" s="170"/>
      <c r="I484" s="156" t="e">
        <f>VLOOKUP(H484,Presupuesto!$B$8:$C$583,2,0)</f>
        <v>#N/A</v>
      </c>
      <c r="J484" s="124" t="str">
        <f t="shared" si="23"/>
        <v xml:space="preserve">Gestión Académica y Universitaria </v>
      </c>
      <c r="K484" s="124" t="s">
        <v>455</v>
      </c>
    </row>
    <row r="485" spans="3:11" hidden="1" x14ac:dyDescent="0.25">
      <c r="C485" s="169"/>
      <c r="D485" s="177"/>
      <c r="E485" s="144"/>
      <c r="F485" s="123">
        <f t="shared" si="22"/>
        <v>0</v>
      </c>
      <c r="G485" s="187"/>
      <c r="H485" s="170"/>
      <c r="I485" s="156" t="e">
        <f>VLOOKUP(H485,Presupuesto!$B$8:$C$583,2,0)</f>
        <v>#N/A</v>
      </c>
      <c r="J485" s="124" t="str">
        <f t="shared" si="23"/>
        <v xml:space="preserve">Gestión Académica y Universitaria </v>
      </c>
      <c r="K485" s="124" t="s">
        <v>456</v>
      </c>
    </row>
    <row r="486" spans="3:11" hidden="1" x14ac:dyDescent="0.25">
      <c r="C486" s="169"/>
      <c r="D486" s="177"/>
      <c r="E486" s="144"/>
      <c r="F486" s="123">
        <f t="shared" si="22"/>
        <v>0</v>
      </c>
      <c r="G486" s="187"/>
      <c r="H486" s="170"/>
      <c r="I486" s="156" t="e">
        <f>VLOOKUP(H486,Presupuesto!$B$8:$C$583,2,0)</f>
        <v>#N/A</v>
      </c>
      <c r="J486" s="124" t="str">
        <f t="shared" si="23"/>
        <v xml:space="preserve">Gestión Académica y Universitaria </v>
      </c>
      <c r="K486" s="124" t="s">
        <v>457</v>
      </c>
    </row>
    <row r="487" spans="3:11" hidden="1" x14ac:dyDescent="0.25">
      <c r="C487" s="171"/>
      <c r="D487" s="177"/>
      <c r="E487" s="144"/>
      <c r="F487" s="123">
        <f t="shared" si="22"/>
        <v>0</v>
      </c>
      <c r="G487" s="187"/>
      <c r="H487" s="172"/>
      <c r="I487" s="156" t="e">
        <f>VLOOKUP(H487,Presupuesto!$B$8:$C$583,2,0)</f>
        <v>#N/A</v>
      </c>
      <c r="J487" s="124" t="str">
        <f t="shared" si="23"/>
        <v xml:space="preserve">Gestión Académica y Universitaria </v>
      </c>
      <c r="K487" s="124" t="s">
        <v>458</v>
      </c>
    </row>
    <row r="488" spans="3:11" hidden="1" x14ac:dyDescent="0.25">
      <c r="C488" s="171"/>
      <c r="D488" s="177"/>
      <c r="E488" s="144"/>
      <c r="F488" s="123">
        <f t="shared" si="22"/>
        <v>0</v>
      </c>
      <c r="G488" s="187"/>
      <c r="H488" s="172"/>
      <c r="I488" s="156" t="e">
        <f>VLOOKUP(H488,Presupuesto!$B$8:$C$583,2,0)</f>
        <v>#N/A</v>
      </c>
      <c r="J488" s="124" t="str">
        <f t="shared" si="23"/>
        <v xml:space="preserve">Gestión Académica y Universitaria </v>
      </c>
      <c r="K488" s="124" t="s">
        <v>459</v>
      </c>
    </row>
    <row r="489" spans="3:11" hidden="1" x14ac:dyDescent="0.25">
      <c r="C489" s="171"/>
      <c r="D489" s="177"/>
      <c r="E489" s="144"/>
      <c r="F489" s="123">
        <f t="shared" si="22"/>
        <v>0</v>
      </c>
      <c r="G489" s="187"/>
      <c r="H489" s="172"/>
      <c r="I489" s="156" t="e">
        <f>VLOOKUP(H489,Presupuesto!$B$8:$C$583,2,0)</f>
        <v>#N/A</v>
      </c>
      <c r="J489" s="124" t="str">
        <f t="shared" si="23"/>
        <v xml:space="preserve">Gestión Académica y Universitaria </v>
      </c>
      <c r="K489" s="124" t="s">
        <v>460</v>
      </c>
    </row>
    <row r="490" spans="3:11" hidden="1" x14ac:dyDescent="0.25">
      <c r="C490" s="171"/>
      <c r="D490" s="177"/>
      <c r="E490" s="144"/>
      <c r="F490" s="123">
        <f t="shared" si="22"/>
        <v>0</v>
      </c>
      <c r="G490" s="187"/>
      <c r="H490" s="172"/>
      <c r="I490" s="156" t="e">
        <f>VLOOKUP(H490,Presupuesto!$B$8:$C$583,2,0)</f>
        <v>#N/A</v>
      </c>
      <c r="J490" s="124" t="str">
        <f t="shared" si="23"/>
        <v xml:space="preserve">Gestión Académica y Universitaria </v>
      </c>
      <c r="K490" s="124" t="s">
        <v>461</v>
      </c>
    </row>
    <row r="491" spans="3:11" ht="15.75" thickBot="1" x14ac:dyDescent="0.3">
      <c r="C491" s="173"/>
      <c r="D491" s="185"/>
      <c r="E491" s="129"/>
      <c r="F491" s="131">
        <f t="shared" si="22"/>
        <v>0</v>
      </c>
      <c r="G491" s="188"/>
      <c r="H491" s="174"/>
      <c r="I491" s="158" t="e">
        <f>VLOOKUP(H491,Presupuesto!$B$8:$C$583,2,0)</f>
        <v>#N/A</v>
      </c>
      <c r="J491" s="124" t="str">
        <f t="shared" si="23"/>
        <v xml:space="preserve">Gestión Académica y Universitaria </v>
      </c>
      <c r="K491" s="124" t="s">
        <v>462</v>
      </c>
    </row>
    <row r="493" spans="3:11" ht="15.75" thickBot="1" x14ac:dyDescent="0.3"/>
    <row r="494" spans="3:11" ht="15.75" thickBot="1" x14ac:dyDescent="0.3">
      <c r="C494" s="183" t="s">
        <v>53</v>
      </c>
      <c r="D494" s="134">
        <f>SUM(F501:F535)</f>
        <v>10000</v>
      </c>
      <c r="F494" s="72"/>
      <c r="G494" s="97"/>
      <c r="H494" s="72"/>
      <c r="I494" s="72"/>
    </row>
    <row r="495" spans="3:11" x14ac:dyDescent="0.25">
      <c r="C495" s="72"/>
      <c r="D495" s="31"/>
      <c r="E495" s="119"/>
      <c r="F495" s="119"/>
      <c r="G495" s="119"/>
      <c r="H495" s="94"/>
      <c r="I495" s="94"/>
      <c r="J495" s="94"/>
      <c r="K495" s="138"/>
    </row>
    <row r="496" spans="3:11" x14ac:dyDescent="0.25">
      <c r="C496" s="72"/>
      <c r="D496" s="31"/>
      <c r="E496" s="119"/>
      <c r="F496" s="119"/>
      <c r="G496" s="119"/>
      <c r="H496" s="94"/>
      <c r="I496" s="94"/>
      <c r="J496" s="94"/>
      <c r="K496" s="138"/>
    </row>
    <row r="497" spans="3:11" ht="15.75" x14ac:dyDescent="0.25">
      <c r="C497" s="236" t="s">
        <v>450</v>
      </c>
      <c r="D497" s="237" t="s">
        <v>1883</v>
      </c>
      <c r="E497" s="119"/>
      <c r="F497" s="119"/>
      <c r="G497" s="119"/>
      <c r="H497" s="94"/>
      <c r="I497" s="94"/>
      <c r="J497" s="94"/>
      <c r="K497" s="138"/>
    </row>
    <row r="498" spans="3:11" ht="18.75" x14ac:dyDescent="0.25">
      <c r="C498" s="256" t="str">
        <f>IFERROR(VLOOKUP(D497,'Desarrollo Curricular'!$E:$F,2,FALSE),IFERROR(VLOOKUP(D497,Investigación!$E:$F,2,FALSE),IFERROR(VLOOKUP(D497,'Vinculación Univ. Sociedad'!$E:$F,2,FALSE),IFERROR(VLOOKUP(D497,'Docencia y Recursos Humanos '!$E:$F,2,FALSE),IFERROR(VLOOKUP(D497,Estudiantes!$E:$F,2,FALSE),IFERROR(VLOOKUP(D497,'Gestion Administrativa'!$E:$F,2,FALSE),IFERROR(VLOOKUP(D497,'Gestion Academica'!$E:$F,2,FALSE),IFERROR(VLOOKUP(D497,Graduados!$E:$F,2,FALSE),IFERROR(VLOOKUP(D497,'Gestión del Conocimiento'!$E:$F,2,FALSE),IFERROR(VLOOKUP(D497,Gobernabilidad!$E:$F,2,FALSE),IFERROR(VLOOKUP(D497,'NIVEL DE ES Y  SISTEMA NACIONAL'!$E:$F,2,FALSE),VLOOKUP(D497,'Lo Esencial'!$E:$F,2,0))))))))))))</f>
        <v>a.1 Socialización y ejecución del proceso de organización y desarrollo de las redes educativas regionales con actores internos y externos a la UNAH.</v>
      </c>
      <c r="D498" s="31"/>
      <c r="E498" s="119"/>
      <c r="F498" s="119"/>
      <c r="G498" s="119"/>
      <c r="H498" s="94"/>
      <c r="I498" s="94"/>
      <c r="J498" s="94"/>
      <c r="K498" s="138"/>
    </row>
    <row r="499" spans="3:11" ht="15.75" thickBot="1" x14ac:dyDescent="0.3">
      <c r="F499" s="119"/>
      <c r="G499" s="94"/>
      <c r="H499" s="94"/>
      <c r="I499" s="94"/>
    </row>
    <row r="500" spans="3:11" ht="30.75" thickBot="1" x14ac:dyDescent="0.3">
      <c r="C500" s="155" t="s">
        <v>44</v>
      </c>
      <c r="D500" s="155" t="s">
        <v>55</v>
      </c>
      <c r="E500" s="162" t="s">
        <v>57</v>
      </c>
      <c r="F500" s="161" t="s">
        <v>27</v>
      </c>
      <c r="G500" s="159" t="s">
        <v>187</v>
      </c>
      <c r="H500" s="162" t="s">
        <v>46</v>
      </c>
      <c r="I500" s="159" t="s">
        <v>188</v>
      </c>
      <c r="J500" s="159" t="s">
        <v>469</v>
      </c>
      <c r="K500" s="159" t="s">
        <v>470</v>
      </c>
    </row>
    <row r="501" spans="3:11" x14ac:dyDescent="0.25">
      <c r="C501" s="269" t="s">
        <v>497</v>
      </c>
      <c r="D501" s="270"/>
      <c r="E501" s="268">
        <f>HLOOKUP(C501,$AH$2:$BU$3,2,0)</f>
        <v>1200</v>
      </c>
      <c r="F501" s="123">
        <f t="shared" ref="F501:F535" si="24">D501*E501</f>
        <v>0</v>
      </c>
      <c r="G501" s="187" t="s">
        <v>186</v>
      </c>
      <c r="H501" s="168" t="s">
        <v>369</v>
      </c>
      <c r="I501" s="156" t="str">
        <f>VLOOKUP(H501,Presupuesto!$B$8:$C$583,2,0)</f>
        <v>ALIMENTOS Y BEBIDAS PARA PERSONAS (31100-00)</v>
      </c>
      <c r="J501" s="267" t="s">
        <v>537</v>
      </c>
      <c r="K501" s="124" t="s">
        <v>453</v>
      </c>
    </row>
    <row r="502" spans="3:11" x14ac:dyDescent="0.25">
      <c r="C502" s="167" t="s">
        <v>1916</v>
      </c>
      <c r="D502" s="184">
        <v>100</v>
      </c>
      <c r="E502" s="149">
        <v>100</v>
      </c>
      <c r="F502" s="123">
        <f t="shared" si="24"/>
        <v>10000</v>
      </c>
      <c r="G502" s="187" t="s">
        <v>186</v>
      </c>
      <c r="H502" s="168" t="s">
        <v>369</v>
      </c>
      <c r="I502" s="156" t="str">
        <f>VLOOKUP(H502,Presupuesto!$B$8:$C$583,2,0)</f>
        <v>ALIMENTOS Y BEBIDAS PARA PERSONAS (31100-00)</v>
      </c>
      <c r="J502" s="124" t="str">
        <f>$J$501</f>
        <v xml:space="preserve">Gestión Académica y Universitaria </v>
      </c>
      <c r="K502" s="124" t="s">
        <v>471</v>
      </c>
    </row>
    <row r="503" spans="3:11" hidden="1" x14ac:dyDescent="0.25">
      <c r="C503" s="167"/>
      <c r="D503" s="184"/>
      <c r="E503" s="149"/>
      <c r="F503" s="123">
        <f t="shared" si="24"/>
        <v>0</v>
      </c>
      <c r="G503" s="187"/>
      <c r="H503" s="168">
        <v>42500</v>
      </c>
      <c r="I503" s="156" t="e">
        <f>VLOOKUP(H503,Presupuesto!$B$8:$C$583,2,0)</f>
        <v>#N/A</v>
      </c>
      <c r="J503" s="124" t="str">
        <f t="shared" ref="J503:J535" si="25">$J$501</f>
        <v xml:space="preserve">Gestión Académica y Universitaria </v>
      </c>
      <c r="K503" s="124" t="s">
        <v>454</v>
      </c>
    </row>
    <row r="504" spans="3:11" hidden="1" x14ac:dyDescent="0.25">
      <c r="C504" s="167"/>
      <c r="D504" s="184"/>
      <c r="E504" s="149"/>
      <c r="F504" s="123">
        <f t="shared" si="24"/>
        <v>0</v>
      </c>
      <c r="G504" s="187"/>
      <c r="H504" s="168">
        <v>42500</v>
      </c>
      <c r="I504" s="156" t="e">
        <f>VLOOKUP(H504,Presupuesto!$B$8:$C$583,2,0)</f>
        <v>#N/A</v>
      </c>
      <c r="J504" s="124" t="str">
        <f t="shared" si="25"/>
        <v xml:space="preserve">Gestión Académica y Universitaria </v>
      </c>
      <c r="K504" s="124" t="s">
        <v>455</v>
      </c>
    </row>
    <row r="505" spans="3:11" hidden="1" x14ac:dyDescent="0.25">
      <c r="C505" s="167"/>
      <c r="D505" s="184"/>
      <c r="E505" s="149"/>
      <c r="F505" s="123">
        <f t="shared" si="24"/>
        <v>0</v>
      </c>
      <c r="G505" s="187"/>
      <c r="H505" s="168">
        <v>42500</v>
      </c>
      <c r="I505" s="156" t="e">
        <f>VLOOKUP(H505,Presupuesto!$B$8:$C$583,2,0)</f>
        <v>#N/A</v>
      </c>
      <c r="J505" s="124" t="str">
        <f t="shared" si="25"/>
        <v xml:space="preserve">Gestión Académica y Universitaria </v>
      </c>
      <c r="K505" s="124" t="s">
        <v>456</v>
      </c>
    </row>
    <row r="506" spans="3:11" hidden="1" x14ac:dyDescent="0.25">
      <c r="C506" s="167"/>
      <c r="D506" s="184"/>
      <c r="E506" s="149"/>
      <c r="F506" s="123">
        <f t="shared" si="24"/>
        <v>0</v>
      </c>
      <c r="G506" s="187"/>
      <c r="H506" s="168">
        <v>42500</v>
      </c>
      <c r="I506" s="156" t="e">
        <f>VLOOKUP(H506,Presupuesto!$B$8:$C$583,2,0)</f>
        <v>#N/A</v>
      </c>
      <c r="J506" s="124" t="str">
        <f t="shared" si="25"/>
        <v xml:space="preserve">Gestión Académica y Universitaria </v>
      </c>
      <c r="K506" s="124" t="s">
        <v>457</v>
      </c>
    </row>
    <row r="507" spans="3:11" hidden="1" x14ac:dyDescent="0.25">
      <c r="C507" s="167"/>
      <c r="D507" s="184"/>
      <c r="E507" s="149"/>
      <c r="F507" s="123">
        <f t="shared" si="24"/>
        <v>0</v>
      </c>
      <c r="G507" s="187"/>
      <c r="H507" s="168">
        <v>42500</v>
      </c>
      <c r="I507" s="156" t="e">
        <f>VLOOKUP(H507,Presupuesto!$B$8:$C$583,2,0)</f>
        <v>#N/A</v>
      </c>
      <c r="J507" s="124" t="str">
        <f t="shared" si="25"/>
        <v xml:space="preserve">Gestión Académica y Universitaria </v>
      </c>
      <c r="K507" s="124" t="s">
        <v>458</v>
      </c>
    </row>
    <row r="508" spans="3:11" hidden="1" x14ac:dyDescent="0.25">
      <c r="C508" s="167"/>
      <c r="D508" s="184"/>
      <c r="E508" s="149"/>
      <c r="F508" s="123">
        <f t="shared" si="24"/>
        <v>0</v>
      </c>
      <c r="G508" s="187"/>
      <c r="H508" s="168">
        <v>35600</v>
      </c>
      <c r="I508" s="156" t="e">
        <f>VLOOKUP(H508,Presupuesto!$B$8:$C$583,2,0)</f>
        <v>#N/A</v>
      </c>
      <c r="J508" s="124" t="str">
        <f t="shared" si="25"/>
        <v xml:space="preserve">Gestión Académica y Universitaria </v>
      </c>
      <c r="K508" s="124" t="s">
        <v>459</v>
      </c>
    </row>
    <row r="509" spans="3:11" hidden="1" x14ac:dyDescent="0.25">
      <c r="C509" s="167"/>
      <c r="D509" s="184"/>
      <c r="E509" s="149"/>
      <c r="F509" s="123">
        <f t="shared" si="24"/>
        <v>0</v>
      </c>
      <c r="G509" s="187"/>
      <c r="H509" s="168"/>
      <c r="I509" s="156" t="e">
        <f>VLOOKUP(H509,Presupuesto!$B$8:$C$583,2,0)</f>
        <v>#N/A</v>
      </c>
      <c r="J509" s="124" t="str">
        <f t="shared" si="25"/>
        <v xml:space="preserve">Gestión Académica y Universitaria </v>
      </c>
      <c r="K509" s="124" t="s">
        <v>460</v>
      </c>
    </row>
    <row r="510" spans="3:11" hidden="1" x14ac:dyDescent="0.25">
      <c r="C510" s="167"/>
      <c r="D510" s="184"/>
      <c r="E510" s="149"/>
      <c r="F510" s="123">
        <f t="shared" si="24"/>
        <v>0</v>
      </c>
      <c r="G510" s="187"/>
      <c r="H510" s="168"/>
      <c r="I510" s="156" t="e">
        <f>VLOOKUP(H510,Presupuesto!$B$8:$C$583,2,0)</f>
        <v>#N/A</v>
      </c>
      <c r="J510" s="124" t="str">
        <f t="shared" si="25"/>
        <v xml:space="preserve">Gestión Académica y Universitaria </v>
      </c>
      <c r="K510" s="124" t="s">
        <v>461</v>
      </c>
    </row>
    <row r="511" spans="3:11" hidden="1" x14ac:dyDescent="0.25">
      <c r="C511" s="167"/>
      <c r="D511" s="184"/>
      <c r="E511" s="149"/>
      <c r="F511" s="123">
        <f t="shared" si="24"/>
        <v>0</v>
      </c>
      <c r="G511" s="187"/>
      <c r="H511" s="168"/>
      <c r="I511" s="156" t="e">
        <f>VLOOKUP(H511,Presupuesto!$B$8:$C$583,2,0)</f>
        <v>#N/A</v>
      </c>
      <c r="J511" s="124" t="str">
        <f t="shared" si="25"/>
        <v xml:space="preserve">Gestión Académica y Universitaria </v>
      </c>
      <c r="K511" s="124" t="s">
        <v>462</v>
      </c>
    </row>
    <row r="512" spans="3:11" hidden="1" x14ac:dyDescent="0.25">
      <c r="C512" s="167"/>
      <c r="D512" s="184"/>
      <c r="E512" s="149"/>
      <c r="F512" s="123">
        <f t="shared" si="24"/>
        <v>0</v>
      </c>
      <c r="G512" s="187"/>
      <c r="H512" s="168"/>
      <c r="I512" s="156" t="e">
        <f>VLOOKUP(H512,Presupuesto!$B$8:$C$583,2,0)</f>
        <v>#N/A</v>
      </c>
      <c r="J512" s="124" t="str">
        <f t="shared" si="25"/>
        <v xml:space="preserve">Gestión Académica y Universitaria </v>
      </c>
      <c r="K512" s="124" t="s">
        <v>463</v>
      </c>
    </row>
    <row r="513" spans="3:11" hidden="1" x14ac:dyDescent="0.25">
      <c r="C513" s="167"/>
      <c r="D513" s="184"/>
      <c r="E513" s="149"/>
      <c r="F513" s="123">
        <f t="shared" si="24"/>
        <v>0</v>
      </c>
      <c r="G513" s="187"/>
      <c r="H513" s="168"/>
      <c r="I513" s="156" t="e">
        <f>VLOOKUP(H513,Presupuesto!$B$8:$C$583,2,0)</f>
        <v>#N/A</v>
      </c>
      <c r="J513" s="124" t="str">
        <f t="shared" si="25"/>
        <v xml:space="preserve">Gestión Académica y Universitaria </v>
      </c>
      <c r="K513" s="124" t="s">
        <v>2029</v>
      </c>
    </row>
    <row r="514" spans="3:11" hidden="1" x14ac:dyDescent="0.25">
      <c r="C514" s="167"/>
      <c r="D514" s="184"/>
      <c r="E514" s="149"/>
      <c r="F514" s="123">
        <f t="shared" si="24"/>
        <v>0</v>
      </c>
      <c r="G514" s="187"/>
      <c r="H514" s="168"/>
      <c r="I514" s="156" t="e">
        <f>VLOOKUP(H514,Presupuesto!$B$8:$C$583,2,0)</f>
        <v>#N/A</v>
      </c>
      <c r="J514" s="124" t="str">
        <f t="shared" si="25"/>
        <v xml:space="preserve">Gestión Académica y Universitaria </v>
      </c>
      <c r="K514" s="124" t="s">
        <v>471</v>
      </c>
    </row>
    <row r="515" spans="3:11" hidden="1" x14ac:dyDescent="0.25">
      <c r="C515" s="167"/>
      <c r="D515" s="184"/>
      <c r="E515" s="149"/>
      <c r="F515" s="123">
        <f t="shared" si="24"/>
        <v>0</v>
      </c>
      <c r="G515" s="187"/>
      <c r="H515" s="168"/>
      <c r="I515" s="156" t="e">
        <f>VLOOKUP(H515,Presupuesto!$B$8:$C$583,2,0)</f>
        <v>#N/A</v>
      </c>
      <c r="J515" s="124" t="str">
        <f t="shared" si="25"/>
        <v xml:space="preserve">Gestión Académica y Universitaria </v>
      </c>
      <c r="K515" s="124" t="s">
        <v>454</v>
      </c>
    </row>
    <row r="516" spans="3:11" hidden="1" x14ac:dyDescent="0.25">
      <c r="C516" s="167"/>
      <c r="D516" s="184"/>
      <c r="E516" s="149"/>
      <c r="F516" s="123">
        <f t="shared" si="24"/>
        <v>0</v>
      </c>
      <c r="G516" s="187"/>
      <c r="H516" s="168"/>
      <c r="I516" s="156" t="e">
        <f>VLOOKUP(H516,Presupuesto!$B$8:$C$583,2,0)</f>
        <v>#N/A</v>
      </c>
      <c r="J516" s="124" t="str">
        <f t="shared" si="25"/>
        <v xml:space="preserve">Gestión Académica y Universitaria </v>
      </c>
      <c r="K516" s="124" t="s">
        <v>455</v>
      </c>
    </row>
    <row r="517" spans="3:11" hidden="1" x14ac:dyDescent="0.25">
      <c r="C517" s="167"/>
      <c r="D517" s="184"/>
      <c r="E517" s="149"/>
      <c r="F517" s="123">
        <f t="shared" si="24"/>
        <v>0</v>
      </c>
      <c r="G517" s="187"/>
      <c r="H517" s="168"/>
      <c r="I517" s="156" t="e">
        <f>VLOOKUP(H517,Presupuesto!$B$8:$C$583,2,0)</f>
        <v>#N/A</v>
      </c>
      <c r="J517" s="124" t="str">
        <f t="shared" si="25"/>
        <v xml:space="preserve">Gestión Académica y Universitaria </v>
      </c>
      <c r="K517" s="124" t="s">
        <v>456</v>
      </c>
    </row>
    <row r="518" spans="3:11" hidden="1" x14ac:dyDescent="0.25">
      <c r="C518" s="167"/>
      <c r="D518" s="184"/>
      <c r="E518" s="149"/>
      <c r="F518" s="123">
        <f t="shared" si="24"/>
        <v>0</v>
      </c>
      <c r="G518" s="187"/>
      <c r="H518" s="168"/>
      <c r="I518" s="156" t="e">
        <f>VLOOKUP(H518,Presupuesto!$B$8:$C$583,2,0)</f>
        <v>#N/A</v>
      </c>
      <c r="J518" s="124" t="str">
        <f t="shared" si="25"/>
        <v xml:space="preserve">Gestión Académica y Universitaria </v>
      </c>
      <c r="K518" s="124" t="s">
        <v>457</v>
      </c>
    </row>
    <row r="519" spans="3:11" hidden="1" x14ac:dyDescent="0.25">
      <c r="C519" s="167"/>
      <c r="D519" s="184"/>
      <c r="E519" s="149"/>
      <c r="F519" s="123">
        <f t="shared" si="24"/>
        <v>0</v>
      </c>
      <c r="G519" s="187"/>
      <c r="H519" s="168"/>
      <c r="I519" s="156" t="e">
        <f>VLOOKUP(H519,Presupuesto!$B$8:$C$583,2,0)</f>
        <v>#N/A</v>
      </c>
      <c r="J519" s="124" t="str">
        <f t="shared" si="25"/>
        <v xml:space="preserve">Gestión Académica y Universitaria </v>
      </c>
      <c r="K519" s="124" t="s">
        <v>458</v>
      </c>
    </row>
    <row r="520" spans="3:11" hidden="1" x14ac:dyDescent="0.25">
      <c r="C520" s="167"/>
      <c r="D520" s="184"/>
      <c r="E520" s="149"/>
      <c r="F520" s="123">
        <f t="shared" si="24"/>
        <v>0</v>
      </c>
      <c r="G520" s="187"/>
      <c r="H520" s="168"/>
      <c r="I520" s="156" t="e">
        <f>VLOOKUP(H520,Presupuesto!$B$8:$C$583,2,0)</f>
        <v>#N/A</v>
      </c>
      <c r="J520" s="124" t="str">
        <f t="shared" si="25"/>
        <v xml:space="preserve">Gestión Académica y Universitaria </v>
      </c>
      <c r="K520" s="124" t="s">
        <v>459</v>
      </c>
    </row>
    <row r="521" spans="3:11" hidden="1" x14ac:dyDescent="0.25">
      <c r="C521" s="167"/>
      <c r="D521" s="184"/>
      <c r="E521" s="149"/>
      <c r="F521" s="123">
        <f t="shared" si="24"/>
        <v>0</v>
      </c>
      <c r="G521" s="187"/>
      <c r="H521" s="168"/>
      <c r="I521" s="156" t="e">
        <f>VLOOKUP(H521,Presupuesto!$B$8:$C$583,2,0)</f>
        <v>#N/A</v>
      </c>
      <c r="J521" s="124" t="str">
        <f t="shared" si="25"/>
        <v xml:space="preserve">Gestión Académica y Universitaria </v>
      </c>
      <c r="K521" s="124" t="s">
        <v>460</v>
      </c>
    </row>
    <row r="522" spans="3:11" hidden="1" x14ac:dyDescent="0.25">
      <c r="C522" s="167"/>
      <c r="D522" s="184"/>
      <c r="E522" s="149"/>
      <c r="F522" s="123">
        <f t="shared" si="24"/>
        <v>0</v>
      </c>
      <c r="G522" s="187"/>
      <c r="H522" s="168"/>
      <c r="I522" s="156" t="e">
        <f>VLOOKUP(H522,Presupuesto!$B$8:$C$583,2,0)</f>
        <v>#N/A</v>
      </c>
      <c r="J522" s="124" t="str">
        <f t="shared" si="25"/>
        <v xml:space="preserve">Gestión Académica y Universitaria </v>
      </c>
      <c r="K522" s="124" t="s">
        <v>461</v>
      </c>
    </row>
    <row r="523" spans="3:11" hidden="1" x14ac:dyDescent="0.25">
      <c r="C523" s="169"/>
      <c r="D523" s="177"/>
      <c r="E523" s="144"/>
      <c r="F523" s="123">
        <f t="shared" si="24"/>
        <v>0</v>
      </c>
      <c r="G523" s="187"/>
      <c r="H523" s="170"/>
      <c r="I523" s="156" t="e">
        <f>VLOOKUP(H523,Presupuesto!$B$8:$C$583,2,0)</f>
        <v>#N/A</v>
      </c>
      <c r="J523" s="124" t="str">
        <f t="shared" si="25"/>
        <v xml:space="preserve">Gestión Académica y Universitaria </v>
      </c>
      <c r="K523" s="124" t="s">
        <v>462</v>
      </c>
    </row>
    <row r="524" spans="3:11" hidden="1" x14ac:dyDescent="0.25">
      <c r="C524" s="169"/>
      <c r="D524" s="177"/>
      <c r="E524" s="144"/>
      <c r="F524" s="123">
        <f t="shared" si="24"/>
        <v>0</v>
      </c>
      <c r="G524" s="187"/>
      <c r="H524" s="170"/>
      <c r="I524" s="156" t="e">
        <f>VLOOKUP(H524,Presupuesto!$B$8:$C$583,2,0)</f>
        <v>#N/A</v>
      </c>
      <c r="J524" s="124" t="str">
        <f t="shared" si="25"/>
        <v xml:space="preserve">Gestión Académica y Universitaria </v>
      </c>
      <c r="K524" s="124" t="s">
        <v>463</v>
      </c>
    </row>
    <row r="525" spans="3:11" hidden="1" x14ac:dyDescent="0.25">
      <c r="C525" s="169"/>
      <c r="D525" s="177"/>
      <c r="E525" s="144"/>
      <c r="F525" s="123">
        <f t="shared" si="24"/>
        <v>0</v>
      </c>
      <c r="G525" s="187"/>
      <c r="H525" s="170"/>
      <c r="I525" s="156" t="e">
        <f>VLOOKUP(H525,Presupuesto!$B$8:$C$583,2,0)</f>
        <v>#N/A</v>
      </c>
      <c r="J525" s="124" t="str">
        <f t="shared" si="25"/>
        <v xml:space="preserve">Gestión Académica y Universitaria </v>
      </c>
      <c r="K525" s="124" t="s">
        <v>2029</v>
      </c>
    </row>
    <row r="526" spans="3:11" hidden="1" x14ac:dyDescent="0.25">
      <c r="C526" s="169"/>
      <c r="D526" s="177"/>
      <c r="E526" s="144"/>
      <c r="F526" s="123">
        <f t="shared" si="24"/>
        <v>0</v>
      </c>
      <c r="G526" s="187"/>
      <c r="H526" s="170"/>
      <c r="I526" s="156" t="e">
        <f>VLOOKUP(H526,Presupuesto!$B$8:$C$583,2,0)</f>
        <v>#N/A</v>
      </c>
      <c r="J526" s="124" t="str">
        <f t="shared" si="25"/>
        <v xml:space="preserve">Gestión Académica y Universitaria </v>
      </c>
      <c r="K526" s="124" t="s">
        <v>471</v>
      </c>
    </row>
    <row r="527" spans="3:11" hidden="1" x14ac:dyDescent="0.25">
      <c r="C527" s="169"/>
      <c r="D527" s="177"/>
      <c r="E527" s="144"/>
      <c r="F527" s="123">
        <f t="shared" si="24"/>
        <v>0</v>
      </c>
      <c r="G527" s="187"/>
      <c r="H527" s="170"/>
      <c r="I527" s="156" t="e">
        <f>VLOOKUP(H527,Presupuesto!$B$8:$C$583,2,0)</f>
        <v>#N/A</v>
      </c>
      <c r="J527" s="124" t="str">
        <f t="shared" si="25"/>
        <v xml:space="preserve">Gestión Académica y Universitaria </v>
      </c>
      <c r="K527" s="124" t="s">
        <v>454</v>
      </c>
    </row>
    <row r="528" spans="3:11" hidden="1" x14ac:dyDescent="0.25">
      <c r="C528" s="169"/>
      <c r="D528" s="177"/>
      <c r="E528" s="144"/>
      <c r="F528" s="123">
        <f t="shared" si="24"/>
        <v>0</v>
      </c>
      <c r="G528" s="187"/>
      <c r="H528" s="170"/>
      <c r="I528" s="156" t="e">
        <f>VLOOKUP(H528,Presupuesto!$B$8:$C$583,2,0)</f>
        <v>#N/A</v>
      </c>
      <c r="J528" s="124" t="str">
        <f t="shared" si="25"/>
        <v xml:space="preserve">Gestión Académica y Universitaria </v>
      </c>
      <c r="K528" s="124" t="s">
        <v>455</v>
      </c>
    </row>
    <row r="529" spans="3:11" hidden="1" x14ac:dyDescent="0.25">
      <c r="C529" s="169"/>
      <c r="D529" s="177"/>
      <c r="E529" s="144"/>
      <c r="F529" s="123">
        <f t="shared" si="24"/>
        <v>0</v>
      </c>
      <c r="G529" s="187"/>
      <c r="H529" s="170"/>
      <c r="I529" s="156" t="e">
        <f>VLOOKUP(H529,Presupuesto!$B$8:$C$583,2,0)</f>
        <v>#N/A</v>
      </c>
      <c r="J529" s="124" t="str">
        <f t="shared" si="25"/>
        <v xml:space="preserve">Gestión Académica y Universitaria </v>
      </c>
      <c r="K529" s="124" t="s">
        <v>456</v>
      </c>
    </row>
    <row r="530" spans="3:11" hidden="1" x14ac:dyDescent="0.25">
      <c r="C530" s="169"/>
      <c r="D530" s="177"/>
      <c r="E530" s="144"/>
      <c r="F530" s="123">
        <f t="shared" si="24"/>
        <v>0</v>
      </c>
      <c r="G530" s="187"/>
      <c r="H530" s="170"/>
      <c r="I530" s="156" t="e">
        <f>VLOOKUP(H530,Presupuesto!$B$8:$C$583,2,0)</f>
        <v>#N/A</v>
      </c>
      <c r="J530" s="124" t="str">
        <f t="shared" si="25"/>
        <v xml:space="preserve">Gestión Académica y Universitaria </v>
      </c>
      <c r="K530" s="124" t="s">
        <v>457</v>
      </c>
    </row>
    <row r="531" spans="3:11" hidden="1" x14ac:dyDescent="0.25">
      <c r="C531" s="171"/>
      <c r="D531" s="177"/>
      <c r="E531" s="144"/>
      <c r="F531" s="123">
        <f t="shared" si="24"/>
        <v>0</v>
      </c>
      <c r="G531" s="187"/>
      <c r="H531" s="172"/>
      <c r="I531" s="156" t="e">
        <f>VLOOKUP(H531,Presupuesto!$B$8:$C$583,2,0)</f>
        <v>#N/A</v>
      </c>
      <c r="J531" s="124" t="str">
        <f t="shared" si="25"/>
        <v xml:space="preserve">Gestión Académica y Universitaria </v>
      </c>
      <c r="K531" s="124" t="s">
        <v>458</v>
      </c>
    </row>
    <row r="532" spans="3:11" hidden="1" x14ac:dyDescent="0.25">
      <c r="C532" s="171"/>
      <c r="D532" s="177"/>
      <c r="E532" s="144"/>
      <c r="F532" s="123">
        <f t="shared" si="24"/>
        <v>0</v>
      </c>
      <c r="G532" s="187"/>
      <c r="H532" s="172"/>
      <c r="I532" s="156" t="e">
        <f>VLOOKUP(H532,Presupuesto!$B$8:$C$583,2,0)</f>
        <v>#N/A</v>
      </c>
      <c r="J532" s="124" t="str">
        <f t="shared" si="25"/>
        <v xml:space="preserve">Gestión Académica y Universitaria </v>
      </c>
      <c r="K532" s="124" t="s">
        <v>459</v>
      </c>
    </row>
    <row r="533" spans="3:11" hidden="1" x14ac:dyDescent="0.25">
      <c r="C533" s="171"/>
      <c r="D533" s="177"/>
      <c r="E533" s="144"/>
      <c r="F533" s="123">
        <f t="shared" si="24"/>
        <v>0</v>
      </c>
      <c r="G533" s="187"/>
      <c r="H533" s="172"/>
      <c r="I533" s="156" t="e">
        <f>VLOOKUP(H533,Presupuesto!$B$8:$C$583,2,0)</f>
        <v>#N/A</v>
      </c>
      <c r="J533" s="124" t="str">
        <f t="shared" si="25"/>
        <v xml:space="preserve">Gestión Académica y Universitaria </v>
      </c>
      <c r="K533" s="124" t="s">
        <v>460</v>
      </c>
    </row>
    <row r="534" spans="3:11" hidden="1" x14ac:dyDescent="0.25">
      <c r="C534" s="171"/>
      <c r="D534" s="177"/>
      <c r="E534" s="144"/>
      <c r="F534" s="123">
        <f t="shared" si="24"/>
        <v>0</v>
      </c>
      <c r="G534" s="187"/>
      <c r="H534" s="172"/>
      <c r="I534" s="156" t="e">
        <f>VLOOKUP(H534,Presupuesto!$B$8:$C$583,2,0)</f>
        <v>#N/A</v>
      </c>
      <c r="J534" s="124" t="str">
        <f t="shared" si="25"/>
        <v xml:space="preserve">Gestión Académica y Universitaria </v>
      </c>
      <c r="K534" s="124" t="s">
        <v>461</v>
      </c>
    </row>
    <row r="535" spans="3:11" ht="15.75" thickBot="1" x14ac:dyDescent="0.3">
      <c r="C535" s="173"/>
      <c r="D535" s="185"/>
      <c r="E535" s="129"/>
      <c r="F535" s="131">
        <f t="shared" si="24"/>
        <v>0</v>
      </c>
      <c r="G535" s="188"/>
      <c r="H535" s="174"/>
      <c r="I535" s="158" t="e">
        <f>VLOOKUP(H535,Presupuesto!$B$8:$C$583,2,0)</f>
        <v>#N/A</v>
      </c>
      <c r="J535" s="124" t="str">
        <f t="shared" si="25"/>
        <v xml:space="preserve">Gestión Académica y Universitaria </v>
      </c>
      <c r="K535" s="124" t="s">
        <v>462</v>
      </c>
    </row>
    <row r="537" spans="3:11" ht="15.75" thickBot="1" x14ac:dyDescent="0.3"/>
    <row r="538" spans="3:11" ht="15.75" thickBot="1" x14ac:dyDescent="0.3">
      <c r="C538" s="183" t="s">
        <v>53</v>
      </c>
      <c r="D538" s="134">
        <f>SUM(F546:F579)</f>
        <v>3060</v>
      </c>
      <c r="F538" s="72"/>
      <c r="G538" s="97"/>
      <c r="H538" s="72"/>
      <c r="I538" s="72"/>
    </row>
    <row r="539" spans="3:11" x14ac:dyDescent="0.25">
      <c r="C539" s="72"/>
      <c r="D539" s="31"/>
      <c r="E539" s="119"/>
      <c r="F539" s="119"/>
      <c r="G539" s="119"/>
      <c r="H539" s="94"/>
      <c r="I539" s="94"/>
      <c r="J539" s="94"/>
      <c r="K539" s="138"/>
    </row>
    <row r="540" spans="3:11" x14ac:dyDescent="0.25">
      <c r="C540" s="72"/>
      <c r="D540" s="31"/>
      <c r="E540" s="119"/>
      <c r="F540" s="119"/>
      <c r="G540" s="119"/>
      <c r="H540" s="94"/>
      <c r="I540" s="94"/>
      <c r="J540" s="94"/>
      <c r="K540" s="138"/>
    </row>
    <row r="541" spans="3:11" ht="15.75" x14ac:dyDescent="0.25">
      <c r="C541" s="236" t="s">
        <v>450</v>
      </c>
      <c r="D541" s="237" t="s">
        <v>1942</v>
      </c>
      <c r="E541" s="119"/>
      <c r="F541" s="119"/>
      <c r="G541" s="119"/>
      <c r="H541" s="94"/>
      <c r="I541" s="94"/>
      <c r="J541" s="94"/>
      <c r="K541" s="138"/>
    </row>
    <row r="542" spans="3:11" ht="18.75" x14ac:dyDescent="0.25">
      <c r="C542" s="256" t="str">
        <f>IFERROR(VLOOKUP(D541,'Desarrollo Curricular'!$E:$F,2,FALSE),IFERROR(VLOOKUP(D541,Investigación!$E:$F,2,FALSE),IFERROR(VLOOKUP(D541,'Vinculación Univ. Sociedad'!$E:$F,2,FALSE),IFERROR(VLOOKUP(D541,'Docencia y Recursos Humanos '!$E:$F,2,FALSE),IFERROR(VLOOKUP(D541,Estudiantes!$E:$F,2,FALSE),IFERROR(VLOOKUP(D541,'Gestion Administrativa'!$E:$F,2,FALSE),IFERROR(VLOOKUP(D541,'Gestion Academica'!$E:$F,2,FALSE),IFERROR(VLOOKUP(D541,Graduados!$E:$F,2,FALSE),IFERROR(VLOOKUP(D541,'Gestión del Conocimiento'!$E:$F,2,FALSE),IFERROR(VLOOKUP(D541,Gobernabilidad!$E:$F,2,FALSE),IFERROR(VLOOKUP(D541,'NIVEL DE ES Y  SISTEMA NACIONAL'!$E:$F,2,FALSE),VLOOKUP(D541,'Lo Esencial'!$E:$F,2,0))))))))))))</f>
        <v>1. Coordinación con la Direccion Departamental de Educación de Olancho para la articulación del nivel medio con el nivel universitario en el departamento.                      2. Establecer coodinación con los Institutos de Educación Media del Departamento para promocionar las carreras que oferta el centro.                   3. Coordinar jornadas de capacitación a aspirantes a ingresar a la UNAH.</v>
      </c>
      <c r="D542" s="31"/>
      <c r="E542" s="119"/>
      <c r="F542" s="119"/>
      <c r="G542" s="119"/>
      <c r="H542" s="94"/>
      <c r="I542" s="94"/>
      <c r="J542" s="94"/>
      <c r="K542" s="138"/>
    </row>
    <row r="543" spans="3:11" ht="15.75" thickBot="1" x14ac:dyDescent="0.3">
      <c r="F543" s="119"/>
      <c r="G543" s="94"/>
      <c r="H543" s="94"/>
      <c r="I543" s="94"/>
    </row>
    <row r="544" spans="3:11" ht="30.75" thickBot="1" x14ac:dyDescent="0.3">
      <c r="C544" s="155" t="s">
        <v>44</v>
      </c>
      <c r="D544" s="155" t="s">
        <v>55</v>
      </c>
      <c r="E544" s="162" t="s">
        <v>57</v>
      </c>
      <c r="F544" s="161" t="s">
        <v>27</v>
      </c>
      <c r="G544" s="159" t="s">
        <v>187</v>
      </c>
      <c r="H544" s="162" t="s">
        <v>46</v>
      </c>
      <c r="I544" s="159" t="s">
        <v>188</v>
      </c>
      <c r="J544" s="159" t="s">
        <v>469</v>
      </c>
      <c r="K544" s="159" t="s">
        <v>470</v>
      </c>
    </row>
    <row r="545" spans="3:11" x14ac:dyDescent="0.25">
      <c r="C545" s="269" t="s">
        <v>497</v>
      </c>
      <c r="D545" s="270"/>
      <c r="E545" s="268">
        <f>HLOOKUP(C545,$AH$2:$BU$3,2,0)</f>
        <v>1200</v>
      </c>
      <c r="F545" s="123">
        <f t="shared" ref="F545:F579" si="26">D545*E545</f>
        <v>0</v>
      </c>
      <c r="G545" s="187" t="s">
        <v>186</v>
      </c>
      <c r="H545" s="168" t="s">
        <v>314</v>
      </c>
      <c r="I545" s="156" t="str">
        <f>VLOOKUP(H545,Presupuesto!$B$8:$C$583,2,0)</f>
        <v>AGUINALDO Y DECIMOCUARTO MES (11500-00)</v>
      </c>
      <c r="J545" s="267" t="s">
        <v>183</v>
      </c>
      <c r="K545" s="124" t="s">
        <v>453</v>
      </c>
    </row>
    <row r="546" spans="3:11" x14ac:dyDescent="0.25">
      <c r="C546" s="167" t="s">
        <v>1577</v>
      </c>
      <c r="D546" s="184">
        <v>30</v>
      </c>
      <c r="E546" s="149">
        <v>102</v>
      </c>
      <c r="F546" s="123">
        <f t="shared" si="26"/>
        <v>3060</v>
      </c>
      <c r="G546" s="187" t="s">
        <v>186</v>
      </c>
      <c r="H546" s="168" t="s">
        <v>1108</v>
      </c>
      <c r="I546" s="156" t="str">
        <f>VLOOKUP(H546,Presupuesto!$B$8:$C$583,2,0)</f>
        <v>DIESEL</v>
      </c>
      <c r="J546" s="124" t="s">
        <v>183</v>
      </c>
      <c r="K546" s="124" t="s">
        <v>471</v>
      </c>
    </row>
    <row r="547" spans="3:11" x14ac:dyDescent="0.25">
      <c r="C547" s="167" t="s">
        <v>1944</v>
      </c>
      <c r="D547" s="184"/>
      <c r="E547" s="149"/>
      <c r="F547" s="123">
        <f t="shared" si="26"/>
        <v>0</v>
      </c>
      <c r="G547" s="187"/>
      <c r="H547" s="168">
        <v>42500</v>
      </c>
      <c r="I547" s="156" t="e">
        <f>VLOOKUP(H547,Presupuesto!$B$8:$C$583,2,0)</f>
        <v>#N/A</v>
      </c>
      <c r="J547" s="124" t="str">
        <f t="shared" ref="J547:J579" si="27">$J$545</f>
        <v>Gobernabilidad</v>
      </c>
      <c r="K547" s="124" t="s">
        <v>454</v>
      </c>
    </row>
    <row r="548" spans="3:11" hidden="1" x14ac:dyDescent="0.25">
      <c r="C548" s="167"/>
      <c r="D548" s="184"/>
      <c r="E548" s="149"/>
      <c r="F548" s="123">
        <f t="shared" si="26"/>
        <v>0</v>
      </c>
      <c r="G548" s="187"/>
      <c r="H548" s="168">
        <v>42500</v>
      </c>
      <c r="I548" s="156" t="e">
        <f>VLOOKUP(H548,Presupuesto!$B$8:$C$583,2,0)</f>
        <v>#N/A</v>
      </c>
      <c r="J548" s="124" t="str">
        <f t="shared" si="27"/>
        <v>Gobernabilidad</v>
      </c>
      <c r="K548" s="124" t="s">
        <v>455</v>
      </c>
    </row>
    <row r="549" spans="3:11" hidden="1" x14ac:dyDescent="0.25">
      <c r="C549" s="167"/>
      <c r="D549" s="184"/>
      <c r="E549" s="149"/>
      <c r="F549" s="123">
        <f t="shared" si="26"/>
        <v>0</v>
      </c>
      <c r="G549" s="187"/>
      <c r="H549" s="168">
        <v>42500</v>
      </c>
      <c r="I549" s="156" t="e">
        <f>VLOOKUP(H549,Presupuesto!$B$8:$C$583,2,0)</f>
        <v>#N/A</v>
      </c>
      <c r="J549" s="124" t="str">
        <f t="shared" si="27"/>
        <v>Gobernabilidad</v>
      </c>
      <c r="K549" s="124" t="s">
        <v>456</v>
      </c>
    </row>
    <row r="550" spans="3:11" hidden="1" x14ac:dyDescent="0.25">
      <c r="C550" s="167"/>
      <c r="D550" s="184"/>
      <c r="E550" s="149"/>
      <c r="F550" s="123">
        <f t="shared" si="26"/>
        <v>0</v>
      </c>
      <c r="G550" s="187"/>
      <c r="H550" s="168">
        <v>42500</v>
      </c>
      <c r="I550" s="156" t="e">
        <f>VLOOKUP(H550,Presupuesto!$B$8:$C$583,2,0)</f>
        <v>#N/A</v>
      </c>
      <c r="J550" s="124" t="str">
        <f t="shared" si="27"/>
        <v>Gobernabilidad</v>
      </c>
      <c r="K550" s="124" t="s">
        <v>457</v>
      </c>
    </row>
    <row r="551" spans="3:11" hidden="1" x14ac:dyDescent="0.25">
      <c r="C551" s="167"/>
      <c r="D551" s="184"/>
      <c r="E551" s="149"/>
      <c r="F551" s="123">
        <f t="shared" si="26"/>
        <v>0</v>
      </c>
      <c r="G551" s="187"/>
      <c r="H551" s="168">
        <v>42500</v>
      </c>
      <c r="I551" s="156" t="e">
        <f>VLOOKUP(H551,Presupuesto!$B$8:$C$583,2,0)</f>
        <v>#N/A</v>
      </c>
      <c r="J551" s="124" t="str">
        <f t="shared" si="27"/>
        <v>Gobernabilidad</v>
      </c>
      <c r="K551" s="124" t="s">
        <v>458</v>
      </c>
    </row>
    <row r="552" spans="3:11" hidden="1" x14ac:dyDescent="0.25">
      <c r="C552" s="167"/>
      <c r="D552" s="184"/>
      <c r="E552" s="149"/>
      <c r="F552" s="123">
        <f t="shared" si="26"/>
        <v>0</v>
      </c>
      <c r="G552" s="187"/>
      <c r="H552" s="168">
        <v>35600</v>
      </c>
      <c r="I552" s="156" t="e">
        <f>VLOOKUP(H552,Presupuesto!$B$8:$C$583,2,0)</f>
        <v>#N/A</v>
      </c>
      <c r="J552" s="124" t="str">
        <f t="shared" si="27"/>
        <v>Gobernabilidad</v>
      </c>
      <c r="K552" s="124" t="s">
        <v>459</v>
      </c>
    </row>
    <row r="553" spans="3:11" hidden="1" x14ac:dyDescent="0.25">
      <c r="C553" s="167"/>
      <c r="D553" s="184"/>
      <c r="E553" s="149"/>
      <c r="F553" s="123">
        <f t="shared" si="26"/>
        <v>0</v>
      </c>
      <c r="G553" s="187"/>
      <c r="H553" s="168"/>
      <c r="I553" s="156" t="e">
        <f>VLOOKUP(H553,Presupuesto!$B$8:$C$583,2,0)</f>
        <v>#N/A</v>
      </c>
      <c r="J553" s="124" t="str">
        <f t="shared" si="27"/>
        <v>Gobernabilidad</v>
      </c>
      <c r="K553" s="124" t="s">
        <v>460</v>
      </c>
    </row>
    <row r="554" spans="3:11" hidden="1" x14ac:dyDescent="0.25">
      <c r="C554" s="167"/>
      <c r="D554" s="184"/>
      <c r="E554" s="149"/>
      <c r="F554" s="123">
        <f t="shared" si="26"/>
        <v>0</v>
      </c>
      <c r="G554" s="187"/>
      <c r="H554" s="168"/>
      <c r="I554" s="156" t="e">
        <f>VLOOKUP(H554,Presupuesto!$B$8:$C$583,2,0)</f>
        <v>#N/A</v>
      </c>
      <c r="J554" s="124" t="str">
        <f t="shared" si="27"/>
        <v>Gobernabilidad</v>
      </c>
      <c r="K554" s="124" t="s">
        <v>461</v>
      </c>
    </row>
    <row r="555" spans="3:11" hidden="1" x14ac:dyDescent="0.25">
      <c r="C555" s="167"/>
      <c r="D555" s="184"/>
      <c r="E555" s="149"/>
      <c r="F555" s="123">
        <f t="shared" si="26"/>
        <v>0</v>
      </c>
      <c r="G555" s="187"/>
      <c r="H555" s="168"/>
      <c r="I555" s="156" t="e">
        <f>VLOOKUP(H555,Presupuesto!$B$8:$C$583,2,0)</f>
        <v>#N/A</v>
      </c>
      <c r="J555" s="124" t="str">
        <f t="shared" si="27"/>
        <v>Gobernabilidad</v>
      </c>
      <c r="K555" s="124" t="s">
        <v>462</v>
      </c>
    </row>
    <row r="556" spans="3:11" hidden="1" x14ac:dyDescent="0.25">
      <c r="C556" s="167"/>
      <c r="D556" s="184"/>
      <c r="E556" s="149"/>
      <c r="F556" s="123">
        <f t="shared" si="26"/>
        <v>0</v>
      </c>
      <c r="G556" s="187"/>
      <c r="H556" s="168"/>
      <c r="I556" s="156" t="e">
        <f>VLOOKUP(H556,Presupuesto!$B$8:$C$583,2,0)</f>
        <v>#N/A</v>
      </c>
      <c r="J556" s="124" t="str">
        <f t="shared" si="27"/>
        <v>Gobernabilidad</v>
      </c>
      <c r="K556" s="124" t="s">
        <v>463</v>
      </c>
    </row>
    <row r="557" spans="3:11" hidden="1" x14ac:dyDescent="0.25">
      <c r="C557" s="167"/>
      <c r="D557" s="184"/>
      <c r="E557" s="149"/>
      <c r="F557" s="123">
        <f t="shared" si="26"/>
        <v>0</v>
      </c>
      <c r="G557" s="187"/>
      <c r="H557" s="168"/>
      <c r="I557" s="156" t="e">
        <f>VLOOKUP(H557,Presupuesto!$B$8:$C$583,2,0)</f>
        <v>#N/A</v>
      </c>
      <c r="J557" s="124" t="str">
        <f t="shared" si="27"/>
        <v>Gobernabilidad</v>
      </c>
      <c r="K557" s="124" t="s">
        <v>2029</v>
      </c>
    </row>
    <row r="558" spans="3:11" hidden="1" x14ac:dyDescent="0.25">
      <c r="C558" s="167"/>
      <c r="D558" s="184"/>
      <c r="E558" s="149"/>
      <c r="F558" s="123">
        <f t="shared" si="26"/>
        <v>0</v>
      </c>
      <c r="G558" s="187"/>
      <c r="H558" s="168"/>
      <c r="I558" s="156" t="e">
        <f>VLOOKUP(H558,Presupuesto!$B$8:$C$583,2,0)</f>
        <v>#N/A</v>
      </c>
      <c r="J558" s="124" t="str">
        <f t="shared" si="27"/>
        <v>Gobernabilidad</v>
      </c>
      <c r="K558" s="124" t="s">
        <v>471</v>
      </c>
    </row>
    <row r="559" spans="3:11" hidden="1" x14ac:dyDescent="0.25">
      <c r="C559" s="167"/>
      <c r="D559" s="184"/>
      <c r="E559" s="149"/>
      <c r="F559" s="123">
        <f t="shared" si="26"/>
        <v>0</v>
      </c>
      <c r="G559" s="187"/>
      <c r="H559" s="168"/>
      <c r="I559" s="156" t="e">
        <f>VLOOKUP(H559,Presupuesto!$B$8:$C$583,2,0)</f>
        <v>#N/A</v>
      </c>
      <c r="J559" s="124" t="str">
        <f t="shared" si="27"/>
        <v>Gobernabilidad</v>
      </c>
      <c r="K559" s="124" t="s">
        <v>454</v>
      </c>
    </row>
    <row r="560" spans="3:11" hidden="1" x14ac:dyDescent="0.25">
      <c r="C560" s="167"/>
      <c r="D560" s="184"/>
      <c r="E560" s="149"/>
      <c r="F560" s="123">
        <f t="shared" si="26"/>
        <v>0</v>
      </c>
      <c r="G560" s="187"/>
      <c r="H560" s="168"/>
      <c r="I560" s="156" t="e">
        <f>VLOOKUP(H560,Presupuesto!$B$8:$C$583,2,0)</f>
        <v>#N/A</v>
      </c>
      <c r="J560" s="124" t="str">
        <f t="shared" si="27"/>
        <v>Gobernabilidad</v>
      </c>
      <c r="K560" s="124" t="s">
        <v>455</v>
      </c>
    </row>
    <row r="561" spans="3:11" hidden="1" x14ac:dyDescent="0.25">
      <c r="C561" s="167"/>
      <c r="D561" s="184"/>
      <c r="E561" s="149"/>
      <c r="F561" s="123">
        <f t="shared" si="26"/>
        <v>0</v>
      </c>
      <c r="G561" s="187"/>
      <c r="H561" s="168"/>
      <c r="I561" s="156" t="e">
        <f>VLOOKUP(H561,Presupuesto!$B$8:$C$583,2,0)</f>
        <v>#N/A</v>
      </c>
      <c r="J561" s="124" t="str">
        <f t="shared" si="27"/>
        <v>Gobernabilidad</v>
      </c>
      <c r="K561" s="124" t="s">
        <v>456</v>
      </c>
    </row>
    <row r="562" spans="3:11" hidden="1" x14ac:dyDescent="0.25">
      <c r="C562" s="167"/>
      <c r="D562" s="184"/>
      <c r="E562" s="149"/>
      <c r="F562" s="123">
        <f t="shared" si="26"/>
        <v>0</v>
      </c>
      <c r="G562" s="187"/>
      <c r="H562" s="168"/>
      <c r="I562" s="156" t="e">
        <f>VLOOKUP(H562,Presupuesto!$B$8:$C$583,2,0)</f>
        <v>#N/A</v>
      </c>
      <c r="J562" s="124" t="str">
        <f t="shared" si="27"/>
        <v>Gobernabilidad</v>
      </c>
      <c r="K562" s="124" t="s">
        <v>457</v>
      </c>
    </row>
    <row r="563" spans="3:11" hidden="1" x14ac:dyDescent="0.25">
      <c r="C563" s="167"/>
      <c r="D563" s="184"/>
      <c r="E563" s="149"/>
      <c r="F563" s="123">
        <f t="shared" si="26"/>
        <v>0</v>
      </c>
      <c r="G563" s="187"/>
      <c r="H563" s="168"/>
      <c r="I563" s="156" t="e">
        <f>VLOOKUP(H563,Presupuesto!$B$8:$C$583,2,0)</f>
        <v>#N/A</v>
      </c>
      <c r="J563" s="124" t="str">
        <f t="shared" si="27"/>
        <v>Gobernabilidad</v>
      </c>
      <c r="K563" s="124" t="s">
        <v>458</v>
      </c>
    </row>
    <row r="564" spans="3:11" hidden="1" x14ac:dyDescent="0.25">
      <c r="C564" s="167"/>
      <c r="D564" s="184"/>
      <c r="E564" s="149"/>
      <c r="F564" s="123">
        <f t="shared" si="26"/>
        <v>0</v>
      </c>
      <c r="G564" s="187"/>
      <c r="H564" s="168"/>
      <c r="I564" s="156" t="e">
        <f>VLOOKUP(H564,Presupuesto!$B$8:$C$583,2,0)</f>
        <v>#N/A</v>
      </c>
      <c r="J564" s="124" t="str">
        <f t="shared" si="27"/>
        <v>Gobernabilidad</v>
      </c>
      <c r="K564" s="124" t="s">
        <v>459</v>
      </c>
    </row>
    <row r="565" spans="3:11" hidden="1" x14ac:dyDescent="0.25">
      <c r="C565" s="167"/>
      <c r="D565" s="184"/>
      <c r="E565" s="149"/>
      <c r="F565" s="123">
        <f t="shared" si="26"/>
        <v>0</v>
      </c>
      <c r="G565" s="187"/>
      <c r="H565" s="168"/>
      <c r="I565" s="156" t="e">
        <f>VLOOKUP(H565,Presupuesto!$B$8:$C$583,2,0)</f>
        <v>#N/A</v>
      </c>
      <c r="J565" s="124" t="str">
        <f t="shared" si="27"/>
        <v>Gobernabilidad</v>
      </c>
      <c r="K565" s="124" t="s">
        <v>460</v>
      </c>
    </row>
    <row r="566" spans="3:11" hidden="1" x14ac:dyDescent="0.25">
      <c r="C566" s="167"/>
      <c r="D566" s="184"/>
      <c r="E566" s="149"/>
      <c r="F566" s="123">
        <f t="shared" si="26"/>
        <v>0</v>
      </c>
      <c r="G566" s="187"/>
      <c r="H566" s="168"/>
      <c r="I566" s="156" t="e">
        <f>VLOOKUP(H566,Presupuesto!$B$8:$C$583,2,0)</f>
        <v>#N/A</v>
      </c>
      <c r="J566" s="124" t="str">
        <f t="shared" si="27"/>
        <v>Gobernabilidad</v>
      </c>
      <c r="K566" s="124" t="s">
        <v>461</v>
      </c>
    </row>
    <row r="567" spans="3:11" hidden="1" x14ac:dyDescent="0.25">
      <c r="C567" s="169"/>
      <c r="D567" s="177"/>
      <c r="E567" s="144"/>
      <c r="F567" s="123">
        <f t="shared" si="26"/>
        <v>0</v>
      </c>
      <c r="G567" s="187"/>
      <c r="H567" s="170"/>
      <c r="I567" s="156" t="e">
        <f>VLOOKUP(H567,Presupuesto!$B$8:$C$583,2,0)</f>
        <v>#N/A</v>
      </c>
      <c r="J567" s="124" t="str">
        <f t="shared" si="27"/>
        <v>Gobernabilidad</v>
      </c>
      <c r="K567" s="124" t="s">
        <v>462</v>
      </c>
    </row>
    <row r="568" spans="3:11" hidden="1" x14ac:dyDescent="0.25">
      <c r="C568" s="169"/>
      <c r="D568" s="177"/>
      <c r="E568" s="144"/>
      <c r="F568" s="123">
        <f t="shared" si="26"/>
        <v>0</v>
      </c>
      <c r="G568" s="187"/>
      <c r="H568" s="170"/>
      <c r="I568" s="156" t="e">
        <f>VLOOKUP(H568,Presupuesto!$B$8:$C$583,2,0)</f>
        <v>#N/A</v>
      </c>
      <c r="J568" s="124" t="str">
        <f t="shared" si="27"/>
        <v>Gobernabilidad</v>
      </c>
      <c r="K568" s="124" t="s">
        <v>463</v>
      </c>
    </row>
    <row r="569" spans="3:11" hidden="1" x14ac:dyDescent="0.25">
      <c r="C569" s="169"/>
      <c r="D569" s="177"/>
      <c r="E569" s="144"/>
      <c r="F569" s="123">
        <f t="shared" si="26"/>
        <v>0</v>
      </c>
      <c r="G569" s="187"/>
      <c r="H569" s="170"/>
      <c r="I569" s="156" t="e">
        <f>VLOOKUP(H569,Presupuesto!$B$8:$C$583,2,0)</f>
        <v>#N/A</v>
      </c>
      <c r="J569" s="124" t="str">
        <f t="shared" si="27"/>
        <v>Gobernabilidad</v>
      </c>
      <c r="K569" s="124" t="s">
        <v>2029</v>
      </c>
    </row>
    <row r="570" spans="3:11" hidden="1" x14ac:dyDescent="0.25">
      <c r="C570" s="169"/>
      <c r="D570" s="177"/>
      <c r="E570" s="144"/>
      <c r="F570" s="123">
        <f t="shared" si="26"/>
        <v>0</v>
      </c>
      <c r="G570" s="187"/>
      <c r="H570" s="170"/>
      <c r="I570" s="156" t="e">
        <f>VLOOKUP(H570,Presupuesto!$B$8:$C$583,2,0)</f>
        <v>#N/A</v>
      </c>
      <c r="J570" s="124" t="str">
        <f t="shared" si="27"/>
        <v>Gobernabilidad</v>
      </c>
      <c r="K570" s="124" t="s">
        <v>471</v>
      </c>
    </row>
    <row r="571" spans="3:11" hidden="1" x14ac:dyDescent="0.25">
      <c r="C571" s="169"/>
      <c r="D571" s="177"/>
      <c r="E571" s="144"/>
      <c r="F571" s="123">
        <f t="shared" si="26"/>
        <v>0</v>
      </c>
      <c r="G571" s="187"/>
      <c r="H571" s="170"/>
      <c r="I571" s="156" t="e">
        <f>VLOOKUP(H571,Presupuesto!$B$8:$C$583,2,0)</f>
        <v>#N/A</v>
      </c>
      <c r="J571" s="124" t="str">
        <f t="shared" si="27"/>
        <v>Gobernabilidad</v>
      </c>
      <c r="K571" s="124" t="s">
        <v>454</v>
      </c>
    </row>
    <row r="572" spans="3:11" hidden="1" x14ac:dyDescent="0.25">
      <c r="C572" s="169"/>
      <c r="D572" s="177"/>
      <c r="E572" s="144"/>
      <c r="F572" s="123">
        <f t="shared" si="26"/>
        <v>0</v>
      </c>
      <c r="G572" s="187"/>
      <c r="H572" s="170"/>
      <c r="I572" s="156" t="e">
        <f>VLOOKUP(H572,Presupuesto!$B$8:$C$583,2,0)</f>
        <v>#N/A</v>
      </c>
      <c r="J572" s="124" t="str">
        <f t="shared" si="27"/>
        <v>Gobernabilidad</v>
      </c>
      <c r="K572" s="124" t="s">
        <v>455</v>
      </c>
    </row>
    <row r="573" spans="3:11" hidden="1" x14ac:dyDescent="0.25">
      <c r="C573" s="169"/>
      <c r="D573" s="177"/>
      <c r="E573" s="144"/>
      <c r="F573" s="123">
        <f t="shared" si="26"/>
        <v>0</v>
      </c>
      <c r="G573" s="187"/>
      <c r="H573" s="170"/>
      <c r="I573" s="156" t="e">
        <f>VLOOKUP(H573,Presupuesto!$B$8:$C$583,2,0)</f>
        <v>#N/A</v>
      </c>
      <c r="J573" s="124" t="str">
        <f t="shared" si="27"/>
        <v>Gobernabilidad</v>
      </c>
      <c r="K573" s="124" t="s">
        <v>456</v>
      </c>
    </row>
    <row r="574" spans="3:11" hidden="1" x14ac:dyDescent="0.25">
      <c r="C574" s="169"/>
      <c r="D574" s="177"/>
      <c r="E574" s="144"/>
      <c r="F574" s="123">
        <f t="shared" si="26"/>
        <v>0</v>
      </c>
      <c r="G574" s="187"/>
      <c r="H574" s="170"/>
      <c r="I574" s="156" t="e">
        <f>VLOOKUP(H574,Presupuesto!$B$8:$C$583,2,0)</f>
        <v>#N/A</v>
      </c>
      <c r="J574" s="124" t="str">
        <f t="shared" si="27"/>
        <v>Gobernabilidad</v>
      </c>
      <c r="K574" s="124" t="s">
        <v>457</v>
      </c>
    </row>
    <row r="575" spans="3:11" hidden="1" x14ac:dyDescent="0.25">
      <c r="C575" s="171"/>
      <c r="D575" s="177"/>
      <c r="E575" s="144"/>
      <c r="F575" s="123">
        <f t="shared" si="26"/>
        <v>0</v>
      </c>
      <c r="G575" s="187"/>
      <c r="H575" s="172"/>
      <c r="I575" s="156" t="e">
        <f>VLOOKUP(H575,Presupuesto!$B$8:$C$583,2,0)</f>
        <v>#N/A</v>
      </c>
      <c r="J575" s="124" t="str">
        <f t="shared" si="27"/>
        <v>Gobernabilidad</v>
      </c>
      <c r="K575" s="124" t="s">
        <v>458</v>
      </c>
    </row>
    <row r="576" spans="3:11" hidden="1" x14ac:dyDescent="0.25">
      <c r="C576" s="171"/>
      <c r="D576" s="177"/>
      <c r="E576" s="144"/>
      <c r="F576" s="123">
        <f t="shared" si="26"/>
        <v>0</v>
      </c>
      <c r="G576" s="187"/>
      <c r="H576" s="172"/>
      <c r="I576" s="156" t="e">
        <f>VLOOKUP(H576,Presupuesto!$B$8:$C$583,2,0)</f>
        <v>#N/A</v>
      </c>
      <c r="J576" s="124" t="str">
        <f t="shared" si="27"/>
        <v>Gobernabilidad</v>
      </c>
      <c r="K576" s="124" t="s">
        <v>459</v>
      </c>
    </row>
    <row r="577" spans="3:11" hidden="1" x14ac:dyDescent="0.25">
      <c r="C577" s="171"/>
      <c r="D577" s="177"/>
      <c r="E577" s="144"/>
      <c r="F577" s="123">
        <f t="shared" si="26"/>
        <v>0</v>
      </c>
      <c r="G577" s="187"/>
      <c r="H577" s="172"/>
      <c r="I577" s="156" t="e">
        <f>VLOOKUP(H577,Presupuesto!$B$8:$C$583,2,0)</f>
        <v>#N/A</v>
      </c>
      <c r="J577" s="124" t="str">
        <f t="shared" si="27"/>
        <v>Gobernabilidad</v>
      </c>
      <c r="K577" s="124" t="s">
        <v>460</v>
      </c>
    </row>
    <row r="578" spans="3:11" hidden="1" x14ac:dyDescent="0.25">
      <c r="C578" s="171"/>
      <c r="D578" s="177"/>
      <c r="E578" s="144"/>
      <c r="F578" s="123">
        <f t="shared" si="26"/>
        <v>0</v>
      </c>
      <c r="G578" s="187"/>
      <c r="H578" s="172"/>
      <c r="I578" s="156" t="e">
        <f>VLOOKUP(H578,Presupuesto!$B$8:$C$583,2,0)</f>
        <v>#N/A</v>
      </c>
      <c r="J578" s="124" t="str">
        <f t="shared" si="27"/>
        <v>Gobernabilidad</v>
      </c>
      <c r="K578" s="124" t="s">
        <v>461</v>
      </c>
    </row>
    <row r="579" spans="3:11" ht="15.75" thickBot="1" x14ac:dyDescent="0.3">
      <c r="C579" s="173"/>
      <c r="D579" s="185"/>
      <c r="E579" s="129"/>
      <c r="F579" s="131">
        <f t="shared" si="26"/>
        <v>0</v>
      </c>
      <c r="G579" s="188"/>
      <c r="H579" s="174"/>
      <c r="I579" s="158" t="e">
        <f>VLOOKUP(H579,Presupuesto!$B$8:$C$583,2,0)</f>
        <v>#N/A</v>
      </c>
      <c r="J579" s="124" t="str">
        <f t="shared" si="27"/>
        <v>Gobernabilidad</v>
      </c>
      <c r="K579" s="124" t="s">
        <v>462</v>
      </c>
    </row>
    <row r="581" spans="3:11" ht="15.75" thickBot="1" x14ac:dyDescent="0.3"/>
    <row r="582" spans="3:11" ht="15.75" thickBot="1" x14ac:dyDescent="0.3">
      <c r="C582" s="183" t="s">
        <v>53</v>
      </c>
      <c r="D582" s="134">
        <f>SUM(F590:F623)</f>
        <v>2500</v>
      </c>
      <c r="F582" s="72"/>
      <c r="G582" s="97"/>
      <c r="H582" s="72"/>
      <c r="I582" s="72"/>
    </row>
    <row r="583" spans="3:11" x14ac:dyDescent="0.25">
      <c r="C583" s="72"/>
      <c r="D583" s="31"/>
      <c r="E583" s="119"/>
      <c r="F583" s="119"/>
      <c r="G583" s="119"/>
      <c r="H583" s="94"/>
      <c r="I583" s="94"/>
      <c r="J583" s="94"/>
      <c r="K583" s="138"/>
    </row>
    <row r="584" spans="3:11" x14ac:dyDescent="0.25">
      <c r="C584" s="72"/>
      <c r="D584" s="31"/>
      <c r="E584" s="119"/>
      <c r="F584" s="119"/>
      <c r="G584" s="119"/>
      <c r="H584" s="94"/>
      <c r="I584" s="94"/>
      <c r="J584" s="94"/>
      <c r="K584" s="138"/>
    </row>
    <row r="585" spans="3:11" ht="15.75" x14ac:dyDescent="0.25">
      <c r="C585" s="236" t="s">
        <v>450</v>
      </c>
      <c r="D585" s="237" t="s">
        <v>1883</v>
      </c>
      <c r="E585" s="119"/>
      <c r="F585" s="119"/>
      <c r="G585" s="119"/>
      <c r="H585" s="94"/>
      <c r="I585" s="94"/>
      <c r="J585" s="94"/>
      <c r="K585" s="138"/>
    </row>
    <row r="586" spans="3:11" ht="18.75" x14ac:dyDescent="0.25">
      <c r="C586" s="256" t="str">
        <f>IFERROR(VLOOKUP(D585,'Desarrollo Curricular'!$E:$F,2,FALSE),IFERROR(VLOOKUP(D585,Investigación!$E:$F,2,FALSE),IFERROR(VLOOKUP(D585,'Vinculación Univ. Sociedad'!$E:$F,2,FALSE),IFERROR(VLOOKUP(D585,'Docencia y Recursos Humanos '!$E:$F,2,FALSE),IFERROR(VLOOKUP(D585,Estudiantes!$E:$F,2,FALSE),IFERROR(VLOOKUP(D585,'Gestion Administrativa'!$E:$F,2,FALSE),IFERROR(VLOOKUP(D585,'Gestion Academica'!$E:$F,2,FALSE),IFERROR(VLOOKUP(D585,Graduados!$E:$F,2,FALSE),IFERROR(VLOOKUP(D585,'Gestión del Conocimiento'!$E:$F,2,FALSE),IFERROR(VLOOKUP(D585,Gobernabilidad!$E:$F,2,FALSE),IFERROR(VLOOKUP(D585,'NIVEL DE ES Y  SISTEMA NACIONAL'!$E:$F,2,FALSE),VLOOKUP(D585,'Lo Esencial'!$E:$F,2,0))))))))))))</f>
        <v>a.1 Socialización y ejecución del proceso de organización y desarrollo de las redes educativas regionales con actores internos y externos a la UNAH.</v>
      </c>
      <c r="D586" s="31"/>
      <c r="E586" s="119"/>
      <c r="F586" s="119"/>
      <c r="G586" s="119"/>
      <c r="H586" s="94"/>
      <c r="I586" s="94"/>
      <c r="J586" s="94"/>
      <c r="K586" s="138"/>
    </row>
    <row r="587" spans="3:11" ht="15.75" thickBot="1" x14ac:dyDescent="0.3">
      <c r="F587" s="119"/>
      <c r="G587" s="94"/>
      <c r="H587" s="94"/>
      <c r="I587" s="94"/>
    </row>
    <row r="588" spans="3:11" ht="30.75" thickBot="1" x14ac:dyDescent="0.3">
      <c r="C588" s="155" t="s">
        <v>44</v>
      </c>
      <c r="D588" s="155" t="s">
        <v>55</v>
      </c>
      <c r="E588" s="162" t="s">
        <v>57</v>
      </c>
      <c r="F588" s="161" t="s">
        <v>27</v>
      </c>
      <c r="G588" s="159" t="s">
        <v>187</v>
      </c>
      <c r="H588" s="162" t="s">
        <v>46</v>
      </c>
      <c r="I588" s="159" t="s">
        <v>188</v>
      </c>
      <c r="J588" s="159" t="s">
        <v>469</v>
      </c>
      <c r="K588" s="159" t="s">
        <v>470</v>
      </c>
    </row>
    <row r="589" spans="3:11" x14ac:dyDescent="0.25">
      <c r="C589" s="269" t="s">
        <v>497</v>
      </c>
      <c r="D589" s="270"/>
      <c r="E589" s="268">
        <f>HLOOKUP(C589,$AH$2:$BU$3,2,0)</f>
        <v>1200</v>
      </c>
      <c r="F589" s="123">
        <f t="shared" ref="F589:F623" si="28">D589*E589</f>
        <v>0</v>
      </c>
      <c r="G589" s="187" t="s">
        <v>186</v>
      </c>
      <c r="H589" s="168" t="s">
        <v>314</v>
      </c>
      <c r="I589" s="156"/>
      <c r="J589" s="267"/>
      <c r="K589" s="124" t="s">
        <v>453</v>
      </c>
    </row>
    <row r="590" spans="3:11" x14ac:dyDescent="0.25">
      <c r="C590" s="167" t="s">
        <v>1987</v>
      </c>
      <c r="D590" s="184">
        <v>25</v>
      </c>
      <c r="E590" s="149">
        <v>100</v>
      </c>
      <c r="F590" s="123">
        <f t="shared" si="28"/>
        <v>2500</v>
      </c>
      <c r="G590" s="187" t="s">
        <v>186</v>
      </c>
      <c r="H590" s="168" t="s">
        <v>369</v>
      </c>
      <c r="I590" s="156" t="str">
        <f>VLOOKUP(H590,Presupuesto!$B$8:$C$583,2,0)</f>
        <v>ALIMENTOS Y BEBIDAS PARA PERSONAS (31100-00)</v>
      </c>
      <c r="J590" s="124" t="s">
        <v>538</v>
      </c>
      <c r="K590" s="124" t="s">
        <v>471</v>
      </c>
    </row>
    <row r="591" spans="3:11" hidden="1" x14ac:dyDescent="0.25">
      <c r="C591" s="167"/>
      <c r="D591" s="184"/>
      <c r="E591" s="149"/>
      <c r="F591" s="123">
        <f t="shared" si="28"/>
        <v>0</v>
      </c>
      <c r="G591" s="187"/>
      <c r="H591" s="168">
        <v>42500</v>
      </c>
      <c r="I591" s="156" t="e">
        <f>VLOOKUP(H591,Presupuesto!$B$8:$C$583,2,0)</f>
        <v>#N/A</v>
      </c>
      <c r="J591" s="124">
        <f t="shared" ref="J591:J623" si="29">$J$589</f>
        <v>0</v>
      </c>
      <c r="K591" s="124" t="s">
        <v>454</v>
      </c>
    </row>
    <row r="592" spans="3:11" hidden="1" x14ac:dyDescent="0.25">
      <c r="C592" s="167"/>
      <c r="D592" s="184"/>
      <c r="E592" s="149"/>
      <c r="F592" s="123">
        <f t="shared" si="28"/>
        <v>0</v>
      </c>
      <c r="G592" s="187"/>
      <c r="H592" s="168">
        <v>42500</v>
      </c>
      <c r="I592" s="156" t="e">
        <f>VLOOKUP(H592,Presupuesto!$B$8:$C$583,2,0)</f>
        <v>#N/A</v>
      </c>
      <c r="J592" s="124">
        <f t="shared" si="29"/>
        <v>0</v>
      </c>
      <c r="K592" s="124" t="s">
        <v>455</v>
      </c>
    </row>
    <row r="593" spans="3:11" hidden="1" x14ac:dyDescent="0.25">
      <c r="C593" s="167"/>
      <c r="D593" s="184"/>
      <c r="E593" s="149"/>
      <c r="F593" s="123">
        <f t="shared" si="28"/>
        <v>0</v>
      </c>
      <c r="G593" s="187"/>
      <c r="H593" s="168">
        <v>42500</v>
      </c>
      <c r="I593" s="156" t="e">
        <f>VLOOKUP(H593,Presupuesto!$B$8:$C$583,2,0)</f>
        <v>#N/A</v>
      </c>
      <c r="J593" s="124">
        <f t="shared" si="29"/>
        <v>0</v>
      </c>
      <c r="K593" s="124" t="s">
        <v>456</v>
      </c>
    </row>
    <row r="594" spans="3:11" hidden="1" x14ac:dyDescent="0.25">
      <c r="C594" s="167"/>
      <c r="D594" s="184"/>
      <c r="E594" s="149"/>
      <c r="F594" s="123">
        <f t="shared" si="28"/>
        <v>0</v>
      </c>
      <c r="G594" s="187"/>
      <c r="H594" s="168">
        <v>42500</v>
      </c>
      <c r="I594" s="156" t="e">
        <f>VLOOKUP(H594,Presupuesto!$B$8:$C$583,2,0)</f>
        <v>#N/A</v>
      </c>
      <c r="J594" s="124">
        <f t="shared" si="29"/>
        <v>0</v>
      </c>
      <c r="K594" s="124" t="s">
        <v>457</v>
      </c>
    </row>
    <row r="595" spans="3:11" hidden="1" x14ac:dyDescent="0.25">
      <c r="C595" s="167"/>
      <c r="D595" s="184"/>
      <c r="E595" s="149"/>
      <c r="F595" s="123">
        <f t="shared" si="28"/>
        <v>0</v>
      </c>
      <c r="G595" s="187"/>
      <c r="H595" s="168">
        <v>42500</v>
      </c>
      <c r="I595" s="156" t="e">
        <f>VLOOKUP(H595,Presupuesto!$B$8:$C$583,2,0)</f>
        <v>#N/A</v>
      </c>
      <c r="J595" s="124">
        <f t="shared" si="29"/>
        <v>0</v>
      </c>
      <c r="K595" s="124" t="s">
        <v>458</v>
      </c>
    </row>
    <row r="596" spans="3:11" hidden="1" x14ac:dyDescent="0.25">
      <c r="C596" s="167"/>
      <c r="D596" s="184"/>
      <c r="E596" s="149"/>
      <c r="F596" s="123">
        <f t="shared" si="28"/>
        <v>0</v>
      </c>
      <c r="G596" s="187"/>
      <c r="H596" s="168">
        <v>35600</v>
      </c>
      <c r="I596" s="156" t="e">
        <f>VLOOKUP(H596,Presupuesto!$B$8:$C$583,2,0)</f>
        <v>#N/A</v>
      </c>
      <c r="J596" s="124">
        <f t="shared" si="29"/>
        <v>0</v>
      </c>
      <c r="K596" s="124" t="s">
        <v>459</v>
      </c>
    </row>
    <row r="597" spans="3:11" hidden="1" x14ac:dyDescent="0.25">
      <c r="C597" s="167"/>
      <c r="D597" s="184"/>
      <c r="E597" s="149"/>
      <c r="F597" s="123">
        <f t="shared" si="28"/>
        <v>0</v>
      </c>
      <c r="G597" s="187"/>
      <c r="H597" s="168"/>
      <c r="I597" s="156" t="e">
        <f>VLOOKUP(H597,Presupuesto!$B$8:$C$583,2,0)</f>
        <v>#N/A</v>
      </c>
      <c r="J597" s="124">
        <f t="shared" si="29"/>
        <v>0</v>
      </c>
      <c r="K597" s="124" t="s">
        <v>460</v>
      </c>
    </row>
    <row r="598" spans="3:11" hidden="1" x14ac:dyDescent="0.25">
      <c r="C598" s="167"/>
      <c r="D598" s="184"/>
      <c r="E598" s="149"/>
      <c r="F598" s="123">
        <f t="shared" si="28"/>
        <v>0</v>
      </c>
      <c r="G598" s="187"/>
      <c r="H598" s="168"/>
      <c r="I598" s="156" t="e">
        <f>VLOOKUP(H598,Presupuesto!$B$8:$C$583,2,0)</f>
        <v>#N/A</v>
      </c>
      <c r="J598" s="124">
        <f t="shared" si="29"/>
        <v>0</v>
      </c>
      <c r="K598" s="124" t="s">
        <v>461</v>
      </c>
    </row>
    <row r="599" spans="3:11" hidden="1" x14ac:dyDescent="0.25">
      <c r="C599" s="167"/>
      <c r="D599" s="184"/>
      <c r="E599" s="149"/>
      <c r="F599" s="123">
        <f t="shared" si="28"/>
        <v>0</v>
      </c>
      <c r="G599" s="187"/>
      <c r="H599" s="168"/>
      <c r="I599" s="156" t="e">
        <f>VLOOKUP(H599,Presupuesto!$B$8:$C$583,2,0)</f>
        <v>#N/A</v>
      </c>
      <c r="J599" s="124">
        <f t="shared" si="29"/>
        <v>0</v>
      </c>
      <c r="K599" s="124" t="s">
        <v>462</v>
      </c>
    </row>
    <row r="600" spans="3:11" hidden="1" x14ac:dyDescent="0.25">
      <c r="C600" s="167"/>
      <c r="D600" s="184"/>
      <c r="E600" s="149"/>
      <c r="F600" s="123">
        <f t="shared" si="28"/>
        <v>0</v>
      </c>
      <c r="G600" s="187"/>
      <c r="H600" s="168"/>
      <c r="I600" s="156" t="e">
        <f>VLOOKUP(H600,Presupuesto!$B$8:$C$583,2,0)</f>
        <v>#N/A</v>
      </c>
      <c r="J600" s="124">
        <f t="shared" si="29"/>
        <v>0</v>
      </c>
      <c r="K600" s="124" t="s">
        <v>463</v>
      </c>
    </row>
    <row r="601" spans="3:11" hidden="1" x14ac:dyDescent="0.25">
      <c r="C601" s="167"/>
      <c r="D601" s="184"/>
      <c r="E601" s="149"/>
      <c r="F601" s="123">
        <f t="shared" si="28"/>
        <v>0</v>
      </c>
      <c r="G601" s="187"/>
      <c r="H601" s="168"/>
      <c r="I601" s="156" t="e">
        <f>VLOOKUP(H601,Presupuesto!$B$8:$C$583,2,0)</f>
        <v>#N/A</v>
      </c>
      <c r="J601" s="124">
        <f t="shared" si="29"/>
        <v>0</v>
      </c>
      <c r="K601" s="124" t="s">
        <v>2029</v>
      </c>
    </row>
    <row r="602" spans="3:11" hidden="1" x14ac:dyDescent="0.25">
      <c r="C602" s="167"/>
      <c r="D602" s="184"/>
      <c r="E602" s="149"/>
      <c r="F602" s="123">
        <f t="shared" si="28"/>
        <v>0</v>
      </c>
      <c r="G602" s="187"/>
      <c r="H602" s="168"/>
      <c r="I602" s="156" t="e">
        <f>VLOOKUP(H602,Presupuesto!$B$8:$C$583,2,0)</f>
        <v>#N/A</v>
      </c>
      <c r="J602" s="124">
        <f t="shared" si="29"/>
        <v>0</v>
      </c>
      <c r="K602" s="124" t="s">
        <v>471</v>
      </c>
    </row>
    <row r="603" spans="3:11" hidden="1" x14ac:dyDescent="0.25">
      <c r="C603" s="167"/>
      <c r="D603" s="184"/>
      <c r="E603" s="149"/>
      <c r="F603" s="123">
        <f t="shared" si="28"/>
        <v>0</v>
      </c>
      <c r="G603" s="187"/>
      <c r="H603" s="168"/>
      <c r="I603" s="156" t="e">
        <f>VLOOKUP(H603,Presupuesto!$B$8:$C$583,2,0)</f>
        <v>#N/A</v>
      </c>
      <c r="J603" s="124">
        <f t="shared" si="29"/>
        <v>0</v>
      </c>
      <c r="K603" s="124" t="s">
        <v>454</v>
      </c>
    </row>
    <row r="604" spans="3:11" hidden="1" x14ac:dyDescent="0.25">
      <c r="C604" s="167"/>
      <c r="D604" s="184"/>
      <c r="E604" s="149"/>
      <c r="F604" s="123">
        <f t="shared" si="28"/>
        <v>0</v>
      </c>
      <c r="G604" s="187"/>
      <c r="H604" s="168"/>
      <c r="I604" s="156" t="e">
        <f>VLOOKUP(H604,Presupuesto!$B$8:$C$583,2,0)</f>
        <v>#N/A</v>
      </c>
      <c r="J604" s="124">
        <f t="shared" si="29"/>
        <v>0</v>
      </c>
      <c r="K604" s="124" t="s">
        <v>455</v>
      </c>
    </row>
    <row r="605" spans="3:11" hidden="1" x14ac:dyDescent="0.25">
      <c r="C605" s="167"/>
      <c r="D605" s="184"/>
      <c r="E605" s="149"/>
      <c r="F605" s="123">
        <f t="shared" si="28"/>
        <v>0</v>
      </c>
      <c r="G605" s="187"/>
      <c r="H605" s="168"/>
      <c r="I605" s="156" t="e">
        <f>VLOOKUP(H605,Presupuesto!$B$8:$C$583,2,0)</f>
        <v>#N/A</v>
      </c>
      <c r="J605" s="124">
        <f t="shared" si="29"/>
        <v>0</v>
      </c>
      <c r="K605" s="124" t="s">
        <v>456</v>
      </c>
    </row>
    <row r="606" spans="3:11" hidden="1" x14ac:dyDescent="0.25">
      <c r="C606" s="167"/>
      <c r="D606" s="184"/>
      <c r="E606" s="149"/>
      <c r="F606" s="123">
        <f t="shared" si="28"/>
        <v>0</v>
      </c>
      <c r="G606" s="187"/>
      <c r="H606" s="168"/>
      <c r="I606" s="156" t="e">
        <f>VLOOKUP(H606,Presupuesto!$B$8:$C$583,2,0)</f>
        <v>#N/A</v>
      </c>
      <c r="J606" s="124">
        <f t="shared" si="29"/>
        <v>0</v>
      </c>
      <c r="K606" s="124" t="s">
        <v>457</v>
      </c>
    </row>
    <row r="607" spans="3:11" hidden="1" x14ac:dyDescent="0.25">
      <c r="C607" s="167"/>
      <c r="D607" s="184"/>
      <c r="E607" s="149"/>
      <c r="F607" s="123">
        <f t="shared" si="28"/>
        <v>0</v>
      </c>
      <c r="G607" s="187"/>
      <c r="H607" s="168"/>
      <c r="I607" s="156" t="e">
        <f>VLOOKUP(H607,Presupuesto!$B$8:$C$583,2,0)</f>
        <v>#N/A</v>
      </c>
      <c r="J607" s="124">
        <f t="shared" si="29"/>
        <v>0</v>
      </c>
      <c r="K607" s="124" t="s">
        <v>458</v>
      </c>
    </row>
    <row r="608" spans="3:11" hidden="1" x14ac:dyDescent="0.25">
      <c r="C608" s="167"/>
      <c r="D608" s="184"/>
      <c r="E608" s="149"/>
      <c r="F608" s="123">
        <f t="shared" si="28"/>
        <v>0</v>
      </c>
      <c r="G608" s="187"/>
      <c r="H608" s="168"/>
      <c r="I608" s="156" t="e">
        <f>VLOOKUP(H608,Presupuesto!$B$8:$C$583,2,0)</f>
        <v>#N/A</v>
      </c>
      <c r="J608" s="124">
        <f t="shared" si="29"/>
        <v>0</v>
      </c>
      <c r="K608" s="124" t="s">
        <v>459</v>
      </c>
    </row>
    <row r="609" spans="3:11" hidden="1" x14ac:dyDescent="0.25">
      <c r="C609" s="167"/>
      <c r="D609" s="184"/>
      <c r="E609" s="149"/>
      <c r="F609" s="123">
        <f t="shared" si="28"/>
        <v>0</v>
      </c>
      <c r="G609" s="187"/>
      <c r="H609" s="168"/>
      <c r="I609" s="156" t="e">
        <f>VLOOKUP(H609,Presupuesto!$B$8:$C$583,2,0)</f>
        <v>#N/A</v>
      </c>
      <c r="J609" s="124">
        <f t="shared" si="29"/>
        <v>0</v>
      </c>
      <c r="K609" s="124" t="s">
        <v>460</v>
      </c>
    </row>
    <row r="610" spans="3:11" hidden="1" x14ac:dyDescent="0.25">
      <c r="C610" s="167"/>
      <c r="D610" s="184"/>
      <c r="E610" s="149"/>
      <c r="F610" s="123">
        <f t="shared" si="28"/>
        <v>0</v>
      </c>
      <c r="G610" s="187"/>
      <c r="H610" s="168"/>
      <c r="I610" s="156" t="e">
        <f>VLOOKUP(H610,Presupuesto!$B$8:$C$583,2,0)</f>
        <v>#N/A</v>
      </c>
      <c r="J610" s="124">
        <f t="shared" si="29"/>
        <v>0</v>
      </c>
      <c r="K610" s="124" t="s">
        <v>461</v>
      </c>
    </row>
    <row r="611" spans="3:11" hidden="1" x14ac:dyDescent="0.25">
      <c r="C611" s="169"/>
      <c r="D611" s="177"/>
      <c r="E611" s="144"/>
      <c r="F611" s="123">
        <f t="shared" si="28"/>
        <v>0</v>
      </c>
      <c r="G611" s="187"/>
      <c r="H611" s="170"/>
      <c r="I611" s="156" t="e">
        <f>VLOOKUP(H611,Presupuesto!$B$8:$C$583,2,0)</f>
        <v>#N/A</v>
      </c>
      <c r="J611" s="124">
        <f t="shared" si="29"/>
        <v>0</v>
      </c>
      <c r="K611" s="124" t="s">
        <v>462</v>
      </c>
    </row>
    <row r="612" spans="3:11" hidden="1" x14ac:dyDescent="0.25">
      <c r="C612" s="169"/>
      <c r="D612" s="177"/>
      <c r="E612" s="144"/>
      <c r="F612" s="123">
        <f t="shared" si="28"/>
        <v>0</v>
      </c>
      <c r="G612" s="187"/>
      <c r="H612" s="170"/>
      <c r="I612" s="156" t="e">
        <f>VLOOKUP(H612,Presupuesto!$B$8:$C$583,2,0)</f>
        <v>#N/A</v>
      </c>
      <c r="J612" s="124">
        <f t="shared" si="29"/>
        <v>0</v>
      </c>
      <c r="K612" s="124" t="s">
        <v>463</v>
      </c>
    </row>
    <row r="613" spans="3:11" hidden="1" x14ac:dyDescent="0.25">
      <c r="C613" s="169"/>
      <c r="D613" s="177"/>
      <c r="E613" s="144"/>
      <c r="F613" s="123">
        <f t="shared" si="28"/>
        <v>0</v>
      </c>
      <c r="G613" s="187"/>
      <c r="H613" s="170"/>
      <c r="I613" s="156" t="e">
        <f>VLOOKUP(H613,Presupuesto!$B$8:$C$583,2,0)</f>
        <v>#N/A</v>
      </c>
      <c r="J613" s="124">
        <f t="shared" si="29"/>
        <v>0</v>
      </c>
      <c r="K613" s="124" t="s">
        <v>2029</v>
      </c>
    </row>
    <row r="614" spans="3:11" hidden="1" x14ac:dyDescent="0.25">
      <c r="C614" s="169"/>
      <c r="D614" s="177"/>
      <c r="E614" s="144"/>
      <c r="F614" s="123">
        <f t="shared" si="28"/>
        <v>0</v>
      </c>
      <c r="G614" s="187"/>
      <c r="H614" s="170"/>
      <c r="I614" s="156" t="e">
        <f>VLOOKUP(H614,Presupuesto!$B$8:$C$583,2,0)</f>
        <v>#N/A</v>
      </c>
      <c r="J614" s="124">
        <f t="shared" si="29"/>
        <v>0</v>
      </c>
      <c r="K614" s="124" t="s">
        <v>471</v>
      </c>
    </row>
    <row r="615" spans="3:11" hidden="1" x14ac:dyDescent="0.25">
      <c r="C615" s="169"/>
      <c r="D615" s="177"/>
      <c r="E615" s="144"/>
      <c r="F615" s="123">
        <f t="shared" si="28"/>
        <v>0</v>
      </c>
      <c r="G615" s="187"/>
      <c r="H615" s="170"/>
      <c r="I615" s="156" t="e">
        <f>VLOOKUP(H615,Presupuesto!$B$8:$C$583,2,0)</f>
        <v>#N/A</v>
      </c>
      <c r="J615" s="124">
        <f t="shared" si="29"/>
        <v>0</v>
      </c>
      <c r="K615" s="124" t="s">
        <v>454</v>
      </c>
    </row>
    <row r="616" spans="3:11" hidden="1" x14ac:dyDescent="0.25">
      <c r="C616" s="169"/>
      <c r="D616" s="177"/>
      <c r="E616" s="144"/>
      <c r="F616" s="123">
        <f t="shared" si="28"/>
        <v>0</v>
      </c>
      <c r="G616" s="187"/>
      <c r="H616" s="170"/>
      <c r="I616" s="156" t="e">
        <f>VLOOKUP(H616,Presupuesto!$B$8:$C$583,2,0)</f>
        <v>#N/A</v>
      </c>
      <c r="J616" s="124">
        <f t="shared" si="29"/>
        <v>0</v>
      </c>
      <c r="K616" s="124" t="s">
        <v>455</v>
      </c>
    </row>
    <row r="617" spans="3:11" hidden="1" x14ac:dyDescent="0.25">
      <c r="C617" s="169"/>
      <c r="D617" s="177"/>
      <c r="E617" s="144"/>
      <c r="F617" s="123">
        <f t="shared" si="28"/>
        <v>0</v>
      </c>
      <c r="G617" s="187"/>
      <c r="H617" s="170"/>
      <c r="I617" s="156" t="e">
        <f>VLOOKUP(H617,Presupuesto!$B$8:$C$583,2,0)</f>
        <v>#N/A</v>
      </c>
      <c r="J617" s="124">
        <f t="shared" si="29"/>
        <v>0</v>
      </c>
      <c r="K617" s="124" t="s">
        <v>456</v>
      </c>
    </row>
    <row r="618" spans="3:11" hidden="1" x14ac:dyDescent="0.25">
      <c r="C618" s="169"/>
      <c r="D618" s="177"/>
      <c r="E618" s="144"/>
      <c r="F618" s="123">
        <f t="shared" si="28"/>
        <v>0</v>
      </c>
      <c r="G618" s="187"/>
      <c r="H618" s="170"/>
      <c r="I618" s="156" t="e">
        <f>VLOOKUP(H618,Presupuesto!$B$8:$C$583,2,0)</f>
        <v>#N/A</v>
      </c>
      <c r="J618" s="124">
        <f t="shared" si="29"/>
        <v>0</v>
      </c>
      <c r="K618" s="124" t="s">
        <v>457</v>
      </c>
    </row>
    <row r="619" spans="3:11" hidden="1" x14ac:dyDescent="0.25">
      <c r="C619" s="171"/>
      <c r="D619" s="177"/>
      <c r="E619" s="144"/>
      <c r="F619" s="123">
        <f t="shared" si="28"/>
        <v>0</v>
      </c>
      <c r="G619" s="187"/>
      <c r="H619" s="172"/>
      <c r="I619" s="156" t="e">
        <f>VLOOKUP(H619,Presupuesto!$B$8:$C$583,2,0)</f>
        <v>#N/A</v>
      </c>
      <c r="J619" s="124">
        <f t="shared" si="29"/>
        <v>0</v>
      </c>
      <c r="K619" s="124" t="s">
        <v>458</v>
      </c>
    </row>
    <row r="620" spans="3:11" hidden="1" x14ac:dyDescent="0.25">
      <c r="C620" s="171"/>
      <c r="D620" s="177"/>
      <c r="E620" s="144"/>
      <c r="F620" s="123">
        <f t="shared" si="28"/>
        <v>0</v>
      </c>
      <c r="G620" s="187"/>
      <c r="H620" s="172"/>
      <c r="I620" s="156" t="e">
        <f>VLOOKUP(H620,Presupuesto!$B$8:$C$583,2,0)</f>
        <v>#N/A</v>
      </c>
      <c r="J620" s="124">
        <f t="shared" si="29"/>
        <v>0</v>
      </c>
      <c r="K620" s="124" t="s">
        <v>459</v>
      </c>
    </row>
    <row r="621" spans="3:11" hidden="1" x14ac:dyDescent="0.25">
      <c r="C621" s="171"/>
      <c r="D621" s="177"/>
      <c r="E621" s="144"/>
      <c r="F621" s="123">
        <f t="shared" si="28"/>
        <v>0</v>
      </c>
      <c r="G621" s="187"/>
      <c r="H621" s="172"/>
      <c r="I621" s="156" t="e">
        <f>VLOOKUP(H621,Presupuesto!$B$8:$C$583,2,0)</f>
        <v>#N/A</v>
      </c>
      <c r="J621" s="124">
        <f t="shared" si="29"/>
        <v>0</v>
      </c>
      <c r="K621" s="124" t="s">
        <v>460</v>
      </c>
    </row>
    <row r="622" spans="3:11" hidden="1" x14ac:dyDescent="0.25">
      <c r="C622" s="171"/>
      <c r="D622" s="177"/>
      <c r="E622" s="144"/>
      <c r="F622" s="123">
        <f t="shared" si="28"/>
        <v>0</v>
      </c>
      <c r="G622" s="187"/>
      <c r="H622" s="172"/>
      <c r="I622" s="156" t="e">
        <f>VLOOKUP(H622,Presupuesto!$B$8:$C$583,2,0)</f>
        <v>#N/A</v>
      </c>
      <c r="J622" s="124">
        <f t="shared" si="29"/>
        <v>0</v>
      </c>
      <c r="K622" s="124" t="s">
        <v>461</v>
      </c>
    </row>
    <row r="623" spans="3:11" ht="15.75" thickBot="1" x14ac:dyDescent="0.3">
      <c r="C623" s="173"/>
      <c r="D623" s="185"/>
      <c r="E623" s="129"/>
      <c r="F623" s="131">
        <f t="shared" si="28"/>
        <v>0</v>
      </c>
      <c r="G623" s="188"/>
      <c r="H623" s="174"/>
      <c r="I623" s="158" t="e">
        <f>VLOOKUP(H623,Presupuesto!$B$8:$C$583,2,0)</f>
        <v>#N/A</v>
      </c>
      <c r="J623" s="124">
        <f t="shared" si="29"/>
        <v>0</v>
      </c>
      <c r="K623" s="124" t="s">
        <v>462</v>
      </c>
    </row>
    <row r="625" spans="3:11" ht="15.75" thickBot="1" x14ac:dyDescent="0.3"/>
    <row r="626" spans="3:11" ht="15.75" thickBot="1" x14ac:dyDescent="0.3">
      <c r="C626" s="183" t="s">
        <v>53</v>
      </c>
      <c r="D626" s="134">
        <f>SUM(F634:F667)</f>
        <v>7800</v>
      </c>
      <c r="F626" s="72"/>
      <c r="G626" s="97"/>
      <c r="H626" s="72"/>
      <c r="I626" s="72"/>
    </row>
    <row r="627" spans="3:11" x14ac:dyDescent="0.25">
      <c r="C627" s="72"/>
      <c r="D627" s="31"/>
      <c r="E627" s="119"/>
      <c r="F627" s="119"/>
      <c r="G627" s="119"/>
      <c r="H627" s="94"/>
      <c r="I627" s="94"/>
      <c r="J627" s="94"/>
      <c r="K627" s="138"/>
    </row>
    <row r="628" spans="3:11" x14ac:dyDescent="0.25">
      <c r="C628" s="72"/>
      <c r="D628" s="31"/>
      <c r="E628" s="119"/>
      <c r="F628" s="119"/>
      <c r="G628" s="119"/>
      <c r="H628" s="94"/>
      <c r="I628" s="94"/>
      <c r="J628" s="94"/>
      <c r="K628" s="138"/>
    </row>
    <row r="629" spans="3:11" ht="15.75" x14ac:dyDescent="0.25">
      <c r="C629" s="236" t="s">
        <v>450</v>
      </c>
      <c r="D629" s="237" t="s">
        <v>1946</v>
      </c>
      <c r="E629" s="119"/>
      <c r="F629" s="119"/>
      <c r="G629" s="119"/>
      <c r="H629" s="94"/>
      <c r="I629" s="94"/>
      <c r="J629" s="94"/>
      <c r="K629" s="138"/>
    </row>
    <row r="630" spans="3:11" ht="18.75" x14ac:dyDescent="0.25">
      <c r="C630" s="256" t="str">
        <f>IFERROR(VLOOKUP(D629,'Desarrollo Curricular'!$E:$F,2,FALSE),IFERROR(VLOOKUP(D629,Investigación!$E:$F,2,FALSE),IFERROR(VLOOKUP(D629,'Vinculación Univ. Sociedad'!$E:$F,2,FALSE),IFERROR(VLOOKUP(D629,'Docencia y Recursos Humanos '!$E:$F,2,FALSE),IFERROR(VLOOKUP(D629,Estudiantes!$E:$F,2,FALSE),IFERROR(VLOOKUP(D629,'Gestion Administrativa'!$E:$F,2,FALSE),IFERROR(VLOOKUP(D629,'Gestion Academica'!$E:$F,2,FALSE),IFERROR(VLOOKUP(D629,Graduados!$E:$F,2,FALSE),IFERROR(VLOOKUP(D629,'Gestión del Conocimiento'!$E:$F,2,FALSE),IFERROR(VLOOKUP(D629,Gobernabilidad!$E:$F,2,FALSE),IFERROR(VLOOKUP(D629,'NIVEL DE ES Y  SISTEMA NACIONAL'!$E:$F,2,FALSE),VLOOKUP(D629,'Lo Esencial'!$E:$F,2,0))))))))))))</f>
        <v xml:space="preserve">1) Socialización de los lineamientos metodológicos.                                                                                                                                                                                                                                       </v>
      </c>
      <c r="D630" s="31"/>
      <c r="E630" s="119"/>
      <c r="F630" s="119"/>
      <c r="G630" s="119"/>
      <c r="H630" s="94"/>
      <c r="I630" s="94"/>
      <c r="J630" s="94"/>
      <c r="K630" s="138"/>
    </row>
    <row r="631" spans="3:11" ht="15.75" thickBot="1" x14ac:dyDescent="0.3">
      <c r="F631" s="119"/>
      <c r="G631" s="94"/>
      <c r="H631" s="94"/>
      <c r="I631" s="94"/>
    </row>
    <row r="632" spans="3:11" ht="30.75" thickBot="1" x14ac:dyDescent="0.3">
      <c r="C632" s="155" t="s">
        <v>44</v>
      </c>
      <c r="D632" s="155" t="s">
        <v>55</v>
      </c>
      <c r="E632" s="162" t="s">
        <v>57</v>
      </c>
      <c r="F632" s="161" t="s">
        <v>27</v>
      </c>
      <c r="G632" s="159" t="s">
        <v>187</v>
      </c>
      <c r="H632" s="162" t="s">
        <v>46</v>
      </c>
      <c r="I632" s="159" t="s">
        <v>188</v>
      </c>
      <c r="J632" s="159" t="s">
        <v>469</v>
      </c>
      <c r="K632" s="159" t="s">
        <v>470</v>
      </c>
    </row>
    <row r="633" spans="3:11" x14ac:dyDescent="0.25">
      <c r="C633" s="269" t="s">
        <v>497</v>
      </c>
      <c r="D633" s="270"/>
      <c r="E633" s="268">
        <f>HLOOKUP(C633,$AH$2:$BU$3,2,0)</f>
        <v>1200</v>
      </c>
      <c r="F633" s="123">
        <f t="shared" ref="F633:F667" si="30">D633*E633</f>
        <v>0</v>
      </c>
      <c r="G633" s="187" t="s">
        <v>186</v>
      </c>
      <c r="H633" s="168" t="s">
        <v>314</v>
      </c>
      <c r="I633" s="156" t="str">
        <f>VLOOKUP(H633,Presupuesto!$B$8:$C$583,2,0)</f>
        <v>AGUINALDO Y DECIMOCUARTO MES (11500-00)</v>
      </c>
      <c r="J633" s="267"/>
      <c r="K633" s="124" t="s">
        <v>453</v>
      </c>
    </row>
    <row r="634" spans="3:11" x14ac:dyDescent="0.25">
      <c r="C634" s="167" t="s">
        <v>1613</v>
      </c>
      <c r="D634" s="184">
        <v>78</v>
      </c>
      <c r="E634" s="149">
        <v>100</v>
      </c>
      <c r="F634" s="123">
        <f t="shared" si="30"/>
        <v>7800</v>
      </c>
      <c r="G634" s="187" t="s">
        <v>186</v>
      </c>
      <c r="H634" s="168" t="s">
        <v>369</v>
      </c>
      <c r="I634" s="156" t="str">
        <f>VLOOKUP(H634,Presupuesto!$B$8:$C$583,2,0)</f>
        <v>ALIMENTOS Y BEBIDAS PARA PERSONAS (31100-00)</v>
      </c>
      <c r="J634" s="124">
        <f>$J$633</f>
        <v>0</v>
      </c>
      <c r="K634" s="124" t="s">
        <v>471</v>
      </c>
    </row>
    <row r="635" spans="3:11" hidden="1" x14ac:dyDescent="0.25">
      <c r="C635" s="167"/>
      <c r="D635" s="184"/>
      <c r="E635" s="149"/>
      <c r="F635" s="123">
        <f t="shared" si="30"/>
        <v>0</v>
      </c>
      <c r="G635" s="187"/>
      <c r="H635" s="168">
        <v>42500</v>
      </c>
      <c r="I635" s="156" t="e">
        <f>VLOOKUP(H635,Presupuesto!$B$8:$C$583,2,0)</f>
        <v>#N/A</v>
      </c>
      <c r="J635" s="124">
        <f t="shared" ref="J635:J667" si="31">$J$633</f>
        <v>0</v>
      </c>
      <c r="K635" s="124" t="s">
        <v>454</v>
      </c>
    </row>
    <row r="636" spans="3:11" hidden="1" x14ac:dyDescent="0.25">
      <c r="C636" s="167"/>
      <c r="D636" s="184"/>
      <c r="E636" s="149"/>
      <c r="F636" s="123">
        <f t="shared" si="30"/>
        <v>0</v>
      </c>
      <c r="G636" s="187"/>
      <c r="H636" s="168">
        <v>42500</v>
      </c>
      <c r="I636" s="156" t="e">
        <f>VLOOKUP(H636,Presupuesto!$B$8:$C$583,2,0)</f>
        <v>#N/A</v>
      </c>
      <c r="J636" s="124">
        <f t="shared" si="31"/>
        <v>0</v>
      </c>
      <c r="K636" s="124" t="s">
        <v>455</v>
      </c>
    </row>
    <row r="637" spans="3:11" hidden="1" x14ac:dyDescent="0.25">
      <c r="C637" s="167"/>
      <c r="D637" s="184"/>
      <c r="E637" s="149"/>
      <c r="F637" s="123">
        <f t="shared" si="30"/>
        <v>0</v>
      </c>
      <c r="G637" s="187"/>
      <c r="H637" s="168">
        <v>42500</v>
      </c>
      <c r="I637" s="156" t="e">
        <f>VLOOKUP(H637,Presupuesto!$B$8:$C$583,2,0)</f>
        <v>#N/A</v>
      </c>
      <c r="J637" s="124">
        <f t="shared" si="31"/>
        <v>0</v>
      </c>
      <c r="K637" s="124" t="s">
        <v>456</v>
      </c>
    </row>
    <row r="638" spans="3:11" hidden="1" x14ac:dyDescent="0.25">
      <c r="C638" s="167"/>
      <c r="D638" s="184"/>
      <c r="E638" s="149"/>
      <c r="F638" s="123">
        <f t="shared" si="30"/>
        <v>0</v>
      </c>
      <c r="G638" s="187"/>
      <c r="H638" s="168">
        <v>42500</v>
      </c>
      <c r="I638" s="156" t="e">
        <f>VLOOKUP(H638,Presupuesto!$B$8:$C$583,2,0)</f>
        <v>#N/A</v>
      </c>
      <c r="J638" s="124">
        <f t="shared" si="31"/>
        <v>0</v>
      </c>
      <c r="K638" s="124" t="s">
        <v>457</v>
      </c>
    </row>
    <row r="639" spans="3:11" hidden="1" x14ac:dyDescent="0.25">
      <c r="C639" s="167"/>
      <c r="D639" s="184"/>
      <c r="E639" s="149"/>
      <c r="F639" s="123">
        <f t="shared" si="30"/>
        <v>0</v>
      </c>
      <c r="G639" s="187"/>
      <c r="H639" s="168">
        <v>42500</v>
      </c>
      <c r="I639" s="156" t="e">
        <f>VLOOKUP(H639,Presupuesto!$B$8:$C$583,2,0)</f>
        <v>#N/A</v>
      </c>
      <c r="J639" s="124">
        <f t="shared" si="31"/>
        <v>0</v>
      </c>
      <c r="K639" s="124" t="s">
        <v>458</v>
      </c>
    </row>
    <row r="640" spans="3:11" hidden="1" x14ac:dyDescent="0.25">
      <c r="C640" s="167"/>
      <c r="D640" s="184"/>
      <c r="E640" s="149"/>
      <c r="F640" s="123">
        <f t="shared" si="30"/>
        <v>0</v>
      </c>
      <c r="G640" s="187"/>
      <c r="H640" s="168">
        <v>35600</v>
      </c>
      <c r="I640" s="156" t="e">
        <f>VLOOKUP(H640,Presupuesto!$B$8:$C$583,2,0)</f>
        <v>#N/A</v>
      </c>
      <c r="J640" s="124">
        <f t="shared" si="31"/>
        <v>0</v>
      </c>
      <c r="K640" s="124" t="s">
        <v>459</v>
      </c>
    </row>
    <row r="641" spans="3:11" hidden="1" x14ac:dyDescent="0.25">
      <c r="C641" s="167"/>
      <c r="D641" s="184"/>
      <c r="E641" s="149"/>
      <c r="F641" s="123">
        <f t="shared" si="30"/>
        <v>0</v>
      </c>
      <c r="G641" s="187"/>
      <c r="H641" s="168"/>
      <c r="I641" s="156" t="e">
        <f>VLOOKUP(H641,Presupuesto!$B$8:$C$583,2,0)</f>
        <v>#N/A</v>
      </c>
      <c r="J641" s="124">
        <f t="shared" si="31"/>
        <v>0</v>
      </c>
      <c r="K641" s="124" t="s">
        <v>460</v>
      </c>
    </row>
    <row r="642" spans="3:11" hidden="1" x14ac:dyDescent="0.25">
      <c r="C642" s="167"/>
      <c r="D642" s="184"/>
      <c r="E642" s="149"/>
      <c r="F642" s="123">
        <f t="shared" si="30"/>
        <v>0</v>
      </c>
      <c r="G642" s="187"/>
      <c r="H642" s="168"/>
      <c r="I642" s="156" t="e">
        <f>VLOOKUP(H642,Presupuesto!$B$8:$C$583,2,0)</f>
        <v>#N/A</v>
      </c>
      <c r="J642" s="124">
        <f t="shared" si="31"/>
        <v>0</v>
      </c>
      <c r="K642" s="124" t="s">
        <v>461</v>
      </c>
    </row>
    <row r="643" spans="3:11" hidden="1" x14ac:dyDescent="0.25">
      <c r="C643" s="167"/>
      <c r="D643" s="184"/>
      <c r="E643" s="149"/>
      <c r="F643" s="123">
        <f t="shared" si="30"/>
        <v>0</v>
      </c>
      <c r="G643" s="187"/>
      <c r="H643" s="168"/>
      <c r="I643" s="156" t="e">
        <f>VLOOKUP(H643,Presupuesto!$B$8:$C$583,2,0)</f>
        <v>#N/A</v>
      </c>
      <c r="J643" s="124">
        <f t="shared" si="31"/>
        <v>0</v>
      </c>
      <c r="K643" s="124" t="s">
        <v>462</v>
      </c>
    </row>
    <row r="644" spans="3:11" hidden="1" x14ac:dyDescent="0.25">
      <c r="C644" s="167"/>
      <c r="D644" s="184"/>
      <c r="E644" s="149"/>
      <c r="F644" s="123">
        <f t="shared" si="30"/>
        <v>0</v>
      </c>
      <c r="G644" s="187"/>
      <c r="H644" s="168"/>
      <c r="I644" s="156" t="e">
        <f>VLOOKUP(H644,Presupuesto!$B$8:$C$583,2,0)</f>
        <v>#N/A</v>
      </c>
      <c r="J644" s="124">
        <f t="shared" si="31"/>
        <v>0</v>
      </c>
      <c r="K644" s="124" t="s">
        <v>463</v>
      </c>
    </row>
    <row r="645" spans="3:11" hidden="1" x14ac:dyDescent="0.25">
      <c r="C645" s="167"/>
      <c r="D645" s="184"/>
      <c r="E645" s="149"/>
      <c r="F645" s="123">
        <f t="shared" si="30"/>
        <v>0</v>
      </c>
      <c r="G645" s="187"/>
      <c r="H645" s="168"/>
      <c r="I645" s="156" t="e">
        <f>VLOOKUP(H645,Presupuesto!$B$8:$C$583,2,0)</f>
        <v>#N/A</v>
      </c>
      <c r="J645" s="124">
        <f t="shared" si="31"/>
        <v>0</v>
      </c>
      <c r="K645" s="124" t="s">
        <v>2029</v>
      </c>
    </row>
    <row r="646" spans="3:11" hidden="1" x14ac:dyDescent="0.25">
      <c r="C646" s="167"/>
      <c r="D646" s="184"/>
      <c r="E646" s="149"/>
      <c r="F646" s="123">
        <f t="shared" si="30"/>
        <v>0</v>
      </c>
      <c r="G646" s="187"/>
      <c r="H646" s="168"/>
      <c r="I646" s="156" t="e">
        <f>VLOOKUP(H646,Presupuesto!$B$8:$C$583,2,0)</f>
        <v>#N/A</v>
      </c>
      <c r="J646" s="124">
        <f t="shared" si="31"/>
        <v>0</v>
      </c>
      <c r="K646" s="124" t="s">
        <v>471</v>
      </c>
    </row>
    <row r="647" spans="3:11" hidden="1" x14ac:dyDescent="0.25">
      <c r="C647" s="167"/>
      <c r="D647" s="184"/>
      <c r="E647" s="149"/>
      <c r="F647" s="123">
        <f t="shared" si="30"/>
        <v>0</v>
      </c>
      <c r="G647" s="187"/>
      <c r="H647" s="168"/>
      <c r="I647" s="156" t="e">
        <f>VLOOKUP(H647,Presupuesto!$B$8:$C$583,2,0)</f>
        <v>#N/A</v>
      </c>
      <c r="J647" s="124">
        <f t="shared" si="31"/>
        <v>0</v>
      </c>
      <c r="K647" s="124" t="s">
        <v>454</v>
      </c>
    </row>
    <row r="648" spans="3:11" hidden="1" x14ac:dyDescent="0.25">
      <c r="C648" s="167"/>
      <c r="D648" s="184"/>
      <c r="E648" s="149"/>
      <c r="F648" s="123">
        <f t="shared" si="30"/>
        <v>0</v>
      </c>
      <c r="G648" s="187"/>
      <c r="H648" s="168"/>
      <c r="I648" s="156" t="e">
        <f>VLOOKUP(H648,Presupuesto!$B$8:$C$583,2,0)</f>
        <v>#N/A</v>
      </c>
      <c r="J648" s="124">
        <f t="shared" si="31"/>
        <v>0</v>
      </c>
      <c r="K648" s="124" t="s">
        <v>455</v>
      </c>
    </row>
    <row r="649" spans="3:11" hidden="1" x14ac:dyDescent="0.25">
      <c r="C649" s="167"/>
      <c r="D649" s="184"/>
      <c r="E649" s="149"/>
      <c r="F649" s="123">
        <f t="shared" si="30"/>
        <v>0</v>
      </c>
      <c r="G649" s="187"/>
      <c r="H649" s="168"/>
      <c r="I649" s="156" t="e">
        <f>VLOOKUP(H649,Presupuesto!$B$8:$C$583,2,0)</f>
        <v>#N/A</v>
      </c>
      <c r="J649" s="124">
        <f t="shared" si="31"/>
        <v>0</v>
      </c>
      <c r="K649" s="124" t="s">
        <v>456</v>
      </c>
    </row>
    <row r="650" spans="3:11" hidden="1" x14ac:dyDescent="0.25">
      <c r="C650" s="167"/>
      <c r="D650" s="184"/>
      <c r="E650" s="149"/>
      <c r="F650" s="123">
        <f t="shared" si="30"/>
        <v>0</v>
      </c>
      <c r="G650" s="187"/>
      <c r="H650" s="168"/>
      <c r="I650" s="156" t="e">
        <f>VLOOKUP(H650,Presupuesto!$B$8:$C$583,2,0)</f>
        <v>#N/A</v>
      </c>
      <c r="J650" s="124">
        <f t="shared" si="31"/>
        <v>0</v>
      </c>
      <c r="K650" s="124" t="s">
        <v>457</v>
      </c>
    </row>
    <row r="651" spans="3:11" hidden="1" x14ac:dyDescent="0.25">
      <c r="C651" s="167"/>
      <c r="D651" s="184"/>
      <c r="E651" s="149"/>
      <c r="F651" s="123">
        <f t="shared" si="30"/>
        <v>0</v>
      </c>
      <c r="G651" s="187"/>
      <c r="H651" s="168"/>
      <c r="I651" s="156" t="e">
        <f>VLOOKUP(H651,Presupuesto!$B$8:$C$583,2,0)</f>
        <v>#N/A</v>
      </c>
      <c r="J651" s="124">
        <f t="shared" si="31"/>
        <v>0</v>
      </c>
      <c r="K651" s="124" t="s">
        <v>458</v>
      </c>
    </row>
    <row r="652" spans="3:11" hidden="1" x14ac:dyDescent="0.25">
      <c r="C652" s="167"/>
      <c r="D652" s="184"/>
      <c r="E652" s="149"/>
      <c r="F652" s="123">
        <f t="shared" si="30"/>
        <v>0</v>
      </c>
      <c r="G652" s="187"/>
      <c r="H652" s="168"/>
      <c r="I652" s="156" t="e">
        <f>VLOOKUP(H652,Presupuesto!$B$8:$C$583,2,0)</f>
        <v>#N/A</v>
      </c>
      <c r="J652" s="124">
        <f t="shared" si="31"/>
        <v>0</v>
      </c>
      <c r="K652" s="124" t="s">
        <v>459</v>
      </c>
    </row>
    <row r="653" spans="3:11" hidden="1" x14ac:dyDescent="0.25">
      <c r="C653" s="167"/>
      <c r="D653" s="184"/>
      <c r="E653" s="149"/>
      <c r="F653" s="123">
        <f t="shared" si="30"/>
        <v>0</v>
      </c>
      <c r="G653" s="187"/>
      <c r="H653" s="168"/>
      <c r="I653" s="156" t="e">
        <f>VLOOKUP(H653,Presupuesto!$B$8:$C$583,2,0)</f>
        <v>#N/A</v>
      </c>
      <c r="J653" s="124">
        <f t="shared" si="31"/>
        <v>0</v>
      </c>
      <c r="K653" s="124" t="s">
        <v>460</v>
      </c>
    </row>
    <row r="654" spans="3:11" hidden="1" x14ac:dyDescent="0.25">
      <c r="C654" s="167"/>
      <c r="D654" s="184"/>
      <c r="E654" s="149"/>
      <c r="F654" s="123">
        <f t="shared" si="30"/>
        <v>0</v>
      </c>
      <c r="G654" s="187"/>
      <c r="H654" s="168"/>
      <c r="I654" s="156" t="e">
        <f>VLOOKUP(H654,Presupuesto!$B$8:$C$583,2,0)</f>
        <v>#N/A</v>
      </c>
      <c r="J654" s="124">
        <f t="shared" si="31"/>
        <v>0</v>
      </c>
      <c r="K654" s="124" t="s">
        <v>461</v>
      </c>
    </row>
    <row r="655" spans="3:11" hidden="1" x14ac:dyDescent="0.25">
      <c r="C655" s="169"/>
      <c r="D655" s="177"/>
      <c r="E655" s="144"/>
      <c r="F655" s="123">
        <f t="shared" si="30"/>
        <v>0</v>
      </c>
      <c r="G655" s="187"/>
      <c r="H655" s="170"/>
      <c r="I655" s="156" t="e">
        <f>VLOOKUP(H655,Presupuesto!$B$8:$C$583,2,0)</f>
        <v>#N/A</v>
      </c>
      <c r="J655" s="124">
        <f t="shared" si="31"/>
        <v>0</v>
      </c>
      <c r="K655" s="124" t="s">
        <v>462</v>
      </c>
    </row>
    <row r="656" spans="3:11" hidden="1" x14ac:dyDescent="0.25">
      <c r="C656" s="169"/>
      <c r="D656" s="177"/>
      <c r="E656" s="144"/>
      <c r="F656" s="123">
        <f t="shared" si="30"/>
        <v>0</v>
      </c>
      <c r="G656" s="187"/>
      <c r="H656" s="170"/>
      <c r="I656" s="156" t="e">
        <f>VLOOKUP(H656,Presupuesto!$B$8:$C$583,2,0)</f>
        <v>#N/A</v>
      </c>
      <c r="J656" s="124">
        <f t="shared" si="31"/>
        <v>0</v>
      </c>
      <c r="K656" s="124" t="s">
        <v>463</v>
      </c>
    </row>
    <row r="657" spans="3:11" hidden="1" x14ac:dyDescent="0.25">
      <c r="C657" s="169"/>
      <c r="D657" s="177"/>
      <c r="E657" s="144"/>
      <c r="F657" s="123">
        <f t="shared" si="30"/>
        <v>0</v>
      </c>
      <c r="G657" s="187"/>
      <c r="H657" s="170"/>
      <c r="I657" s="156" t="e">
        <f>VLOOKUP(H657,Presupuesto!$B$8:$C$583,2,0)</f>
        <v>#N/A</v>
      </c>
      <c r="J657" s="124">
        <f t="shared" si="31"/>
        <v>0</v>
      </c>
      <c r="K657" s="124" t="s">
        <v>2029</v>
      </c>
    </row>
    <row r="658" spans="3:11" hidden="1" x14ac:dyDescent="0.25">
      <c r="C658" s="169"/>
      <c r="D658" s="177"/>
      <c r="E658" s="144"/>
      <c r="F658" s="123">
        <f t="shared" si="30"/>
        <v>0</v>
      </c>
      <c r="G658" s="187"/>
      <c r="H658" s="170"/>
      <c r="I658" s="156" t="e">
        <f>VLOOKUP(H658,Presupuesto!$B$8:$C$583,2,0)</f>
        <v>#N/A</v>
      </c>
      <c r="J658" s="124">
        <f t="shared" si="31"/>
        <v>0</v>
      </c>
      <c r="K658" s="124" t="s">
        <v>471</v>
      </c>
    </row>
    <row r="659" spans="3:11" hidden="1" x14ac:dyDescent="0.25">
      <c r="C659" s="169"/>
      <c r="D659" s="177"/>
      <c r="E659" s="144"/>
      <c r="F659" s="123">
        <f t="shared" si="30"/>
        <v>0</v>
      </c>
      <c r="G659" s="187"/>
      <c r="H659" s="170"/>
      <c r="I659" s="156" t="e">
        <f>VLOOKUP(H659,Presupuesto!$B$8:$C$583,2,0)</f>
        <v>#N/A</v>
      </c>
      <c r="J659" s="124">
        <f t="shared" si="31"/>
        <v>0</v>
      </c>
      <c r="K659" s="124" t="s">
        <v>454</v>
      </c>
    </row>
    <row r="660" spans="3:11" hidden="1" x14ac:dyDescent="0.25">
      <c r="C660" s="169"/>
      <c r="D660" s="177"/>
      <c r="E660" s="144"/>
      <c r="F660" s="123">
        <f t="shared" si="30"/>
        <v>0</v>
      </c>
      <c r="G660" s="187"/>
      <c r="H660" s="170"/>
      <c r="I660" s="156" t="e">
        <f>VLOOKUP(H660,Presupuesto!$B$8:$C$583,2,0)</f>
        <v>#N/A</v>
      </c>
      <c r="J660" s="124">
        <f t="shared" si="31"/>
        <v>0</v>
      </c>
      <c r="K660" s="124" t="s">
        <v>455</v>
      </c>
    </row>
    <row r="661" spans="3:11" hidden="1" x14ac:dyDescent="0.25">
      <c r="C661" s="169"/>
      <c r="D661" s="177"/>
      <c r="E661" s="144"/>
      <c r="F661" s="123">
        <f t="shared" si="30"/>
        <v>0</v>
      </c>
      <c r="G661" s="187"/>
      <c r="H661" s="170"/>
      <c r="I661" s="156" t="e">
        <f>VLOOKUP(H661,Presupuesto!$B$8:$C$583,2,0)</f>
        <v>#N/A</v>
      </c>
      <c r="J661" s="124">
        <f t="shared" si="31"/>
        <v>0</v>
      </c>
      <c r="K661" s="124" t="s">
        <v>456</v>
      </c>
    </row>
    <row r="662" spans="3:11" hidden="1" x14ac:dyDescent="0.25">
      <c r="C662" s="169"/>
      <c r="D662" s="177"/>
      <c r="E662" s="144"/>
      <c r="F662" s="123">
        <f t="shared" si="30"/>
        <v>0</v>
      </c>
      <c r="G662" s="187"/>
      <c r="H662" s="170"/>
      <c r="I662" s="156" t="e">
        <f>VLOOKUP(H662,Presupuesto!$B$8:$C$583,2,0)</f>
        <v>#N/A</v>
      </c>
      <c r="J662" s="124">
        <f t="shared" si="31"/>
        <v>0</v>
      </c>
      <c r="K662" s="124" t="s">
        <v>457</v>
      </c>
    </row>
    <row r="663" spans="3:11" hidden="1" x14ac:dyDescent="0.25">
      <c r="C663" s="171"/>
      <c r="D663" s="177"/>
      <c r="E663" s="144"/>
      <c r="F663" s="123">
        <f t="shared" si="30"/>
        <v>0</v>
      </c>
      <c r="G663" s="187"/>
      <c r="H663" s="172"/>
      <c r="I663" s="156" t="e">
        <f>VLOOKUP(H663,Presupuesto!$B$8:$C$583,2,0)</f>
        <v>#N/A</v>
      </c>
      <c r="J663" s="124">
        <f t="shared" si="31"/>
        <v>0</v>
      </c>
      <c r="K663" s="124" t="s">
        <v>458</v>
      </c>
    </row>
    <row r="664" spans="3:11" hidden="1" x14ac:dyDescent="0.25">
      <c r="C664" s="171"/>
      <c r="D664" s="177"/>
      <c r="E664" s="144"/>
      <c r="F664" s="123">
        <f t="shared" si="30"/>
        <v>0</v>
      </c>
      <c r="G664" s="187"/>
      <c r="H664" s="172"/>
      <c r="I664" s="156" t="e">
        <f>VLOOKUP(H664,Presupuesto!$B$8:$C$583,2,0)</f>
        <v>#N/A</v>
      </c>
      <c r="J664" s="124">
        <f t="shared" si="31"/>
        <v>0</v>
      </c>
      <c r="K664" s="124" t="s">
        <v>459</v>
      </c>
    </row>
    <row r="665" spans="3:11" hidden="1" x14ac:dyDescent="0.25">
      <c r="C665" s="171"/>
      <c r="D665" s="177"/>
      <c r="E665" s="144"/>
      <c r="F665" s="123">
        <f t="shared" si="30"/>
        <v>0</v>
      </c>
      <c r="G665" s="187"/>
      <c r="H665" s="172"/>
      <c r="I665" s="156" t="e">
        <f>VLOOKUP(H665,Presupuesto!$B$8:$C$583,2,0)</f>
        <v>#N/A</v>
      </c>
      <c r="J665" s="124">
        <f t="shared" si="31"/>
        <v>0</v>
      </c>
      <c r="K665" s="124" t="s">
        <v>460</v>
      </c>
    </row>
    <row r="666" spans="3:11" hidden="1" x14ac:dyDescent="0.25">
      <c r="C666" s="171"/>
      <c r="D666" s="177"/>
      <c r="E666" s="144"/>
      <c r="F666" s="123">
        <f t="shared" si="30"/>
        <v>0</v>
      </c>
      <c r="G666" s="187"/>
      <c r="H666" s="172"/>
      <c r="I666" s="156" t="e">
        <f>VLOOKUP(H666,Presupuesto!$B$8:$C$583,2,0)</f>
        <v>#N/A</v>
      </c>
      <c r="J666" s="124">
        <f t="shared" si="31"/>
        <v>0</v>
      </c>
      <c r="K666" s="124" t="s">
        <v>461</v>
      </c>
    </row>
    <row r="667" spans="3:11" ht="15.75" thickBot="1" x14ac:dyDescent="0.3">
      <c r="C667" s="173"/>
      <c r="D667" s="185"/>
      <c r="E667" s="129"/>
      <c r="F667" s="131">
        <f t="shared" si="30"/>
        <v>0</v>
      </c>
      <c r="G667" s="188"/>
      <c r="H667" s="174"/>
      <c r="I667" s="158" t="e">
        <f>VLOOKUP(H667,Presupuesto!$B$8:$C$583,2,0)</f>
        <v>#N/A</v>
      </c>
      <c r="J667" s="124">
        <f t="shared" si="31"/>
        <v>0</v>
      </c>
      <c r="K667" s="124" t="s">
        <v>462</v>
      </c>
    </row>
    <row r="669" spans="3:11" x14ac:dyDescent="0.25">
      <c r="F669" s="116"/>
      <c r="G669" s="115"/>
      <c r="H669" s="116"/>
      <c r="I669" s="116"/>
    </row>
    <row r="670" spans="3:11" ht="15.75" thickBot="1" x14ac:dyDescent="0.3"/>
    <row r="671" spans="3:11" ht="15.75" thickBot="1" x14ac:dyDescent="0.3">
      <c r="C671" s="183" t="s">
        <v>53</v>
      </c>
      <c r="D671" s="134">
        <f>SUM(F679:F712)</f>
        <v>175950</v>
      </c>
      <c r="F671" s="72"/>
      <c r="G671" s="97"/>
      <c r="H671" s="72"/>
      <c r="I671" s="72"/>
    </row>
    <row r="672" spans="3:11" x14ac:dyDescent="0.25">
      <c r="C672" s="72"/>
      <c r="D672" s="31"/>
      <c r="E672" s="119"/>
      <c r="F672" s="119"/>
      <c r="G672" s="119"/>
      <c r="H672" s="94"/>
      <c r="I672" s="94"/>
      <c r="J672" s="94"/>
      <c r="K672" s="138"/>
    </row>
    <row r="673" spans="3:11" x14ac:dyDescent="0.25">
      <c r="C673" s="72"/>
      <c r="D673" s="31"/>
      <c r="E673" s="119"/>
      <c r="F673" s="119"/>
      <c r="G673" s="119"/>
      <c r="H673" s="94"/>
      <c r="I673" s="94"/>
      <c r="J673" s="94"/>
      <c r="K673" s="138"/>
    </row>
    <row r="674" spans="3:11" ht="15.75" x14ac:dyDescent="0.25">
      <c r="C674" s="236" t="s">
        <v>450</v>
      </c>
      <c r="D674" s="237" t="s">
        <v>1618</v>
      </c>
      <c r="E674" s="119"/>
      <c r="F674" s="119"/>
      <c r="G674" s="119"/>
      <c r="H674" s="94"/>
      <c r="I674" s="94"/>
      <c r="J674" s="94"/>
      <c r="K674" s="138"/>
    </row>
    <row r="675" spans="3:11" ht="18.75" x14ac:dyDescent="0.25">
      <c r="C675" s="256" t="str">
        <f>IFERROR(VLOOKUP(D674,'Desarrollo Curricular'!$E:$F,2,FALSE),IFERROR(VLOOKUP(D674,Investigación!$E:$F,2,FALSE),IFERROR(VLOOKUP(D674,'Vinculación Univ. Sociedad'!$E:$F,2,FALSE),IFERROR(VLOOKUP(D674,'Docencia y Recursos Humanos '!$E:$F,2,FALSE),IFERROR(VLOOKUP(D674,Estudiantes!$E:$F,2,FALSE),IFERROR(VLOOKUP(D674,'Gestion Administrativa'!$E:$F,2,FALSE),IFERROR(VLOOKUP(D674,'Gestion Academica'!$E:$F,2,FALSE),IFERROR(VLOOKUP(D674,Graduados!$E:$F,2,FALSE),IFERROR(VLOOKUP(D674,'Gestión del Conocimiento'!$E:$F,2,FALSE),IFERROR(VLOOKUP(D674,Gobernabilidad!$E:$F,2,FALSE),IFERROR(VLOOKUP(D674,'NIVEL DE ES Y  SISTEMA NACIONAL'!$E:$F,2,FALSE),VLOOKUP(D674,'Lo Esencial'!$E:$F,2,0))))))))))))</f>
        <v>Inversión para la ejecución de los planes de mejora.</v>
      </c>
      <c r="D675" s="31"/>
      <c r="E675" s="119"/>
      <c r="F675" s="119"/>
      <c r="G675" s="119"/>
      <c r="H675" s="94"/>
      <c r="I675" s="94"/>
      <c r="J675" s="94"/>
      <c r="K675" s="138"/>
    </row>
    <row r="676" spans="3:11" ht="15.75" thickBot="1" x14ac:dyDescent="0.3">
      <c r="F676" s="119"/>
      <c r="G676" s="94"/>
      <c r="H676" s="94"/>
      <c r="I676" s="94"/>
    </row>
    <row r="677" spans="3:11" ht="30.75" thickBot="1" x14ac:dyDescent="0.3">
      <c r="C677" s="155" t="s">
        <v>44</v>
      </c>
      <c r="D677" s="155" t="s">
        <v>55</v>
      </c>
      <c r="E677" s="162" t="s">
        <v>57</v>
      </c>
      <c r="F677" s="161" t="s">
        <v>27</v>
      </c>
      <c r="G677" s="159" t="s">
        <v>187</v>
      </c>
      <c r="H677" s="162" t="s">
        <v>46</v>
      </c>
      <c r="I677" s="159" t="s">
        <v>188</v>
      </c>
      <c r="J677" s="159" t="s">
        <v>469</v>
      </c>
      <c r="K677" s="159" t="s">
        <v>470</v>
      </c>
    </row>
    <row r="678" spans="3:11" x14ac:dyDescent="0.25">
      <c r="C678" s="269" t="s">
        <v>497</v>
      </c>
      <c r="D678" s="270"/>
      <c r="E678" s="268">
        <f>HLOOKUP(C678,$AH$2:$BU$3,2,0)</f>
        <v>1200</v>
      </c>
      <c r="F678" s="123">
        <f t="shared" ref="F678:F712" si="32">D678*E678</f>
        <v>0</v>
      </c>
      <c r="G678" s="187" t="s">
        <v>186</v>
      </c>
      <c r="H678" s="168" t="s">
        <v>314</v>
      </c>
      <c r="I678" s="156" t="str">
        <f>VLOOKUP(H678,Presupuesto!$B$8:$C$583,2,0)</f>
        <v>AGUINALDO Y DECIMOCUARTO MES (11500-00)</v>
      </c>
      <c r="J678" s="267" t="s">
        <v>180</v>
      </c>
      <c r="K678" s="124" t="s">
        <v>453</v>
      </c>
    </row>
    <row r="679" spans="3:11" x14ac:dyDescent="0.25">
      <c r="C679" s="167" t="s">
        <v>2024</v>
      </c>
      <c r="D679" s="184">
        <v>1</v>
      </c>
      <c r="E679" s="149">
        <v>175950</v>
      </c>
      <c r="F679" s="123">
        <f t="shared" si="32"/>
        <v>175950</v>
      </c>
      <c r="G679" s="187" t="s">
        <v>186</v>
      </c>
      <c r="H679" s="168" t="s">
        <v>934</v>
      </c>
      <c r="I679" s="156" t="str">
        <f>VLOOKUP(H679,Presupuesto!$B$8:$C$583,2,0)</f>
        <v>SERVICIOS DE CAPACITACION.</v>
      </c>
      <c r="J679" s="124" t="s">
        <v>180</v>
      </c>
      <c r="K679" s="124" t="s">
        <v>471</v>
      </c>
    </row>
    <row r="680" spans="3:11" hidden="1" x14ac:dyDescent="0.25">
      <c r="C680" s="167"/>
      <c r="D680" s="184"/>
      <c r="E680" s="149"/>
      <c r="F680" s="123">
        <f t="shared" si="32"/>
        <v>0</v>
      </c>
      <c r="G680" s="187"/>
      <c r="H680" s="168">
        <v>42500</v>
      </c>
      <c r="I680" s="156" t="e">
        <f>VLOOKUP(H680,Presupuesto!$B$8:$C$583,2,0)</f>
        <v>#N/A</v>
      </c>
      <c r="J680" s="124">
        <f t="shared" ref="J680:J712" si="33">$J$633</f>
        <v>0</v>
      </c>
      <c r="K680" s="124" t="s">
        <v>454</v>
      </c>
    </row>
    <row r="681" spans="3:11" hidden="1" x14ac:dyDescent="0.25">
      <c r="C681" s="167"/>
      <c r="D681" s="184"/>
      <c r="E681" s="149"/>
      <c r="F681" s="123">
        <f t="shared" si="32"/>
        <v>0</v>
      </c>
      <c r="G681" s="187"/>
      <c r="H681" s="168">
        <v>42500</v>
      </c>
      <c r="I681" s="156" t="e">
        <f>VLOOKUP(H681,Presupuesto!$B$8:$C$583,2,0)</f>
        <v>#N/A</v>
      </c>
      <c r="J681" s="124">
        <f t="shared" si="33"/>
        <v>0</v>
      </c>
      <c r="K681" s="124" t="s">
        <v>455</v>
      </c>
    </row>
    <row r="682" spans="3:11" hidden="1" x14ac:dyDescent="0.25">
      <c r="C682" s="167"/>
      <c r="D682" s="184"/>
      <c r="E682" s="149"/>
      <c r="F682" s="123">
        <f t="shared" si="32"/>
        <v>0</v>
      </c>
      <c r="G682" s="187"/>
      <c r="H682" s="168">
        <v>42500</v>
      </c>
      <c r="I682" s="156" t="e">
        <f>VLOOKUP(H682,Presupuesto!$B$8:$C$583,2,0)</f>
        <v>#N/A</v>
      </c>
      <c r="J682" s="124">
        <f t="shared" si="33"/>
        <v>0</v>
      </c>
      <c r="K682" s="124" t="s">
        <v>456</v>
      </c>
    </row>
    <row r="683" spans="3:11" hidden="1" x14ac:dyDescent="0.25">
      <c r="C683" s="167"/>
      <c r="D683" s="184"/>
      <c r="E683" s="149"/>
      <c r="F683" s="123">
        <f t="shared" si="32"/>
        <v>0</v>
      </c>
      <c r="G683" s="187"/>
      <c r="H683" s="168">
        <v>42500</v>
      </c>
      <c r="I683" s="156" t="e">
        <f>VLOOKUP(H683,Presupuesto!$B$8:$C$583,2,0)</f>
        <v>#N/A</v>
      </c>
      <c r="J683" s="124">
        <f t="shared" si="33"/>
        <v>0</v>
      </c>
      <c r="K683" s="124" t="s">
        <v>457</v>
      </c>
    </row>
    <row r="684" spans="3:11" hidden="1" x14ac:dyDescent="0.25">
      <c r="C684" s="167"/>
      <c r="D684" s="184"/>
      <c r="E684" s="149"/>
      <c r="F684" s="123">
        <f t="shared" si="32"/>
        <v>0</v>
      </c>
      <c r="G684" s="187"/>
      <c r="H684" s="168">
        <v>42500</v>
      </c>
      <c r="I684" s="156" t="e">
        <f>VLOOKUP(H684,Presupuesto!$B$8:$C$583,2,0)</f>
        <v>#N/A</v>
      </c>
      <c r="J684" s="124">
        <f t="shared" si="33"/>
        <v>0</v>
      </c>
      <c r="K684" s="124" t="s">
        <v>458</v>
      </c>
    </row>
    <row r="685" spans="3:11" hidden="1" x14ac:dyDescent="0.25">
      <c r="C685" s="167"/>
      <c r="D685" s="184"/>
      <c r="E685" s="149"/>
      <c r="F685" s="123">
        <f t="shared" si="32"/>
        <v>0</v>
      </c>
      <c r="G685" s="187"/>
      <c r="H685" s="168">
        <v>35600</v>
      </c>
      <c r="I685" s="156" t="e">
        <f>VLOOKUP(H685,Presupuesto!$B$8:$C$583,2,0)</f>
        <v>#N/A</v>
      </c>
      <c r="J685" s="124">
        <f t="shared" si="33"/>
        <v>0</v>
      </c>
      <c r="K685" s="124" t="s">
        <v>459</v>
      </c>
    </row>
    <row r="686" spans="3:11" hidden="1" x14ac:dyDescent="0.25">
      <c r="C686" s="167"/>
      <c r="D686" s="184"/>
      <c r="E686" s="149"/>
      <c r="F686" s="123">
        <f t="shared" si="32"/>
        <v>0</v>
      </c>
      <c r="G686" s="187"/>
      <c r="H686" s="168"/>
      <c r="I686" s="156" t="e">
        <f>VLOOKUP(H686,Presupuesto!$B$8:$C$583,2,0)</f>
        <v>#N/A</v>
      </c>
      <c r="J686" s="124">
        <f t="shared" si="33"/>
        <v>0</v>
      </c>
      <c r="K686" s="124" t="s">
        <v>460</v>
      </c>
    </row>
    <row r="687" spans="3:11" hidden="1" x14ac:dyDescent="0.25">
      <c r="C687" s="167"/>
      <c r="D687" s="184"/>
      <c r="E687" s="149"/>
      <c r="F687" s="123">
        <f t="shared" si="32"/>
        <v>0</v>
      </c>
      <c r="G687" s="187"/>
      <c r="H687" s="168"/>
      <c r="I687" s="156" t="e">
        <f>VLOOKUP(H687,Presupuesto!$B$8:$C$583,2,0)</f>
        <v>#N/A</v>
      </c>
      <c r="J687" s="124">
        <f t="shared" si="33"/>
        <v>0</v>
      </c>
      <c r="K687" s="124" t="s">
        <v>461</v>
      </c>
    </row>
    <row r="688" spans="3:11" hidden="1" x14ac:dyDescent="0.25">
      <c r="C688" s="167"/>
      <c r="D688" s="184"/>
      <c r="E688" s="149"/>
      <c r="F688" s="123">
        <f t="shared" si="32"/>
        <v>0</v>
      </c>
      <c r="G688" s="187"/>
      <c r="H688" s="168"/>
      <c r="I688" s="156" t="e">
        <f>VLOOKUP(H688,Presupuesto!$B$8:$C$583,2,0)</f>
        <v>#N/A</v>
      </c>
      <c r="J688" s="124">
        <f t="shared" si="33"/>
        <v>0</v>
      </c>
      <c r="K688" s="124" t="s">
        <v>462</v>
      </c>
    </row>
    <row r="689" spans="3:11" hidden="1" x14ac:dyDescent="0.25">
      <c r="C689" s="167"/>
      <c r="D689" s="184"/>
      <c r="E689" s="149"/>
      <c r="F689" s="123">
        <f t="shared" si="32"/>
        <v>0</v>
      </c>
      <c r="G689" s="187"/>
      <c r="H689" s="168"/>
      <c r="I689" s="156" t="e">
        <f>VLOOKUP(H689,Presupuesto!$B$8:$C$583,2,0)</f>
        <v>#N/A</v>
      </c>
      <c r="J689" s="124">
        <f t="shared" si="33"/>
        <v>0</v>
      </c>
      <c r="K689" s="124" t="s">
        <v>463</v>
      </c>
    </row>
    <row r="690" spans="3:11" hidden="1" x14ac:dyDescent="0.25">
      <c r="C690" s="167"/>
      <c r="D690" s="184"/>
      <c r="E690" s="149"/>
      <c r="F690" s="123">
        <f t="shared" si="32"/>
        <v>0</v>
      </c>
      <c r="G690" s="187"/>
      <c r="H690" s="168"/>
      <c r="I690" s="156" t="e">
        <f>VLOOKUP(H690,Presupuesto!$B$8:$C$583,2,0)</f>
        <v>#N/A</v>
      </c>
      <c r="J690" s="124">
        <f t="shared" si="33"/>
        <v>0</v>
      </c>
      <c r="K690" s="124" t="s">
        <v>2029</v>
      </c>
    </row>
    <row r="691" spans="3:11" hidden="1" x14ac:dyDescent="0.25">
      <c r="C691" s="167"/>
      <c r="D691" s="184"/>
      <c r="E691" s="149"/>
      <c r="F691" s="123">
        <f t="shared" si="32"/>
        <v>0</v>
      </c>
      <c r="G691" s="187"/>
      <c r="H691" s="168"/>
      <c r="I691" s="156" t="e">
        <f>VLOOKUP(H691,Presupuesto!$B$8:$C$583,2,0)</f>
        <v>#N/A</v>
      </c>
      <c r="J691" s="124">
        <f t="shared" si="33"/>
        <v>0</v>
      </c>
      <c r="K691" s="124" t="s">
        <v>471</v>
      </c>
    </row>
    <row r="692" spans="3:11" hidden="1" x14ac:dyDescent="0.25">
      <c r="C692" s="167"/>
      <c r="D692" s="184"/>
      <c r="E692" s="149"/>
      <c r="F692" s="123">
        <f t="shared" si="32"/>
        <v>0</v>
      </c>
      <c r="G692" s="187"/>
      <c r="H692" s="168"/>
      <c r="I692" s="156" t="e">
        <f>VLOOKUP(H692,Presupuesto!$B$8:$C$583,2,0)</f>
        <v>#N/A</v>
      </c>
      <c r="J692" s="124">
        <f t="shared" si="33"/>
        <v>0</v>
      </c>
      <c r="K692" s="124" t="s">
        <v>454</v>
      </c>
    </row>
    <row r="693" spans="3:11" hidden="1" x14ac:dyDescent="0.25">
      <c r="C693" s="167"/>
      <c r="D693" s="184"/>
      <c r="E693" s="149"/>
      <c r="F693" s="123">
        <f t="shared" si="32"/>
        <v>0</v>
      </c>
      <c r="G693" s="187"/>
      <c r="H693" s="168"/>
      <c r="I693" s="156" t="e">
        <f>VLOOKUP(H693,Presupuesto!$B$8:$C$583,2,0)</f>
        <v>#N/A</v>
      </c>
      <c r="J693" s="124">
        <f t="shared" si="33"/>
        <v>0</v>
      </c>
      <c r="K693" s="124" t="s">
        <v>455</v>
      </c>
    </row>
    <row r="694" spans="3:11" hidden="1" x14ac:dyDescent="0.25">
      <c r="C694" s="167"/>
      <c r="D694" s="184"/>
      <c r="E694" s="149"/>
      <c r="F694" s="123">
        <f t="shared" si="32"/>
        <v>0</v>
      </c>
      <c r="G694" s="187"/>
      <c r="H694" s="168"/>
      <c r="I694" s="156" t="e">
        <f>VLOOKUP(H694,Presupuesto!$B$8:$C$583,2,0)</f>
        <v>#N/A</v>
      </c>
      <c r="J694" s="124">
        <f t="shared" si="33"/>
        <v>0</v>
      </c>
      <c r="K694" s="124" t="s">
        <v>456</v>
      </c>
    </row>
    <row r="695" spans="3:11" hidden="1" x14ac:dyDescent="0.25">
      <c r="C695" s="167"/>
      <c r="D695" s="184"/>
      <c r="E695" s="149"/>
      <c r="F695" s="123">
        <f t="shared" si="32"/>
        <v>0</v>
      </c>
      <c r="G695" s="187"/>
      <c r="H695" s="168"/>
      <c r="I695" s="156" t="e">
        <f>VLOOKUP(H695,Presupuesto!$B$8:$C$583,2,0)</f>
        <v>#N/A</v>
      </c>
      <c r="J695" s="124">
        <f t="shared" si="33"/>
        <v>0</v>
      </c>
      <c r="K695" s="124" t="s">
        <v>457</v>
      </c>
    </row>
    <row r="696" spans="3:11" hidden="1" x14ac:dyDescent="0.25">
      <c r="C696" s="167"/>
      <c r="D696" s="184"/>
      <c r="E696" s="149"/>
      <c r="F696" s="123">
        <f t="shared" si="32"/>
        <v>0</v>
      </c>
      <c r="G696" s="187"/>
      <c r="H696" s="168"/>
      <c r="I696" s="156" t="e">
        <f>VLOOKUP(H696,Presupuesto!$B$8:$C$583,2,0)</f>
        <v>#N/A</v>
      </c>
      <c r="J696" s="124">
        <f t="shared" si="33"/>
        <v>0</v>
      </c>
      <c r="K696" s="124" t="s">
        <v>458</v>
      </c>
    </row>
    <row r="697" spans="3:11" hidden="1" x14ac:dyDescent="0.25">
      <c r="C697" s="167"/>
      <c r="D697" s="184"/>
      <c r="E697" s="149"/>
      <c r="F697" s="123">
        <f t="shared" si="32"/>
        <v>0</v>
      </c>
      <c r="G697" s="187"/>
      <c r="H697" s="168"/>
      <c r="I697" s="156" t="e">
        <f>VLOOKUP(H697,Presupuesto!$B$8:$C$583,2,0)</f>
        <v>#N/A</v>
      </c>
      <c r="J697" s="124">
        <f t="shared" si="33"/>
        <v>0</v>
      </c>
      <c r="K697" s="124" t="s">
        <v>459</v>
      </c>
    </row>
    <row r="698" spans="3:11" hidden="1" x14ac:dyDescent="0.25">
      <c r="C698" s="167"/>
      <c r="D698" s="184"/>
      <c r="E698" s="149"/>
      <c r="F698" s="123">
        <f t="shared" si="32"/>
        <v>0</v>
      </c>
      <c r="G698" s="187"/>
      <c r="H698" s="168"/>
      <c r="I698" s="156" t="e">
        <f>VLOOKUP(H698,Presupuesto!$B$8:$C$583,2,0)</f>
        <v>#N/A</v>
      </c>
      <c r="J698" s="124">
        <f t="shared" si="33"/>
        <v>0</v>
      </c>
      <c r="K698" s="124" t="s">
        <v>460</v>
      </c>
    </row>
    <row r="699" spans="3:11" hidden="1" x14ac:dyDescent="0.25">
      <c r="C699" s="167"/>
      <c r="D699" s="184"/>
      <c r="E699" s="149"/>
      <c r="F699" s="123">
        <f t="shared" si="32"/>
        <v>0</v>
      </c>
      <c r="G699" s="187"/>
      <c r="H699" s="168"/>
      <c r="I699" s="156" t="e">
        <f>VLOOKUP(H699,Presupuesto!$B$8:$C$583,2,0)</f>
        <v>#N/A</v>
      </c>
      <c r="J699" s="124">
        <f t="shared" si="33"/>
        <v>0</v>
      </c>
      <c r="K699" s="124" t="s">
        <v>461</v>
      </c>
    </row>
    <row r="700" spans="3:11" hidden="1" x14ac:dyDescent="0.25">
      <c r="C700" s="169"/>
      <c r="D700" s="177"/>
      <c r="E700" s="144"/>
      <c r="F700" s="123">
        <f t="shared" si="32"/>
        <v>0</v>
      </c>
      <c r="G700" s="187"/>
      <c r="H700" s="170"/>
      <c r="I700" s="156" t="e">
        <f>VLOOKUP(H700,Presupuesto!$B$8:$C$583,2,0)</f>
        <v>#N/A</v>
      </c>
      <c r="J700" s="124">
        <f t="shared" si="33"/>
        <v>0</v>
      </c>
      <c r="K700" s="124" t="s">
        <v>462</v>
      </c>
    </row>
    <row r="701" spans="3:11" hidden="1" x14ac:dyDescent="0.25">
      <c r="C701" s="169"/>
      <c r="D701" s="177"/>
      <c r="E701" s="144"/>
      <c r="F701" s="123">
        <f t="shared" si="32"/>
        <v>0</v>
      </c>
      <c r="G701" s="187"/>
      <c r="H701" s="170"/>
      <c r="I701" s="156" t="e">
        <f>VLOOKUP(H701,Presupuesto!$B$8:$C$583,2,0)</f>
        <v>#N/A</v>
      </c>
      <c r="J701" s="124">
        <f t="shared" si="33"/>
        <v>0</v>
      </c>
      <c r="K701" s="124" t="s">
        <v>463</v>
      </c>
    </row>
    <row r="702" spans="3:11" hidden="1" x14ac:dyDescent="0.25">
      <c r="C702" s="169"/>
      <c r="D702" s="177"/>
      <c r="E702" s="144"/>
      <c r="F702" s="123">
        <f t="shared" si="32"/>
        <v>0</v>
      </c>
      <c r="G702" s="187"/>
      <c r="H702" s="170"/>
      <c r="I702" s="156" t="e">
        <f>VLOOKUP(H702,Presupuesto!$B$8:$C$583,2,0)</f>
        <v>#N/A</v>
      </c>
      <c r="J702" s="124">
        <f t="shared" si="33"/>
        <v>0</v>
      </c>
      <c r="K702" s="124" t="s">
        <v>2029</v>
      </c>
    </row>
    <row r="703" spans="3:11" hidden="1" x14ac:dyDescent="0.25">
      <c r="C703" s="169"/>
      <c r="D703" s="177"/>
      <c r="E703" s="144"/>
      <c r="F703" s="123">
        <f t="shared" si="32"/>
        <v>0</v>
      </c>
      <c r="G703" s="187"/>
      <c r="H703" s="170"/>
      <c r="I703" s="156" t="e">
        <f>VLOOKUP(H703,Presupuesto!$B$8:$C$583,2,0)</f>
        <v>#N/A</v>
      </c>
      <c r="J703" s="124">
        <f t="shared" si="33"/>
        <v>0</v>
      </c>
      <c r="K703" s="124" t="s">
        <v>471</v>
      </c>
    </row>
    <row r="704" spans="3:11" hidden="1" x14ac:dyDescent="0.25">
      <c r="C704" s="169"/>
      <c r="D704" s="177"/>
      <c r="E704" s="144"/>
      <c r="F704" s="123">
        <f t="shared" si="32"/>
        <v>0</v>
      </c>
      <c r="G704" s="187"/>
      <c r="H704" s="170"/>
      <c r="I704" s="156" t="e">
        <f>VLOOKUP(H704,Presupuesto!$B$8:$C$583,2,0)</f>
        <v>#N/A</v>
      </c>
      <c r="J704" s="124">
        <f t="shared" si="33"/>
        <v>0</v>
      </c>
      <c r="K704" s="124" t="s">
        <v>454</v>
      </c>
    </row>
    <row r="705" spans="3:11" hidden="1" x14ac:dyDescent="0.25">
      <c r="C705" s="169"/>
      <c r="D705" s="177"/>
      <c r="E705" s="144"/>
      <c r="F705" s="123">
        <f t="shared" si="32"/>
        <v>0</v>
      </c>
      <c r="G705" s="187"/>
      <c r="H705" s="170"/>
      <c r="I705" s="156" t="e">
        <f>VLOOKUP(H705,Presupuesto!$B$8:$C$583,2,0)</f>
        <v>#N/A</v>
      </c>
      <c r="J705" s="124">
        <f t="shared" si="33"/>
        <v>0</v>
      </c>
      <c r="K705" s="124" t="s">
        <v>455</v>
      </c>
    </row>
    <row r="706" spans="3:11" hidden="1" x14ac:dyDescent="0.25">
      <c r="C706" s="169"/>
      <c r="D706" s="177"/>
      <c r="E706" s="144"/>
      <c r="F706" s="123">
        <f t="shared" si="32"/>
        <v>0</v>
      </c>
      <c r="G706" s="187"/>
      <c r="H706" s="170"/>
      <c r="I706" s="156" t="e">
        <f>VLOOKUP(H706,Presupuesto!$B$8:$C$583,2,0)</f>
        <v>#N/A</v>
      </c>
      <c r="J706" s="124">
        <f t="shared" si="33"/>
        <v>0</v>
      </c>
      <c r="K706" s="124" t="s">
        <v>456</v>
      </c>
    </row>
    <row r="707" spans="3:11" hidden="1" x14ac:dyDescent="0.25">
      <c r="C707" s="169"/>
      <c r="D707" s="177"/>
      <c r="E707" s="144"/>
      <c r="F707" s="123">
        <f t="shared" si="32"/>
        <v>0</v>
      </c>
      <c r="G707" s="187"/>
      <c r="H707" s="170"/>
      <c r="I707" s="156" t="e">
        <f>VLOOKUP(H707,Presupuesto!$B$8:$C$583,2,0)</f>
        <v>#N/A</v>
      </c>
      <c r="J707" s="124">
        <f t="shared" si="33"/>
        <v>0</v>
      </c>
      <c r="K707" s="124" t="s">
        <v>457</v>
      </c>
    </row>
    <row r="708" spans="3:11" hidden="1" x14ac:dyDescent="0.25">
      <c r="C708" s="171"/>
      <c r="D708" s="177"/>
      <c r="E708" s="144"/>
      <c r="F708" s="123">
        <f t="shared" si="32"/>
        <v>0</v>
      </c>
      <c r="G708" s="187"/>
      <c r="H708" s="172"/>
      <c r="I708" s="156" t="e">
        <f>VLOOKUP(H708,Presupuesto!$B$8:$C$583,2,0)</f>
        <v>#N/A</v>
      </c>
      <c r="J708" s="124">
        <f t="shared" si="33"/>
        <v>0</v>
      </c>
      <c r="K708" s="124" t="s">
        <v>458</v>
      </c>
    </row>
    <row r="709" spans="3:11" hidden="1" x14ac:dyDescent="0.25">
      <c r="C709" s="171"/>
      <c r="D709" s="177"/>
      <c r="E709" s="144"/>
      <c r="F709" s="123">
        <f t="shared" si="32"/>
        <v>0</v>
      </c>
      <c r="G709" s="187"/>
      <c r="H709" s="172"/>
      <c r="I709" s="156" t="e">
        <f>VLOOKUP(H709,Presupuesto!$B$8:$C$583,2,0)</f>
        <v>#N/A</v>
      </c>
      <c r="J709" s="124">
        <f t="shared" si="33"/>
        <v>0</v>
      </c>
      <c r="K709" s="124" t="s">
        <v>459</v>
      </c>
    </row>
    <row r="710" spans="3:11" hidden="1" x14ac:dyDescent="0.25">
      <c r="C710" s="171"/>
      <c r="D710" s="177"/>
      <c r="E710" s="144"/>
      <c r="F710" s="123">
        <f t="shared" si="32"/>
        <v>0</v>
      </c>
      <c r="G710" s="187"/>
      <c r="H710" s="172"/>
      <c r="I710" s="156" t="e">
        <f>VLOOKUP(H710,Presupuesto!$B$8:$C$583,2,0)</f>
        <v>#N/A</v>
      </c>
      <c r="J710" s="124">
        <f t="shared" si="33"/>
        <v>0</v>
      </c>
      <c r="K710" s="124" t="s">
        <v>460</v>
      </c>
    </row>
    <row r="711" spans="3:11" hidden="1" x14ac:dyDescent="0.25">
      <c r="C711" s="171"/>
      <c r="D711" s="177"/>
      <c r="E711" s="144"/>
      <c r="F711" s="123">
        <f t="shared" si="32"/>
        <v>0</v>
      </c>
      <c r="G711" s="187"/>
      <c r="H711" s="172"/>
      <c r="I711" s="156" t="e">
        <f>VLOOKUP(H711,Presupuesto!$B$8:$C$583,2,0)</f>
        <v>#N/A</v>
      </c>
      <c r="J711" s="124">
        <f t="shared" si="33"/>
        <v>0</v>
      </c>
      <c r="K711" s="124" t="s">
        <v>461</v>
      </c>
    </row>
    <row r="712" spans="3:11" ht="15.75" thickBot="1" x14ac:dyDescent="0.3">
      <c r="C712" s="173"/>
      <c r="D712" s="185"/>
      <c r="E712" s="129"/>
      <c r="F712" s="131">
        <f t="shared" si="32"/>
        <v>0</v>
      </c>
      <c r="G712" s="188"/>
      <c r="H712" s="174"/>
      <c r="I712" s="158" t="e">
        <f>VLOOKUP(H712,Presupuesto!$B$8:$C$583,2,0)</f>
        <v>#N/A</v>
      </c>
      <c r="J712" s="124">
        <f t="shared" si="33"/>
        <v>0</v>
      </c>
      <c r="K712" s="124" t="s">
        <v>462</v>
      </c>
    </row>
    <row r="719" spans="3:11" ht="15.75" thickBot="1" x14ac:dyDescent="0.3"/>
    <row r="720" spans="3:11" ht="15.75" thickBot="1" x14ac:dyDescent="0.3">
      <c r="C720" s="183" t="s">
        <v>53</v>
      </c>
      <c r="D720" s="134">
        <f>SUM(F728:F761)</f>
        <v>832500</v>
      </c>
      <c r="F720" s="72"/>
      <c r="G720" s="97"/>
      <c r="H720" s="72"/>
      <c r="I720" s="72"/>
    </row>
    <row r="721" spans="3:11" x14ac:dyDescent="0.25">
      <c r="C721" s="72"/>
      <c r="D721" s="31"/>
      <c r="E721" s="119"/>
      <c r="F721" s="119"/>
      <c r="G721" s="119"/>
      <c r="H721" s="94"/>
      <c r="I721" s="94"/>
      <c r="J721" s="94"/>
      <c r="K721" s="138"/>
    </row>
    <row r="722" spans="3:11" x14ac:dyDescent="0.25">
      <c r="C722" s="72"/>
      <c r="D722" s="31"/>
      <c r="E722" s="119"/>
      <c r="F722" s="119"/>
      <c r="G722" s="119"/>
      <c r="H722" s="94"/>
      <c r="I722" s="94"/>
      <c r="J722" s="94"/>
      <c r="K722" s="138"/>
    </row>
    <row r="723" spans="3:11" ht="15.75" x14ac:dyDescent="0.25">
      <c r="C723" s="236" t="s">
        <v>450</v>
      </c>
      <c r="D723" s="237" t="s">
        <v>2038</v>
      </c>
      <c r="E723" s="119"/>
      <c r="F723" s="119"/>
      <c r="G723" s="119"/>
      <c r="H723" s="94"/>
      <c r="I723" s="94"/>
      <c r="J723" s="94"/>
      <c r="K723" s="138"/>
    </row>
    <row r="724" spans="3:11" ht="18.75" x14ac:dyDescent="0.25">
      <c r="C724" s="256" t="str">
        <f>IFERROR(VLOOKUP(D723,'Desarrollo Curricular'!$E:$F,2,FALSE),IFERROR(VLOOKUP(D723,Investigación!$E:$F,2,FALSE),IFERROR(VLOOKUP(D723,'Vinculación Univ. Sociedad'!$E:$F,2,FALSE),IFERROR(VLOOKUP(D723,'Docencia y Recursos Humanos '!$E:$F,2,FALSE),IFERROR(VLOOKUP(D723,Estudiantes!$E:$F,2,FALSE),IFERROR(VLOOKUP(D723,'Gestion Administrativa'!$E:$F,2,FALSE),IFERROR(VLOOKUP(D723,'Gestion Academica'!$E:$F,2,FALSE),IFERROR(VLOOKUP(D723,Graduados!$E:$F,2,FALSE),IFERROR(VLOOKUP(D723,'Gestión del Conocimiento'!$E:$F,2,FALSE),IFERROR(VLOOKUP(D723,Gobernabilidad!$E:$F,2,FALSE),IFERROR(VLOOKUP(D723,'NIVEL DE ES Y  SISTEMA NACIONAL'!$E:$F,2,FALSE),VLOOKUP(D723,'Lo Esencial'!$E:$F,2,0))))))))))))</f>
        <v>2. Promoción de docentes a las diferentes categorias</v>
      </c>
      <c r="D724" s="31"/>
      <c r="E724" s="119"/>
      <c r="F724" s="119"/>
      <c r="G724" s="119"/>
      <c r="H724" s="94"/>
      <c r="I724" s="94"/>
      <c r="J724" s="94"/>
      <c r="K724" s="138"/>
    </row>
    <row r="725" spans="3:11" ht="15.75" thickBot="1" x14ac:dyDescent="0.3">
      <c r="F725" s="119"/>
      <c r="G725" s="94"/>
      <c r="H725" s="94"/>
      <c r="I725" s="94"/>
    </row>
    <row r="726" spans="3:11" ht="30.75" thickBot="1" x14ac:dyDescent="0.3">
      <c r="C726" s="155" t="s">
        <v>44</v>
      </c>
      <c r="D726" s="155" t="s">
        <v>55</v>
      </c>
      <c r="E726" s="162" t="s">
        <v>57</v>
      </c>
      <c r="F726" s="161" t="s">
        <v>27</v>
      </c>
      <c r="G726" s="159" t="s">
        <v>187</v>
      </c>
      <c r="H726" s="162" t="s">
        <v>46</v>
      </c>
      <c r="I726" s="159" t="s">
        <v>188</v>
      </c>
      <c r="J726" s="159" t="s">
        <v>469</v>
      </c>
      <c r="K726" s="159" t="s">
        <v>470</v>
      </c>
    </row>
    <row r="727" spans="3:11" x14ac:dyDescent="0.25">
      <c r="C727" s="269" t="s">
        <v>497</v>
      </c>
      <c r="D727" s="270"/>
      <c r="E727" s="268">
        <f>HLOOKUP(C727,$AH$2:$BU$3,2,0)</f>
        <v>1200</v>
      </c>
      <c r="F727" s="123">
        <f t="shared" ref="F727:F761" si="34">D727*E727</f>
        <v>0</v>
      </c>
      <c r="G727" s="187" t="s">
        <v>186</v>
      </c>
      <c r="H727" s="168" t="s">
        <v>314</v>
      </c>
      <c r="I727" s="156" t="str">
        <f>VLOOKUP(H727,Presupuesto!$B$8:$C$583,2,0)</f>
        <v>AGUINALDO Y DECIMOCUARTO MES (11500-00)</v>
      </c>
      <c r="J727" s="267" t="s">
        <v>180</v>
      </c>
      <c r="K727" s="124" t="s">
        <v>453</v>
      </c>
    </row>
    <row r="728" spans="3:11" x14ac:dyDescent="0.25">
      <c r="C728" s="167" t="s">
        <v>2044</v>
      </c>
      <c r="D728" s="184">
        <v>15</v>
      </c>
      <c r="E728" s="149">
        <v>55500</v>
      </c>
      <c r="F728" s="123">
        <f t="shared" si="34"/>
        <v>832500</v>
      </c>
      <c r="G728" s="187" t="s">
        <v>186</v>
      </c>
      <c r="H728" s="168" t="s">
        <v>750</v>
      </c>
      <c r="I728" s="156" t="str">
        <f>VLOOKUP(H728,Presupuesto!$B$8:$C$583,2,0)</f>
        <v>RECLASIFICACIONES PERSONAL DOCENTE Y ADMON.</v>
      </c>
      <c r="J728" s="124" t="s">
        <v>181</v>
      </c>
      <c r="K728" s="124" t="s">
        <v>471</v>
      </c>
    </row>
    <row r="729" spans="3:11" hidden="1" x14ac:dyDescent="0.25">
      <c r="C729" s="167"/>
      <c r="D729" s="184"/>
      <c r="E729" s="149"/>
      <c r="F729" s="123">
        <f t="shared" si="34"/>
        <v>0</v>
      </c>
      <c r="G729" s="187"/>
      <c r="H729" s="168">
        <v>42500</v>
      </c>
      <c r="I729" s="156" t="e">
        <f>VLOOKUP(H729,Presupuesto!$B$8:$C$583,2,0)</f>
        <v>#N/A</v>
      </c>
      <c r="J729" s="124">
        <f t="shared" ref="J729:J761" si="35">$J$633</f>
        <v>0</v>
      </c>
      <c r="K729" s="124" t="s">
        <v>454</v>
      </c>
    </row>
    <row r="730" spans="3:11" hidden="1" x14ac:dyDescent="0.25">
      <c r="C730" s="167"/>
      <c r="D730" s="184"/>
      <c r="E730" s="149"/>
      <c r="F730" s="123">
        <f t="shared" si="34"/>
        <v>0</v>
      </c>
      <c r="G730" s="187"/>
      <c r="H730" s="168">
        <v>42500</v>
      </c>
      <c r="I730" s="156" t="e">
        <f>VLOOKUP(H730,Presupuesto!$B$8:$C$583,2,0)</f>
        <v>#N/A</v>
      </c>
      <c r="J730" s="124">
        <f t="shared" si="35"/>
        <v>0</v>
      </c>
      <c r="K730" s="124" t="s">
        <v>455</v>
      </c>
    </row>
    <row r="731" spans="3:11" hidden="1" x14ac:dyDescent="0.25">
      <c r="C731" s="167"/>
      <c r="D731" s="184"/>
      <c r="E731" s="149"/>
      <c r="F731" s="123">
        <f t="shared" si="34"/>
        <v>0</v>
      </c>
      <c r="G731" s="187"/>
      <c r="H731" s="168">
        <v>42500</v>
      </c>
      <c r="I731" s="156" t="e">
        <f>VLOOKUP(H731,Presupuesto!$B$8:$C$583,2,0)</f>
        <v>#N/A</v>
      </c>
      <c r="J731" s="124">
        <f t="shared" si="35"/>
        <v>0</v>
      </c>
      <c r="K731" s="124" t="s">
        <v>456</v>
      </c>
    </row>
    <row r="732" spans="3:11" hidden="1" x14ac:dyDescent="0.25">
      <c r="C732" s="167"/>
      <c r="D732" s="184"/>
      <c r="E732" s="149"/>
      <c r="F732" s="123">
        <f t="shared" si="34"/>
        <v>0</v>
      </c>
      <c r="G732" s="187"/>
      <c r="H732" s="168">
        <v>42500</v>
      </c>
      <c r="I732" s="156" t="e">
        <f>VLOOKUP(H732,Presupuesto!$B$8:$C$583,2,0)</f>
        <v>#N/A</v>
      </c>
      <c r="J732" s="124">
        <f t="shared" si="35"/>
        <v>0</v>
      </c>
      <c r="K732" s="124" t="s">
        <v>457</v>
      </c>
    </row>
    <row r="733" spans="3:11" hidden="1" x14ac:dyDescent="0.25">
      <c r="C733" s="167"/>
      <c r="D733" s="184"/>
      <c r="E733" s="149"/>
      <c r="F733" s="123">
        <f t="shared" si="34"/>
        <v>0</v>
      </c>
      <c r="G733" s="187"/>
      <c r="H733" s="168">
        <v>42500</v>
      </c>
      <c r="I733" s="156" t="e">
        <f>VLOOKUP(H733,Presupuesto!$B$8:$C$583,2,0)</f>
        <v>#N/A</v>
      </c>
      <c r="J733" s="124">
        <f t="shared" si="35"/>
        <v>0</v>
      </c>
      <c r="K733" s="124" t="s">
        <v>458</v>
      </c>
    </row>
    <row r="734" spans="3:11" hidden="1" x14ac:dyDescent="0.25">
      <c r="C734" s="167"/>
      <c r="D734" s="184"/>
      <c r="E734" s="149"/>
      <c r="F734" s="123">
        <f t="shared" si="34"/>
        <v>0</v>
      </c>
      <c r="G734" s="187"/>
      <c r="H734" s="168">
        <v>35600</v>
      </c>
      <c r="I734" s="156" t="e">
        <f>VLOOKUP(H734,Presupuesto!$B$8:$C$583,2,0)</f>
        <v>#N/A</v>
      </c>
      <c r="J734" s="124">
        <f t="shared" si="35"/>
        <v>0</v>
      </c>
      <c r="K734" s="124" t="s">
        <v>459</v>
      </c>
    </row>
    <row r="735" spans="3:11" hidden="1" x14ac:dyDescent="0.25">
      <c r="C735" s="167"/>
      <c r="D735" s="184"/>
      <c r="E735" s="149"/>
      <c r="F735" s="123">
        <f t="shared" si="34"/>
        <v>0</v>
      </c>
      <c r="G735" s="187"/>
      <c r="H735" s="168"/>
      <c r="I735" s="156" t="e">
        <f>VLOOKUP(H735,Presupuesto!$B$8:$C$583,2,0)</f>
        <v>#N/A</v>
      </c>
      <c r="J735" s="124">
        <f t="shared" si="35"/>
        <v>0</v>
      </c>
      <c r="K735" s="124" t="s">
        <v>460</v>
      </c>
    </row>
    <row r="736" spans="3:11" hidden="1" x14ac:dyDescent="0.25">
      <c r="C736" s="167"/>
      <c r="D736" s="184"/>
      <c r="E736" s="149"/>
      <c r="F736" s="123">
        <f t="shared" si="34"/>
        <v>0</v>
      </c>
      <c r="G736" s="187"/>
      <c r="H736" s="168"/>
      <c r="I736" s="156" t="e">
        <f>VLOOKUP(H736,Presupuesto!$B$8:$C$583,2,0)</f>
        <v>#N/A</v>
      </c>
      <c r="J736" s="124">
        <f t="shared" si="35"/>
        <v>0</v>
      </c>
      <c r="K736" s="124" t="s">
        <v>461</v>
      </c>
    </row>
    <row r="737" spans="3:11" hidden="1" x14ac:dyDescent="0.25">
      <c r="C737" s="167"/>
      <c r="D737" s="184"/>
      <c r="E737" s="149"/>
      <c r="F737" s="123">
        <f t="shared" si="34"/>
        <v>0</v>
      </c>
      <c r="G737" s="187"/>
      <c r="H737" s="168"/>
      <c r="I737" s="156" t="e">
        <f>VLOOKUP(H737,Presupuesto!$B$8:$C$583,2,0)</f>
        <v>#N/A</v>
      </c>
      <c r="J737" s="124">
        <f t="shared" si="35"/>
        <v>0</v>
      </c>
      <c r="K737" s="124" t="s">
        <v>462</v>
      </c>
    </row>
    <row r="738" spans="3:11" hidden="1" x14ac:dyDescent="0.25">
      <c r="C738" s="167"/>
      <c r="D738" s="184"/>
      <c r="E738" s="149"/>
      <c r="F738" s="123">
        <f t="shared" si="34"/>
        <v>0</v>
      </c>
      <c r="G738" s="187"/>
      <c r="H738" s="168"/>
      <c r="I738" s="156" t="e">
        <f>VLOOKUP(H738,Presupuesto!$B$8:$C$583,2,0)</f>
        <v>#N/A</v>
      </c>
      <c r="J738" s="124">
        <f t="shared" si="35"/>
        <v>0</v>
      </c>
      <c r="K738" s="124" t="s">
        <v>463</v>
      </c>
    </row>
    <row r="739" spans="3:11" hidden="1" x14ac:dyDescent="0.25">
      <c r="C739" s="167"/>
      <c r="D739" s="184"/>
      <c r="E739" s="149"/>
      <c r="F739" s="123">
        <f t="shared" si="34"/>
        <v>0</v>
      </c>
      <c r="G739" s="187"/>
      <c r="H739" s="168"/>
      <c r="I739" s="156" t="e">
        <f>VLOOKUP(H739,Presupuesto!$B$8:$C$583,2,0)</f>
        <v>#N/A</v>
      </c>
      <c r="J739" s="124">
        <f t="shared" si="35"/>
        <v>0</v>
      </c>
      <c r="K739" s="124" t="s">
        <v>2029</v>
      </c>
    </row>
    <row r="740" spans="3:11" hidden="1" x14ac:dyDescent="0.25">
      <c r="C740" s="167"/>
      <c r="D740" s="184"/>
      <c r="E740" s="149"/>
      <c r="F740" s="123">
        <f t="shared" si="34"/>
        <v>0</v>
      </c>
      <c r="G740" s="187"/>
      <c r="H740" s="168"/>
      <c r="I740" s="156" t="e">
        <f>VLOOKUP(H740,Presupuesto!$B$8:$C$583,2,0)</f>
        <v>#N/A</v>
      </c>
      <c r="J740" s="124">
        <f t="shared" si="35"/>
        <v>0</v>
      </c>
      <c r="K740" s="124" t="s">
        <v>471</v>
      </c>
    </row>
    <row r="741" spans="3:11" hidden="1" x14ac:dyDescent="0.25">
      <c r="C741" s="167"/>
      <c r="D741" s="184"/>
      <c r="E741" s="149"/>
      <c r="F741" s="123">
        <f t="shared" si="34"/>
        <v>0</v>
      </c>
      <c r="G741" s="187"/>
      <c r="H741" s="168"/>
      <c r="I741" s="156" t="e">
        <f>VLOOKUP(H741,Presupuesto!$B$8:$C$583,2,0)</f>
        <v>#N/A</v>
      </c>
      <c r="J741" s="124">
        <f t="shared" si="35"/>
        <v>0</v>
      </c>
      <c r="K741" s="124" t="s">
        <v>454</v>
      </c>
    </row>
    <row r="742" spans="3:11" hidden="1" x14ac:dyDescent="0.25">
      <c r="C742" s="167"/>
      <c r="D742" s="184"/>
      <c r="E742" s="149"/>
      <c r="F742" s="123">
        <f t="shared" si="34"/>
        <v>0</v>
      </c>
      <c r="G742" s="187"/>
      <c r="H742" s="168"/>
      <c r="I742" s="156" t="e">
        <f>VLOOKUP(H742,Presupuesto!$B$8:$C$583,2,0)</f>
        <v>#N/A</v>
      </c>
      <c r="J742" s="124">
        <f t="shared" si="35"/>
        <v>0</v>
      </c>
      <c r="K742" s="124" t="s">
        <v>455</v>
      </c>
    </row>
    <row r="743" spans="3:11" hidden="1" x14ac:dyDescent="0.25">
      <c r="C743" s="167"/>
      <c r="D743" s="184"/>
      <c r="E743" s="149"/>
      <c r="F743" s="123">
        <f t="shared" si="34"/>
        <v>0</v>
      </c>
      <c r="G743" s="187"/>
      <c r="H743" s="168"/>
      <c r="I743" s="156" t="e">
        <f>VLOOKUP(H743,Presupuesto!$B$8:$C$583,2,0)</f>
        <v>#N/A</v>
      </c>
      <c r="J743" s="124">
        <f t="shared" si="35"/>
        <v>0</v>
      </c>
      <c r="K743" s="124" t="s">
        <v>456</v>
      </c>
    </row>
    <row r="744" spans="3:11" hidden="1" x14ac:dyDescent="0.25">
      <c r="C744" s="167"/>
      <c r="D744" s="184"/>
      <c r="E744" s="149"/>
      <c r="F744" s="123">
        <f t="shared" si="34"/>
        <v>0</v>
      </c>
      <c r="G744" s="187"/>
      <c r="H744" s="168"/>
      <c r="I744" s="156" t="e">
        <f>VLOOKUP(H744,Presupuesto!$B$8:$C$583,2,0)</f>
        <v>#N/A</v>
      </c>
      <c r="J744" s="124">
        <f t="shared" si="35"/>
        <v>0</v>
      </c>
      <c r="K744" s="124" t="s">
        <v>457</v>
      </c>
    </row>
    <row r="745" spans="3:11" hidden="1" x14ac:dyDescent="0.25">
      <c r="C745" s="167"/>
      <c r="D745" s="184"/>
      <c r="E745" s="149"/>
      <c r="F745" s="123">
        <f t="shared" si="34"/>
        <v>0</v>
      </c>
      <c r="G745" s="187"/>
      <c r="H745" s="168"/>
      <c r="I745" s="156" t="e">
        <f>VLOOKUP(H745,Presupuesto!$B$8:$C$583,2,0)</f>
        <v>#N/A</v>
      </c>
      <c r="J745" s="124">
        <f t="shared" si="35"/>
        <v>0</v>
      </c>
      <c r="K745" s="124" t="s">
        <v>458</v>
      </c>
    </row>
    <row r="746" spans="3:11" hidden="1" x14ac:dyDescent="0.25">
      <c r="C746" s="167"/>
      <c r="D746" s="184"/>
      <c r="E746" s="149"/>
      <c r="F746" s="123">
        <f t="shared" si="34"/>
        <v>0</v>
      </c>
      <c r="G746" s="187"/>
      <c r="H746" s="168"/>
      <c r="I746" s="156" t="e">
        <f>VLOOKUP(H746,Presupuesto!$B$8:$C$583,2,0)</f>
        <v>#N/A</v>
      </c>
      <c r="J746" s="124">
        <f t="shared" si="35"/>
        <v>0</v>
      </c>
      <c r="K746" s="124" t="s">
        <v>459</v>
      </c>
    </row>
    <row r="747" spans="3:11" hidden="1" x14ac:dyDescent="0.25">
      <c r="C747" s="167"/>
      <c r="D747" s="184"/>
      <c r="E747" s="149"/>
      <c r="F747" s="123">
        <f t="shared" si="34"/>
        <v>0</v>
      </c>
      <c r="G747" s="187"/>
      <c r="H747" s="168"/>
      <c r="I747" s="156" t="e">
        <f>VLOOKUP(H747,Presupuesto!$B$8:$C$583,2,0)</f>
        <v>#N/A</v>
      </c>
      <c r="J747" s="124">
        <f t="shared" si="35"/>
        <v>0</v>
      </c>
      <c r="K747" s="124" t="s">
        <v>460</v>
      </c>
    </row>
    <row r="748" spans="3:11" hidden="1" x14ac:dyDescent="0.25">
      <c r="C748" s="167"/>
      <c r="D748" s="184"/>
      <c r="E748" s="149"/>
      <c r="F748" s="123">
        <f t="shared" si="34"/>
        <v>0</v>
      </c>
      <c r="G748" s="187"/>
      <c r="H748" s="168"/>
      <c r="I748" s="156" t="e">
        <f>VLOOKUP(H748,Presupuesto!$B$8:$C$583,2,0)</f>
        <v>#N/A</v>
      </c>
      <c r="J748" s="124">
        <f t="shared" si="35"/>
        <v>0</v>
      </c>
      <c r="K748" s="124" t="s">
        <v>461</v>
      </c>
    </row>
    <row r="749" spans="3:11" hidden="1" x14ac:dyDescent="0.25">
      <c r="C749" s="169"/>
      <c r="D749" s="177"/>
      <c r="E749" s="144"/>
      <c r="F749" s="123">
        <f t="shared" si="34"/>
        <v>0</v>
      </c>
      <c r="G749" s="187"/>
      <c r="H749" s="170"/>
      <c r="I749" s="156" t="e">
        <f>VLOOKUP(H749,Presupuesto!$B$8:$C$583,2,0)</f>
        <v>#N/A</v>
      </c>
      <c r="J749" s="124">
        <f t="shared" si="35"/>
        <v>0</v>
      </c>
      <c r="K749" s="124" t="s">
        <v>462</v>
      </c>
    </row>
    <row r="750" spans="3:11" hidden="1" x14ac:dyDescent="0.25">
      <c r="C750" s="169"/>
      <c r="D750" s="177"/>
      <c r="E750" s="144"/>
      <c r="F750" s="123">
        <f t="shared" si="34"/>
        <v>0</v>
      </c>
      <c r="G750" s="187"/>
      <c r="H750" s="170"/>
      <c r="I750" s="156" t="e">
        <f>VLOOKUP(H750,Presupuesto!$B$8:$C$583,2,0)</f>
        <v>#N/A</v>
      </c>
      <c r="J750" s="124">
        <f t="shared" si="35"/>
        <v>0</v>
      </c>
      <c r="K750" s="124" t="s">
        <v>463</v>
      </c>
    </row>
    <row r="751" spans="3:11" hidden="1" x14ac:dyDescent="0.25">
      <c r="C751" s="169"/>
      <c r="D751" s="177"/>
      <c r="E751" s="144"/>
      <c r="F751" s="123">
        <f t="shared" si="34"/>
        <v>0</v>
      </c>
      <c r="G751" s="187"/>
      <c r="H751" s="170"/>
      <c r="I751" s="156" t="e">
        <f>VLOOKUP(H751,Presupuesto!$B$8:$C$583,2,0)</f>
        <v>#N/A</v>
      </c>
      <c r="J751" s="124">
        <f t="shared" si="35"/>
        <v>0</v>
      </c>
      <c r="K751" s="124" t="s">
        <v>2029</v>
      </c>
    </row>
    <row r="752" spans="3:11" hidden="1" x14ac:dyDescent="0.25">
      <c r="C752" s="169"/>
      <c r="D752" s="177"/>
      <c r="E752" s="144"/>
      <c r="F752" s="123">
        <f t="shared" si="34"/>
        <v>0</v>
      </c>
      <c r="G752" s="187"/>
      <c r="H752" s="170"/>
      <c r="I752" s="156" t="e">
        <f>VLOOKUP(H752,Presupuesto!$B$8:$C$583,2,0)</f>
        <v>#N/A</v>
      </c>
      <c r="J752" s="124">
        <f t="shared" si="35"/>
        <v>0</v>
      </c>
      <c r="K752" s="124" t="s">
        <v>471</v>
      </c>
    </row>
    <row r="753" spans="3:11" hidden="1" x14ac:dyDescent="0.25">
      <c r="C753" s="169"/>
      <c r="D753" s="177"/>
      <c r="E753" s="144"/>
      <c r="F753" s="123">
        <f t="shared" si="34"/>
        <v>0</v>
      </c>
      <c r="G753" s="187"/>
      <c r="H753" s="170"/>
      <c r="I753" s="156" t="e">
        <f>VLOOKUP(H753,Presupuesto!$B$8:$C$583,2,0)</f>
        <v>#N/A</v>
      </c>
      <c r="J753" s="124">
        <f t="shared" si="35"/>
        <v>0</v>
      </c>
      <c r="K753" s="124" t="s">
        <v>454</v>
      </c>
    </row>
    <row r="754" spans="3:11" hidden="1" x14ac:dyDescent="0.25">
      <c r="C754" s="169"/>
      <c r="D754" s="177"/>
      <c r="E754" s="144"/>
      <c r="F754" s="123">
        <f t="shared" si="34"/>
        <v>0</v>
      </c>
      <c r="G754" s="187"/>
      <c r="H754" s="170"/>
      <c r="I754" s="156" t="e">
        <f>VLOOKUP(H754,Presupuesto!$B$8:$C$583,2,0)</f>
        <v>#N/A</v>
      </c>
      <c r="J754" s="124">
        <f t="shared" si="35"/>
        <v>0</v>
      </c>
      <c r="K754" s="124" t="s">
        <v>455</v>
      </c>
    </row>
    <row r="755" spans="3:11" hidden="1" x14ac:dyDescent="0.25">
      <c r="C755" s="169"/>
      <c r="D755" s="177"/>
      <c r="E755" s="144"/>
      <c r="F755" s="123">
        <f t="shared" si="34"/>
        <v>0</v>
      </c>
      <c r="G755" s="187"/>
      <c r="H755" s="170"/>
      <c r="I755" s="156" t="e">
        <f>VLOOKUP(H755,Presupuesto!$B$8:$C$583,2,0)</f>
        <v>#N/A</v>
      </c>
      <c r="J755" s="124">
        <f t="shared" si="35"/>
        <v>0</v>
      </c>
      <c r="K755" s="124" t="s">
        <v>456</v>
      </c>
    </row>
    <row r="756" spans="3:11" hidden="1" x14ac:dyDescent="0.25">
      <c r="C756" s="169"/>
      <c r="D756" s="177"/>
      <c r="E756" s="144"/>
      <c r="F756" s="123">
        <f t="shared" si="34"/>
        <v>0</v>
      </c>
      <c r="G756" s="187"/>
      <c r="H756" s="170"/>
      <c r="I756" s="156" t="e">
        <f>VLOOKUP(H756,Presupuesto!$B$8:$C$583,2,0)</f>
        <v>#N/A</v>
      </c>
      <c r="J756" s="124">
        <f t="shared" si="35"/>
        <v>0</v>
      </c>
      <c r="K756" s="124" t="s">
        <v>457</v>
      </c>
    </row>
    <row r="757" spans="3:11" hidden="1" x14ac:dyDescent="0.25">
      <c r="C757" s="171"/>
      <c r="D757" s="177"/>
      <c r="E757" s="144"/>
      <c r="F757" s="123">
        <f t="shared" si="34"/>
        <v>0</v>
      </c>
      <c r="G757" s="187"/>
      <c r="H757" s="172"/>
      <c r="I757" s="156" t="e">
        <f>VLOOKUP(H757,Presupuesto!$B$8:$C$583,2,0)</f>
        <v>#N/A</v>
      </c>
      <c r="J757" s="124">
        <f t="shared" si="35"/>
        <v>0</v>
      </c>
      <c r="K757" s="124" t="s">
        <v>458</v>
      </c>
    </row>
    <row r="758" spans="3:11" hidden="1" x14ac:dyDescent="0.25">
      <c r="C758" s="171"/>
      <c r="D758" s="177"/>
      <c r="E758" s="144"/>
      <c r="F758" s="123">
        <f t="shared" si="34"/>
        <v>0</v>
      </c>
      <c r="G758" s="187"/>
      <c r="H758" s="172"/>
      <c r="I758" s="156" t="e">
        <f>VLOOKUP(H758,Presupuesto!$B$8:$C$583,2,0)</f>
        <v>#N/A</v>
      </c>
      <c r="J758" s="124">
        <f t="shared" si="35"/>
        <v>0</v>
      </c>
      <c r="K758" s="124" t="s">
        <v>459</v>
      </c>
    </row>
    <row r="759" spans="3:11" hidden="1" x14ac:dyDescent="0.25">
      <c r="C759" s="171"/>
      <c r="D759" s="177"/>
      <c r="E759" s="144"/>
      <c r="F759" s="123">
        <f t="shared" si="34"/>
        <v>0</v>
      </c>
      <c r="G759" s="187"/>
      <c r="H759" s="172"/>
      <c r="I759" s="156" t="e">
        <f>VLOOKUP(H759,Presupuesto!$B$8:$C$583,2,0)</f>
        <v>#N/A</v>
      </c>
      <c r="J759" s="124">
        <f t="shared" si="35"/>
        <v>0</v>
      </c>
      <c r="K759" s="124" t="s">
        <v>460</v>
      </c>
    </row>
    <row r="760" spans="3:11" hidden="1" x14ac:dyDescent="0.25">
      <c r="C760" s="171"/>
      <c r="D760" s="177"/>
      <c r="E760" s="144"/>
      <c r="F760" s="123">
        <f t="shared" si="34"/>
        <v>0</v>
      </c>
      <c r="G760" s="187"/>
      <c r="H760" s="172"/>
      <c r="I760" s="156" t="e">
        <f>VLOOKUP(H760,Presupuesto!$B$8:$C$583,2,0)</f>
        <v>#N/A</v>
      </c>
      <c r="J760" s="124">
        <f t="shared" si="35"/>
        <v>0</v>
      </c>
      <c r="K760" s="124" t="s">
        <v>461</v>
      </c>
    </row>
    <row r="761" spans="3:11" ht="15.75" thickBot="1" x14ac:dyDescent="0.3">
      <c r="C761" s="173"/>
      <c r="D761" s="185"/>
      <c r="E761" s="129"/>
      <c r="F761" s="131">
        <f t="shared" si="34"/>
        <v>0</v>
      </c>
      <c r="G761" s="188"/>
      <c r="H761" s="174"/>
      <c r="I761" s="158" t="e">
        <f>VLOOKUP(H761,Presupuesto!$B$8:$C$583,2,0)</f>
        <v>#N/A</v>
      </c>
      <c r="J761" s="124">
        <f t="shared" si="35"/>
        <v>0</v>
      </c>
      <c r="K761" s="124" t="s">
        <v>462</v>
      </c>
    </row>
  </sheetData>
  <autoFilter ref="C8:C761"/>
  <dataValidations disablePrompts="1" xWindow="299" yWindow="430" count="5">
    <dataValidation type="list" allowBlank="1" showInputMessage="1" showErrorMessage="1" errorTitle="¡Ingreso Inválido!" error="Seleccione una opción de la lista." promptTitle="Tipo de Presupuesto" prompt="Seleccione una opción de la lista." sqref="G17:G51 G633:G667 G589:G623 G545:G579 G501:G535 G457:G491 G413:G447 G369:G403 G325:G359 G281:G315 G237:G271 G193:G227 G149:G183 G105:G139 G61:G95 G678:G712 G727:G761">
      <formula1>$R$2:$S$2</formula1>
    </dataValidation>
    <dataValidation type="list" allowBlank="1" showInputMessage="1" showErrorMessage="1" errorTitle="¡Ingreso Inválido!" error="Seleccione una opción de la lista" promptTitle="Mes Requerido" prompt="Seleccione el mes en el que requiere el recurso." sqref="K633:K667 K589:K623 K545:K579 K501:K535 K457:K491 K413:K447 K369:K403 K325:K359 K281:K315 K237:K271 K193:K227 K149:K183 K105:K139 K61:K95 K17:K51 K678:K712 K727:K761">
      <formula1>$U$2:$AF$2</formula1>
    </dataValidation>
    <dataValidation type="list" allowBlank="1" showInputMessage="1" showErrorMessage="1" errorTitle="¡Ingreso Inválido!" error="Seleccione una opción de la lista." promptTitle="Dimensión Estratégica" prompt="Seleccione una opción de la lista." sqref="J17:J51 J633:J667 J589:J623 J545:J579 J501:J535 J457:J491 J413:J447 J369:J403 J325:J359 J281:J315 J237:J271 J193:J227 J149:J183 J105:J139 J61:J95 J678:J712 J727:J761">
      <formula1>$A$2:$K$2</formula1>
    </dataValidation>
    <dataValidation type="list" allowBlank="1" showInputMessage="1" showErrorMessage="1" errorTitle="¡Ingreso Inválido!" error="Verifique el valor ingresado." promptTitle="Ingrese el Objeto de Gasto" prompt="Ingrese el Objeto de Gasto" sqref="H17:H51 H633:H667 H589:H623 H545:H579 H501:H535 H457:H491 H413:H447 H369:H403 H325:H359 H281:H315 H105:H139 H193:H227 H149:H183 H61:H95 H237:H271 H678:H712 H727:H761">
      <formula1>$A$1:$VD$1</formula1>
    </dataValidation>
    <dataValidation type="list" allowBlank="1" showInputMessage="1" showErrorMessage="1" errorTitle="¡Ingreso Invalido!" error="Seleccione una opción de la lista." promptTitle="Categoria/Zona de Viáticos" prompt="Seleccione una opción de la lista" sqref="C17 C678 C633 C589 C545 C501 C413 C369 C325 C281 C237 C193 C149 C105 C61 C457 C727">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9"/>
  <sheetViews>
    <sheetView showGridLines="0" topLeftCell="A4" zoomScale="86" zoomScaleNormal="86" workbookViewId="0">
      <selection activeCell="C37" sqref="C37"/>
    </sheetView>
  </sheetViews>
  <sheetFormatPr baseColWidth="10" defaultColWidth="11.5703125" defaultRowHeight="15" x14ac:dyDescent="0.25"/>
  <cols>
    <col min="1" max="1" width="1.85546875" style="111" customWidth="1"/>
    <col min="2" max="2" width="17" style="111" customWidth="1"/>
    <col min="3" max="3" width="41.7109375" style="111" customWidth="1"/>
    <col min="4" max="4" width="26.85546875" style="111" bestFit="1" customWidth="1"/>
    <col min="5" max="5" width="13.85546875" style="111" customWidth="1"/>
    <col min="6" max="6" width="21.85546875" style="111" customWidth="1"/>
    <col min="7" max="7" width="16.5703125" style="95" customWidth="1"/>
    <col min="8" max="8" width="24.140625" style="111" bestFit="1" customWidth="1"/>
    <col min="9" max="9" width="36" style="111" bestFit="1" customWidth="1"/>
    <col min="10" max="10" width="28.140625" style="111" bestFit="1" customWidth="1"/>
    <col min="11" max="11" width="19.85546875" style="111" bestFit="1" customWidth="1"/>
    <col min="12" max="12" width="12.7109375" style="111" bestFit="1" customWidth="1"/>
    <col min="13" max="16384" width="11.5703125" style="111"/>
  </cols>
  <sheetData>
    <row r="1" spans="1:576" ht="26.25" hidden="1" x14ac:dyDescent="0.25">
      <c r="A1" s="214"/>
      <c r="B1" s="217"/>
      <c r="C1" s="208" t="s">
        <v>311</v>
      </c>
      <c r="D1" s="208" t="s">
        <v>731</v>
      </c>
      <c r="E1" s="208" t="s">
        <v>733</v>
      </c>
      <c r="F1" s="208" t="s">
        <v>735</v>
      </c>
      <c r="G1" s="208" t="s">
        <v>737</v>
      </c>
      <c r="H1" s="208" t="s">
        <v>739</v>
      </c>
      <c r="I1" s="208" t="s">
        <v>741</v>
      </c>
      <c r="J1" s="208" t="s">
        <v>312</v>
      </c>
      <c r="K1" s="208" t="s">
        <v>744</v>
      </c>
      <c r="L1" s="208" t="s">
        <v>313</v>
      </c>
      <c r="M1" s="208" t="s">
        <v>746</v>
      </c>
      <c r="N1" s="208" t="s">
        <v>748</v>
      </c>
      <c r="O1" s="208" t="s">
        <v>750</v>
      </c>
      <c r="P1" s="208" t="s">
        <v>314</v>
      </c>
      <c r="Q1" s="208" t="s">
        <v>751</v>
      </c>
      <c r="R1" s="208" t="s">
        <v>754</v>
      </c>
      <c r="S1" s="208" t="s">
        <v>315</v>
      </c>
      <c r="T1" s="208" t="s">
        <v>756</v>
      </c>
      <c r="U1" s="208" t="s">
        <v>316</v>
      </c>
      <c r="V1" s="208" t="s">
        <v>757</v>
      </c>
      <c r="W1" s="208" t="s">
        <v>758</v>
      </c>
      <c r="X1" s="208" t="s">
        <v>762</v>
      </c>
      <c r="Y1" s="208" t="s">
        <v>308</v>
      </c>
      <c r="Z1" s="208" t="s">
        <v>777</v>
      </c>
      <c r="AA1" s="217"/>
      <c r="AB1" s="208" t="s">
        <v>779</v>
      </c>
      <c r="AC1" s="208" t="s">
        <v>318</v>
      </c>
      <c r="AD1" s="208" t="s">
        <v>781</v>
      </c>
      <c r="AE1" s="208" t="s">
        <v>783</v>
      </c>
      <c r="AF1" s="208" t="s">
        <v>319</v>
      </c>
      <c r="AG1" s="208" t="s">
        <v>785</v>
      </c>
      <c r="AH1" s="208" t="s">
        <v>787</v>
      </c>
      <c r="AI1" s="208" t="s">
        <v>320</v>
      </c>
      <c r="AJ1" s="208" t="s">
        <v>788</v>
      </c>
      <c r="AK1" s="208" t="s">
        <v>790</v>
      </c>
      <c r="AL1" s="208" t="s">
        <v>791</v>
      </c>
      <c r="AM1" s="208" t="s">
        <v>792</v>
      </c>
      <c r="AN1" s="208" t="s">
        <v>794</v>
      </c>
      <c r="AO1" s="208" t="s">
        <v>796</v>
      </c>
      <c r="AP1" s="208" t="s">
        <v>797</v>
      </c>
      <c r="AQ1" s="208" t="s">
        <v>321</v>
      </c>
      <c r="AR1" s="208" t="s">
        <v>799</v>
      </c>
      <c r="AS1" s="208" t="s">
        <v>801</v>
      </c>
      <c r="AT1" s="208" t="s">
        <v>803</v>
      </c>
      <c r="AU1" s="208" t="s">
        <v>805</v>
      </c>
      <c r="AV1" s="208" t="s">
        <v>807</v>
      </c>
      <c r="AW1" s="208" t="s">
        <v>809</v>
      </c>
      <c r="AX1" s="208" t="s">
        <v>811</v>
      </c>
      <c r="AY1" s="208" t="s">
        <v>813</v>
      </c>
      <c r="AZ1" s="217"/>
      <c r="BA1" s="208" t="s">
        <v>323</v>
      </c>
      <c r="BB1" s="208" t="s">
        <v>835</v>
      </c>
      <c r="BC1" s="208" t="s">
        <v>324</v>
      </c>
      <c r="BD1" s="208" t="s">
        <v>837</v>
      </c>
      <c r="BE1" s="208" t="s">
        <v>839</v>
      </c>
      <c r="BF1" s="217"/>
      <c r="BG1" s="208" t="s">
        <v>326</v>
      </c>
      <c r="BH1" s="208" t="s">
        <v>841</v>
      </c>
      <c r="BI1" s="208" t="s">
        <v>327</v>
      </c>
      <c r="BJ1" s="208" t="s">
        <v>843</v>
      </c>
      <c r="BK1" s="208" t="s">
        <v>845</v>
      </c>
      <c r="BL1" s="208" t="s">
        <v>847</v>
      </c>
      <c r="BM1" s="217"/>
      <c r="BN1" s="208" t="s">
        <v>853</v>
      </c>
      <c r="BO1" s="208" t="s">
        <v>855</v>
      </c>
      <c r="BP1" s="208" t="s">
        <v>329</v>
      </c>
      <c r="BQ1" s="208" t="s">
        <v>849</v>
      </c>
      <c r="BR1" s="208" t="s">
        <v>851</v>
      </c>
      <c r="BS1" s="208" t="s">
        <v>330</v>
      </c>
      <c r="BT1" s="208" t="s">
        <v>857</v>
      </c>
      <c r="BU1" s="208" t="s">
        <v>331</v>
      </c>
      <c r="BV1" s="208" t="s">
        <v>858</v>
      </c>
      <c r="BW1" s="205"/>
      <c r="BX1" s="217"/>
      <c r="BY1" s="208" t="s">
        <v>332</v>
      </c>
      <c r="BZ1" s="208" t="s">
        <v>763</v>
      </c>
      <c r="CA1" s="208" t="s">
        <v>765</v>
      </c>
      <c r="CB1" s="208" t="s">
        <v>767</v>
      </c>
      <c r="CC1" s="208" t="s">
        <v>333</v>
      </c>
      <c r="CD1" s="208" t="s">
        <v>769</v>
      </c>
      <c r="CE1" s="208" t="s">
        <v>771</v>
      </c>
      <c r="CF1" s="208" t="s">
        <v>773</v>
      </c>
      <c r="CG1" s="208" t="s">
        <v>775</v>
      </c>
      <c r="CH1" s="205"/>
      <c r="CI1" s="217"/>
      <c r="CJ1" s="208" t="s">
        <v>334</v>
      </c>
      <c r="CK1" s="208" t="s">
        <v>815</v>
      </c>
      <c r="CL1" s="208" t="s">
        <v>817</v>
      </c>
      <c r="CM1" s="208" t="s">
        <v>819</v>
      </c>
      <c r="CN1" s="208" t="s">
        <v>821</v>
      </c>
      <c r="CO1" s="208" t="s">
        <v>823</v>
      </c>
      <c r="CP1" s="208" t="s">
        <v>825</v>
      </c>
      <c r="CQ1" s="208" t="s">
        <v>827</v>
      </c>
      <c r="CR1" s="208" t="s">
        <v>829</v>
      </c>
      <c r="CS1" s="208" t="s">
        <v>831</v>
      </c>
      <c r="CT1" s="208" t="s">
        <v>833</v>
      </c>
      <c r="CU1" s="205"/>
      <c r="CV1" s="217"/>
      <c r="CW1" s="208" t="s">
        <v>859</v>
      </c>
      <c r="CX1" s="208" t="s">
        <v>860</v>
      </c>
      <c r="CY1" s="208" t="s">
        <v>862</v>
      </c>
      <c r="CZ1" s="208" t="s">
        <v>337</v>
      </c>
      <c r="DA1" s="208" t="s">
        <v>864</v>
      </c>
      <c r="DB1" s="208" t="s">
        <v>866</v>
      </c>
      <c r="DC1" s="208" t="s">
        <v>868</v>
      </c>
      <c r="DD1" s="208" t="s">
        <v>870</v>
      </c>
      <c r="DE1" s="208" t="s">
        <v>872</v>
      </c>
      <c r="DF1" s="208" t="s">
        <v>874</v>
      </c>
      <c r="DG1" s="217"/>
      <c r="DH1" s="208" t="s">
        <v>339</v>
      </c>
      <c r="DI1" s="208" t="s">
        <v>876</v>
      </c>
      <c r="DJ1" s="208" t="s">
        <v>340</v>
      </c>
      <c r="DK1" s="208" t="s">
        <v>878</v>
      </c>
      <c r="DL1" s="208" t="s">
        <v>880</v>
      </c>
      <c r="DM1" s="208" t="s">
        <v>882</v>
      </c>
      <c r="DN1" s="208" t="s">
        <v>884</v>
      </c>
      <c r="DO1" s="208" t="s">
        <v>886</v>
      </c>
      <c r="DP1" s="208" t="s">
        <v>888</v>
      </c>
      <c r="DQ1" s="208" t="s">
        <v>890</v>
      </c>
      <c r="DR1" s="208" t="s">
        <v>341</v>
      </c>
      <c r="DS1" s="208" t="s">
        <v>892</v>
      </c>
      <c r="DT1" s="208" t="s">
        <v>894</v>
      </c>
      <c r="DU1" s="208" t="s">
        <v>896</v>
      </c>
      <c r="DV1" s="217"/>
      <c r="DW1" s="208" t="s">
        <v>898</v>
      </c>
      <c r="DX1" s="208" t="s">
        <v>343</v>
      </c>
      <c r="DY1" s="208" t="s">
        <v>900</v>
      </c>
      <c r="DZ1" s="208" t="s">
        <v>344</v>
      </c>
      <c r="EA1" s="208" t="s">
        <v>902</v>
      </c>
      <c r="EB1" s="208" t="s">
        <v>904</v>
      </c>
      <c r="EC1" s="208" t="s">
        <v>906</v>
      </c>
      <c r="ED1" s="208" t="s">
        <v>908</v>
      </c>
      <c r="EE1" s="208" t="s">
        <v>910</v>
      </c>
      <c r="EF1" s="208" t="s">
        <v>912</v>
      </c>
      <c r="EG1" s="208" t="s">
        <v>914</v>
      </c>
      <c r="EH1" s="208" t="s">
        <v>916</v>
      </c>
      <c r="EI1" s="208" t="s">
        <v>918</v>
      </c>
      <c r="EJ1" s="208" t="s">
        <v>920</v>
      </c>
      <c r="EK1" s="208" t="s">
        <v>922</v>
      </c>
      <c r="EL1" s="217"/>
      <c r="EM1" s="208" t="s">
        <v>924</v>
      </c>
      <c r="EN1" s="208" t="s">
        <v>346</v>
      </c>
      <c r="EO1" s="208" t="s">
        <v>926</v>
      </c>
      <c r="EP1" s="208" t="s">
        <v>928</v>
      </c>
      <c r="EQ1" s="208" t="s">
        <v>347</v>
      </c>
      <c r="ER1" s="208" t="s">
        <v>930</v>
      </c>
      <c r="ES1" s="208" t="s">
        <v>932</v>
      </c>
      <c r="ET1" s="208" t="s">
        <v>348</v>
      </c>
      <c r="EU1" s="208" t="s">
        <v>934</v>
      </c>
      <c r="EV1" s="208" t="s">
        <v>936</v>
      </c>
      <c r="EW1" s="208" t="s">
        <v>938</v>
      </c>
      <c r="EX1" s="208" t="s">
        <v>349</v>
      </c>
      <c r="EY1" s="208" t="s">
        <v>940</v>
      </c>
      <c r="EZ1" s="208" t="s">
        <v>942</v>
      </c>
      <c r="FA1" s="217"/>
      <c r="FB1" s="208" t="s">
        <v>351</v>
      </c>
      <c r="FC1" s="208" t="s">
        <v>944</v>
      </c>
      <c r="FD1" s="208" t="s">
        <v>946</v>
      </c>
      <c r="FE1" s="208" t="s">
        <v>948</v>
      </c>
      <c r="FF1" s="208" t="s">
        <v>950</v>
      </c>
      <c r="FG1" s="208" t="s">
        <v>352</v>
      </c>
      <c r="FH1" s="208" t="s">
        <v>952</v>
      </c>
      <c r="FI1" s="208" t="s">
        <v>954</v>
      </c>
      <c r="FJ1" s="208" t="s">
        <v>956</v>
      </c>
      <c r="FK1" s="208" t="s">
        <v>958</v>
      </c>
      <c r="FL1" s="208" t="s">
        <v>960</v>
      </c>
      <c r="FM1" s="208" t="s">
        <v>353</v>
      </c>
      <c r="FN1" s="208" t="s">
        <v>963</v>
      </c>
      <c r="FO1" s="208" t="s">
        <v>354</v>
      </c>
      <c r="FP1" s="208" t="s">
        <v>966</v>
      </c>
      <c r="FQ1" s="208" t="s">
        <v>967</v>
      </c>
      <c r="FR1" s="208" t="s">
        <v>969</v>
      </c>
      <c r="FS1" s="208" t="s">
        <v>355</v>
      </c>
      <c r="FT1" s="208" t="s">
        <v>972</v>
      </c>
      <c r="FU1" s="208" t="s">
        <v>973</v>
      </c>
      <c r="FV1" s="208" t="s">
        <v>975</v>
      </c>
      <c r="FW1" s="208" t="s">
        <v>356</v>
      </c>
      <c r="FX1" s="208" t="s">
        <v>978</v>
      </c>
      <c r="FY1" s="208" t="s">
        <v>980</v>
      </c>
      <c r="FZ1" s="208" t="s">
        <v>982</v>
      </c>
      <c r="GA1" s="217"/>
      <c r="GB1" s="208" t="s">
        <v>358</v>
      </c>
      <c r="GC1" s="208" t="s">
        <v>359</v>
      </c>
      <c r="GD1" s="217"/>
      <c r="GE1" s="208" t="s">
        <v>361</v>
      </c>
      <c r="GF1" s="208" t="s">
        <v>1005</v>
      </c>
      <c r="GG1" s="208" t="s">
        <v>1007</v>
      </c>
      <c r="GH1" s="208" t="s">
        <v>1009</v>
      </c>
      <c r="GI1" s="208" t="s">
        <v>1011</v>
      </c>
      <c r="GJ1" s="208" t="s">
        <v>1013</v>
      </c>
      <c r="GK1" s="217"/>
      <c r="GL1" s="208" t="s">
        <v>363</v>
      </c>
      <c r="GM1" s="208" t="s">
        <v>1015</v>
      </c>
      <c r="GN1" s="208" t="s">
        <v>1017</v>
      </c>
      <c r="GO1" s="208" t="s">
        <v>1019</v>
      </c>
      <c r="GP1" s="208" t="s">
        <v>1021</v>
      </c>
      <c r="GQ1" s="208" t="s">
        <v>1023</v>
      </c>
      <c r="GR1" s="208" t="s">
        <v>1025</v>
      </c>
      <c r="GS1" s="205"/>
      <c r="GT1" s="217"/>
      <c r="GU1" s="208" t="s">
        <v>364</v>
      </c>
      <c r="GV1" s="208" t="s">
        <v>984</v>
      </c>
      <c r="GW1" s="208" t="s">
        <v>986</v>
      </c>
      <c r="GX1" s="208" t="s">
        <v>988</v>
      </c>
      <c r="GY1" s="208" t="s">
        <v>990</v>
      </c>
      <c r="GZ1" s="208" t="s">
        <v>992</v>
      </c>
      <c r="HA1" s="208" t="s">
        <v>994</v>
      </c>
      <c r="HB1" s="217"/>
      <c r="HC1" s="208" t="s">
        <v>365</v>
      </c>
      <c r="HD1" s="208" t="s">
        <v>996</v>
      </c>
      <c r="HE1" s="208" t="s">
        <v>998</v>
      </c>
      <c r="HF1" s="208" t="s">
        <v>999</v>
      </c>
      <c r="HG1" s="208" t="s">
        <v>366</v>
      </c>
      <c r="HH1" s="208" t="s">
        <v>1002</v>
      </c>
      <c r="HI1" s="208" t="s">
        <v>1003</v>
      </c>
      <c r="HJ1" s="205"/>
      <c r="HK1" s="217"/>
      <c r="HL1" s="208" t="s">
        <v>369</v>
      </c>
      <c r="HM1" s="208" t="s">
        <v>1027</v>
      </c>
      <c r="HN1" s="208" t="s">
        <v>1029</v>
      </c>
      <c r="HO1" s="208" t="s">
        <v>1031</v>
      </c>
      <c r="HP1" s="208" t="s">
        <v>1033</v>
      </c>
      <c r="HQ1" s="208" t="s">
        <v>370</v>
      </c>
      <c r="HR1" s="208" t="s">
        <v>1036</v>
      </c>
      <c r="HS1" s="217"/>
      <c r="HT1" s="208" t="s">
        <v>1038</v>
      </c>
      <c r="HU1" s="208" t="s">
        <v>1040</v>
      </c>
      <c r="HV1" s="208" t="s">
        <v>372</v>
      </c>
      <c r="HW1" s="208" t="s">
        <v>1043</v>
      </c>
      <c r="HX1" s="208" t="s">
        <v>1045</v>
      </c>
      <c r="HY1" s="208" t="s">
        <v>1046</v>
      </c>
      <c r="HZ1" s="208" t="s">
        <v>1048</v>
      </c>
      <c r="IA1" s="217"/>
      <c r="IB1" s="208" t="s">
        <v>1050</v>
      </c>
      <c r="IC1" s="208" t="s">
        <v>1052</v>
      </c>
      <c r="ID1" s="208" t="s">
        <v>1054</v>
      </c>
      <c r="IE1" s="208" t="s">
        <v>374</v>
      </c>
      <c r="IF1" s="208" t="s">
        <v>1056</v>
      </c>
      <c r="IG1" s="208" t="s">
        <v>1058</v>
      </c>
      <c r="IH1" s="208" t="s">
        <v>375</v>
      </c>
      <c r="II1" s="208" t="s">
        <v>1060</v>
      </c>
      <c r="IJ1" s="208" t="s">
        <v>1062</v>
      </c>
      <c r="IK1" s="208" t="s">
        <v>376</v>
      </c>
      <c r="IL1" s="208" t="s">
        <v>1064</v>
      </c>
      <c r="IM1" s="208" t="s">
        <v>1066</v>
      </c>
      <c r="IN1" s="208" t="s">
        <v>1068</v>
      </c>
      <c r="IO1" s="208" t="s">
        <v>1070</v>
      </c>
      <c r="IP1" s="208" t="s">
        <v>377</v>
      </c>
      <c r="IQ1" s="208" t="s">
        <v>1072</v>
      </c>
      <c r="IR1" s="217"/>
      <c r="IS1" s="208" t="s">
        <v>1080</v>
      </c>
      <c r="IT1" s="208" t="s">
        <v>1082</v>
      </c>
      <c r="IU1" s="208" t="s">
        <v>379</v>
      </c>
      <c r="IV1" s="208" t="s">
        <v>1084</v>
      </c>
      <c r="IW1" s="208" t="s">
        <v>1086</v>
      </c>
      <c r="IX1" s="208" t="s">
        <v>1088</v>
      </c>
      <c r="IY1" s="217"/>
      <c r="IZ1" s="208" t="s">
        <v>1090</v>
      </c>
      <c r="JA1" s="208" t="s">
        <v>381</v>
      </c>
      <c r="JB1" s="208" t="s">
        <v>1093</v>
      </c>
      <c r="JC1" s="208" t="s">
        <v>1095</v>
      </c>
      <c r="JD1" s="208" t="s">
        <v>1097</v>
      </c>
      <c r="JE1" s="208" t="s">
        <v>1099</v>
      </c>
      <c r="JF1" s="208" t="s">
        <v>1101</v>
      </c>
      <c r="JG1" s="208" t="s">
        <v>1103</v>
      </c>
      <c r="JH1" s="208" t="s">
        <v>382</v>
      </c>
      <c r="JI1" s="208" t="s">
        <v>1106</v>
      </c>
      <c r="JJ1" s="208" t="s">
        <v>1108</v>
      </c>
      <c r="JK1" s="208" t="s">
        <v>1110</v>
      </c>
      <c r="JL1" s="208" t="s">
        <v>1112</v>
      </c>
      <c r="JM1" s="208" t="s">
        <v>1114</v>
      </c>
      <c r="JN1" s="208" t="s">
        <v>1116</v>
      </c>
      <c r="JO1" s="208" t="s">
        <v>1118</v>
      </c>
      <c r="JP1" s="208" t="s">
        <v>1120</v>
      </c>
      <c r="JQ1" s="208" t="s">
        <v>383</v>
      </c>
      <c r="JR1" s="208" t="s">
        <v>1123</v>
      </c>
      <c r="JS1" s="208" t="s">
        <v>1125</v>
      </c>
      <c r="JT1" s="208" t="s">
        <v>1127</v>
      </c>
      <c r="JU1" s="208" t="s">
        <v>1129</v>
      </c>
      <c r="JV1" s="208" t="s">
        <v>1130</v>
      </c>
      <c r="JW1" s="208" t="s">
        <v>1132</v>
      </c>
      <c r="JX1" s="208" t="s">
        <v>1134</v>
      </c>
      <c r="JY1" s="208" t="s">
        <v>1136</v>
      </c>
      <c r="JZ1" s="208" t="s">
        <v>1138</v>
      </c>
      <c r="KA1" s="208" t="s">
        <v>1140</v>
      </c>
      <c r="KB1" s="208" t="s">
        <v>1142</v>
      </c>
      <c r="KC1" s="208" t="s">
        <v>1144</v>
      </c>
      <c r="KD1" s="208" t="s">
        <v>1146</v>
      </c>
      <c r="KE1" s="208" t="s">
        <v>1148</v>
      </c>
      <c r="KF1" s="208" t="s">
        <v>1150</v>
      </c>
      <c r="KG1" s="208" t="s">
        <v>1152</v>
      </c>
      <c r="KH1" s="208" t="s">
        <v>1154</v>
      </c>
      <c r="KI1" s="208" t="s">
        <v>1156</v>
      </c>
      <c r="KJ1" s="208" t="s">
        <v>1158</v>
      </c>
      <c r="KK1" s="208" t="s">
        <v>1160</v>
      </c>
      <c r="KL1" s="208" t="s">
        <v>1162</v>
      </c>
      <c r="KM1" s="208" t="s">
        <v>1164</v>
      </c>
      <c r="KN1" s="208" t="s">
        <v>1166</v>
      </c>
      <c r="KO1" s="208" t="s">
        <v>1168</v>
      </c>
      <c r="KP1" s="208" t="s">
        <v>1170</v>
      </c>
      <c r="KQ1" s="208" t="s">
        <v>1172</v>
      </c>
      <c r="KR1" s="217"/>
      <c r="KS1" s="208" t="s">
        <v>1174</v>
      </c>
      <c r="KT1" s="208" t="s">
        <v>385</v>
      </c>
      <c r="KU1" s="208" t="s">
        <v>1177</v>
      </c>
      <c r="KV1" s="208" t="s">
        <v>1179</v>
      </c>
      <c r="KW1" s="208" t="s">
        <v>1181</v>
      </c>
      <c r="KX1" s="208" t="s">
        <v>1183</v>
      </c>
      <c r="KY1" s="208" t="s">
        <v>386</v>
      </c>
      <c r="KZ1" s="208" t="s">
        <v>1186</v>
      </c>
      <c r="LA1" s="208" t="s">
        <v>1188</v>
      </c>
      <c r="LB1" s="208" t="s">
        <v>1190</v>
      </c>
      <c r="LC1" s="208" t="s">
        <v>1192</v>
      </c>
      <c r="LD1" s="208" t="s">
        <v>1194</v>
      </c>
      <c r="LE1" s="208" t="s">
        <v>1196</v>
      </c>
      <c r="LF1" s="208" t="s">
        <v>1198</v>
      </c>
      <c r="LG1" s="205"/>
      <c r="LH1" s="217"/>
      <c r="LI1" s="208" t="s">
        <v>387</v>
      </c>
      <c r="LJ1" s="208" t="s">
        <v>1074</v>
      </c>
      <c r="LK1" s="208" t="s">
        <v>1076</v>
      </c>
      <c r="LL1" s="208" t="s">
        <v>1078</v>
      </c>
      <c r="LM1" s="205"/>
      <c r="LN1" s="217"/>
      <c r="LO1" s="208" t="s">
        <v>390</v>
      </c>
      <c r="LP1" s="208" t="s">
        <v>391</v>
      </c>
      <c r="LQ1" s="217"/>
      <c r="LR1" s="208" t="s">
        <v>393</v>
      </c>
      <c r="LS1" s="208" t="s">
        <v>1218</v>
      </c>
      <c r="LT1" s="208" t="s">
        <v>1220</v>
      </c>
      <c r="LU1" s="208" t="s">
        <v>1221</v>
      </c>
      <c r="LV1" s="208" t="s">
        <v>1223</v>
      </c>
      <c r="LW1" s="208" t="s">
        <v>1224</v>
      </c>
      <c r="LX1" s="208" t="s">
        <v>1226</v>
      </c>
      <c r="LY1" s="208" t="s">
        <v>1228</v>
      </c>
      <c r="LZ1" s="208" t="s">
        <v>1230</v>
      </c>
      <c r="MA1" s="208" t="s">
        <v>1232</v>
      </c>
      <c r="MB1" s="208" t="s">
        <v>394</v>
      </c>
      <c r="MC1" s="208" t="s">
        <v>1235</v>
      </c>
      <c r="MD1" s="208" t="s">
        <v>1236</v>
      </c>
      <c r="ME1" s="208" t="s">
        <v>1238</v>
      </c>
      <c r="MF1" s="208" t="s">
        <v>395</v>
      </c>
      <c r="MG1" s="208" t="s">
        <v>1241</v>
      </c>
      <c r="MH1" s="208" t="s">
        <v>1242</v>
      </c>
      <c r="MI1" s="208" t="s">
        <v>1244</v>
      </c>
      <c r="MJ1" s="208" t="s">
        <v>1246</v>
      </c>
      <c r="MK1" s="208" t="s">
        <v>396</v>
      </c>
      <c r="ML1" s="208" t="s">
        <v>1249</v>
      </c>
      <c r="MM1" s="208" t="s">
        <v>1251</v>
      </c>
      <c r="MN1" s="208" t="s">
        <v>1253</v>
      </c>
      <c r="MO1" s="208" t="s">
        <v>1255</v>
      </c>
      <c r="MP1" s="208" t="s">
        <v>397</v>
      </c>
      <c r="MQ1" s="208" t="s">
        <v>1258</v>
      </c>
      <c r="MR1" s="208" t="s">
        <v>1260</v>
      </c>
      <c r="MS1" s="208" t="s">
        <v>1262</v>
      </c>
      <c r="MT1" s="208" t="s">
        <v>1264</v>
      </c>
      <c r="MU1" s="208" t="s">
        <v>1266</v>
      </c>
      <c r="MV1" s="208" t="s">
        <v>1268</v>
      </c>
      <c r="MW1" s="208" t="s">
        <v>1270</v>
      </c>
      <c r="MX1" s="208" t="s">
        <v>1272</v>
      </c>
      <c r="MY1" s="208" t="s">
        <v>1274</v>
      </c>
      <c r="MZ1" s="208" t="s">
        <v>1276</v>
      </c>
      <c r="NA1" s="208" t="s">
        <v>1278</v>
      </c>
      <c r="NB1" s="208" t="s">
        <v>1279</v>
      </c>
      <c r="NC1" s="217"/>
      <c r="ND1" s="208" t="s">
        <v>399</v>
      </c>
      <c r="NE1" s="208" t="s">
        <v>1281</v>
      </c>
      <c r="NF1" s="208" t="s">
        <v>1283</v>
      </c>
      <c r="NG1" s="208" t="s">
        <v>1285</v>
      </c>
      <c r="NH1" s="208" t="s">
        <v>1287</v>
      </c>
      <c r="NI1" s="217"/>
      <c r="NJ1" s="208" t="s">
        <v>401</v>
      </c>
      <c r="NK1" s="208" t="s">
        <v>1288</v>
      </c>
      <c r="NL1" s="208" t="s">
        <v>402</v>
      </c>
      <c r="NM1" s="208" t="s">
        <v>1290</v>
      </c>
      <c r="NN1" s="208" t="s">
        <v>1292</v>
      </c>
      <c r="NO1" s="208" t="s">
        <v>403</v>
      </c>
      <c r="NP1" s="208" t="s">
        <v>1294</v>
      </c>
      <c r="NQ1" s="208" t="s">
        <v>1296</v>
      </c>
      <c r="NR1" s="205"/>
      <c r="NS1" s="217"/>
      <c r="NT1" s="208" t="s">
        <v>404</v>
      </c>
      <c r="NU1" s="208" t="s">
        <v>1200</v>
      </c>
      <c r="NV1" s="208" t="s">
        <v>1202</v>
      </c>
      <c r="NW1" s="208" t="s">
        <v>1204</v>
      </c>
      <c r="NX1" s="208" t="s">
        <v>1206</v>
      </c>
      <c r="NY1" s="208" t="s">
        <v>405</v>
      </c>
      <c r="NZ1" s="208" t="s">
        <v>1208</v>
      </c>
      <c r="OA1" s="208" t="s">
        <v>406</v>
      </c>
      <c r="OB1" s="208" t="s">
        <v>1210</v>
      </c>
      <c r="OC1" s="217"/>
      <c r="OD1" s="208" t="s">
        <v>1212</v>
      </c>
      <c r="OE1" s="208" t="s">
        <v>407</v>
      </c>
      <c r="OF1" s="205"/>
      <c r="OG1" s="217"/>
      <c r="OH1" s="208" t="s">
        <v>1214</v>
      </c>
      <c r="OI1" s="208" t="s">
        <v>1216</v>
      </c>
      <c r="OJ1" s="208" t="s">
        <v>408</v>
      </c>
      <c r="OK1" s="205"/>
      <c r="OL1" s="217"/>
      <c r="OM1" s="208" t="s">
        <v>411</v>
      </c>
      <c r="ON1" s="208" t="s">
        <v>1298</v>
      </c>
      <c r="OO1" s="208" t="s">
        <v>1300</v>
      </c>
      <c r="OP1" s="208" t="s">
        <v>412</v>
      </c>
      <c r="OQ1" s="208" t="s">
        <v>413</v>
      </c>
      <c r="OR1" s="208" t="s">
        <v>1398</v>
      </c>
      <c r="OS1" s="208" t="s">
        <v>1400</v>
      </c>
      <c r="OT1" s="208" t="s">
        <v>1402</v>
      </c>
      <c r="OU1" s="208" t="s">
        <v>1404</v>
      </c>
      <c r="OV1" s="208" t="s">
        <v>1406</v>
      </c>
      <c r="OW1" s="217"/>
      <c r="OX1" s="208" t="s">
        <v>415</v>
      </c>
      <c r="OY1" s="208" t="s">
        <v>1408</v>
      </c>
      <c r="OZ1" s="208" t="s">
        <v>1410</v>
      </c>
      <c r="PA1" s="208" t="s">
        <v>1412</v>
      </c>
      <c r="PB1" s="208" t="s">
        <v>1414</v>
      </c>
      <c r="PC1" s="208" t="s">
        <v>1416</v>
      </c>
      <c r="PD1" s="208" t="s">
        <v>1418</v>
      </c>
      <c r="PE1" s="217"/>
      <c r="PF1" s="208" t="s">
        <v>1420</v>
      </c>
      <c r="PG1" s="208" t="s">
        <v>417</v>
      </c>
      <c r="PH1" s="217"/>
      <c r="PI1" s="208" t="s">
        <v>419</v>
      </c>
      <c r="PJ1" s="208" t="s">
        <v>1450</v>
      </c>
      <c r="PK1" s="208" t="s">
        <v>1452</v>
      </c>
      <c r="PL1" s="217"/>
      <c r="PM1" s="208" t="s">
        <v>421</v>
      </c>
      <c r="PN1" s="208" t="s">
        <v>1454</v>
      </c>
      <c r="PO1" s="208" t="s">
        <v>1455</v>
      </c>
      <c r="PP1" s="208" t="s">
        <v>1456</v>
      </c>
      <c r="PQ1" s="208" t="s">
        <v>1457</v>
      </c>
      <c r="PR1" s="208" t="s">
        <v>1459</v>
      </c>
      <c r="PS1" s="208" t="s">
        <v>1460</v>
      </c>
      <c r="PT1" s="208" t="s">
        <v>1462</v>
      </c>
      <c r="PU1" s="208" t="s">
        <v>1463</v>
      </c>
      <c r="PV1" s="205"/>
      <c r="PW1" s="217"/>
      <c r="PX1" s="208" t="s">
        <v>422</v>
      </c>
      <c r="PY1" s="208" t="s">
        <v>1302</v>
      </c>
      <c r="PZ1" s="208" t="s">
        <v>1304</v>
      </c>
      <c r="QA1" s="208" t="s">
        <v>1306</v>
      </c>
      <c r="QB1" s="208" t="s">
        <v>1308</v>
      </c>
      <c r="QC1" s="208" t="s">
        <v>1310</v>
      </c>
      <c r="QD1" s="208" t="s">
        <v>1312</v>
      </c>
      <c r="QE1" s="208" t="s">
        <v>1314</v>
      </c>
      <c r="QF1" s="208" t="s">
        <v>1316</v>
      </c>
      <c r="QG1" s="208" t="s">
        <v>1318</v>
      </c>
      <c r="QH1" s="208" t="s">
        <v>1320</v>
      </c>
      <c r="QI1" s="208" t="s">
        <v>1322</v>
      </c>
      <c r="QJ1" s="208" t="s">
        <v>1324</v>
      </c>
      <c r="QK1" s="208" t="s">
        <v>1326</v>
      </c>
      <c r="QL1" s="208" t="s">
        <v>1328</v>
      </c>
      <c r="QM1" s="208" t="s">
        <v>1330</v>
      </c>
      <c r="QN1" s="208" t="s">
        <v>1332</v>
      </c>
      <c r="QO1" s="208" t="s">
        <v>1334</v>
      </c>
      <c r="QP1" s="208" t="s">
        <v>1336</v>
      </c>
      <c r="QQ1" s="208" t="s">
        <v>1338</v>
      </c>
      <c r="QR1" s="208" t="s">
        <v>1340</v>
      </c>
      <c r="QS1" s="208" t="s">
        <v>1342</v>
      </c>
      <c r="QT1" s="208" t="s">
        <v>1344</v>
      </c>
      <c r="QU1" s="208" t="s">
        <v>423</v>
      </c>
      <c r="QV1" s="208" t="s">
        <v>1347</v>
      </c>
      <c r="QW1" s="208" t="s">
        <v>1349</v>
      </c>
      <c r="QX1" s="208" t="s">
        <v>1350</v>
      </c>
      <c r="QY1" s="208" t="s">
        <v>1352</v>
      </c>
      <c r="QZ1" s="208" t="s">
        <v>1354</v>
      </c>
      <c r="RA1" s="208" t="s">
        <v>1356</v>
      </c>
      <c r="RB1" s="208" t="s">
        <v>1358</v>
      </c>
      <c r="RC1" s="208" t="s">
        <v>1360</v>
      </c>
      <c r="RD1" s="208" t="s">
        <v>1362</v>
      </c>
      <c r="RE1" s="208" t="s">
        <v>1364</v>
      </c>
      <c r="RF1" s="208" t="s">
        <v>1366</v>
      </c>
      <c r="RG1" s="208" t="s">
        <v>1368</v>
      </c>
      <c r="RH1" s="208" t="s">
        <v>1370</v>
      </c>
      <c r="RI1" s="208" t="s">
        <v>1372</v>
      </c>
      <c r="RJ1" s="208" t="s">
        <v>1374</v>
      </c>
      <c r="RK1" s="208" t="s">
        <v>1376</v>
      </c>
      <c r="RL1" s="208" t="s">
        <v>1378</v>
      </c>
      <c r="RM1" s="208" t="s">
        <v>1380</v>
      </c>
      <c r="RN1" s="208" t="s">
        <v>1382</v>
      </c>
      <c r="RO1" s="208" t="s">
        <v>1384</v>
      </c>
      <c r="RP1" s="208" t="s">
        <v>1386</v>
      </c>
      <c r="RQ1" s="208" t="s">
        <v>1388</v>
      </c>
      <c r="RR1" s="208" t="s">
        <v>1390</v>
      </c>
      <c r="RS1" s="208" t="s">
        <v>1392</v>
      </c>
      <c r="RT1" s="208" t="s">
        <v>1394</v>
      </c>
      <c r="RU1" s="208" t="s">
        <v>1396</v>
      </c>
      <c r="RV1" s="205"/>
      <c r="RW1" s="217"/>
      <c r="RX1" s="208" t="s">
        <v>424</v>
      </c>
      <c r="RY1" s="208" t="s">
        <v>1422</v>
      </c>
      <c r="RZ1" s="208" t="s">
        <v>1424</v>
      </c>
      <c r="SA1" s="208" t="s">
        <v>1426</v>
      </c>
      <c r="SB1" s="208" t="s">
        <v>1428</v>
      </c>
      <c r="SC1" s="208" t="s">
        <v>1430</v>
      </c>
      <c r="SD1" s="208" t="s">
        <v>1432</v>
      </c>
      <c r="SE1" s="208" t="s">
        <v>1434</v>
      </c>
      <c r="SF1" s="208" t="s">
        <v>1436</v>
      </c>
      <c r="SG1" s="208" t="s">
        <v>1438</v>
      </c>
      <c r="SH1" s="208" t="s">
        <v>1440</v>
      </c>
      <c r="SI1" s="208" t="s">
        <v>1442</v>
      </c>
      <c r="SJ1" s="208" t="s">
        <v>1444</v>
      </c>
      <c r="SK1" s="208" t="s">
        <v>1446</v>
      </c>
      <c r="SL1" s="208" t="s">
        <v>1448</v>
      </c>
      <c r="SM1" s="205"/>
      <c r="SN1" s="217"/>
      <c r="SO1" s="208" t="s">
        <v>427</v>
      </c>
      <c r="SP1" s="208" t="s">
        <v>1465</v>
      </c>
      <c r="SQ1" s="208" t="s">
        <v>1467</v>
      </c>
      <c r="SR1" s="208" t="s">
        <v>428</v>
      </c>
      <c r="SS1" s="208" t="s">
        <v>1469</v>
      </c>
      <c r="ST1" s="208" t="s">
        <v>1471</v>
      </c>
      <c r="SU1" s="208" t="s">
        <v>1473</v>
      </c>
      <c r="SV1" s="208" t="s">
        <v>1475</v>
      </c>
      <c r="SW1" s="217"/>
      <c r="SX1" s="208" t="s">
        <v>430</v>
      </c>
      <c r="SY1" s="208" t="s">
        <v>1477</v>
      </c>
      <c r="SZ1" s="208" t="s">
        <v>1479</v>
      </c>
      <c r="TA1" s="208" t="s">
        <v>1481</v>
      </c>
      <c r="TB1" s="208" t="s">
        <v>1483</v>
      </c>
      <c r="TC1" s="208" t="s">
        <v>1485</v>
      </c>
      <c r="TD1" s="208" t="s">
        <v>1487</v>
      </c>
      <c r="TE1" s="208" t="s">
        <v>1489</v>
      </c>
      <c r="TF1" s="208" t="s">
        <v>1491</v>
      </c>
      <c r="TG1" s="208" t="s">
        <v>1493</v>
      </c>
      <c r="TH1" s="208" t="s">
        <v>1495</v>
      </c>
      <c r="TI1" s="208" t="s">
        <v>1497</v>
      </c>
      <c r="TJ1" s="208" t="s">
        <v>1499</v>
      </c>
      <c r="TK1" s="208" t="s">
        <v>1501</v>
      </c>
      <c r="TL1" s="208" t="s">
        <v>1503</v>
      </c>
      <c r="TM1" s="208" t="s">
        <v>1505</v>
      </c>
      <c r="TN1" s="205"/>
      <c r="TO1" s="217"/>
      <c r="TP1" s="208" t="s">
        <v>433</v>
      </c>
      <c r="TQ1" s="208" t="s">
        <v>1507</v>
      </c>
      <c r="TR1" s="208" t="s">
        <v>1509</v>
      </c>
      <c r="TS1" s="208" t="s">
        <v>1511</v>
      </c>
      <c r="TT1" s="208" t="s">
        <v>1513</v>
      </c>
      <c r="TU1" s="208" t="s">
        <v>1515</v>
      </c>
      <c r="TV1" s="208" t="s">
        <v>434</v>
      </c>
      <c r="TW1" s="208" t="s">
        <v>1517</v>
      </c>
      <c r="TX1" s="208" t="s">
        <v>1519</v>
      </c>
      <c r="TY1" s="208" t="s">
        <v>1521</v>
      </c>
      <c r="TZ1" s="208" t="s">
        <v>1523</v>
      </c>
      <c r="UA1" s="208" t="s">
        <v>1525</v>
      </c>
      <c r="UB1" s="208" t="s">
        <v>1527</v>
      </c>
      <c r="UC1" s="217"/>
      <c r="UD1" s="208" t="s">
        <v>436</v>
      </c>
      <c r="UE1" s="205"/>
      <c r="UF1" s="217"/>
      <c r="UG1" s="208" t="s">
        <v>437</v>
      </c>
      <c r="UH1" s="208" t="s">
        <v>1529</v>
      </c>
      <c r="UI1" s="208" t="s">
        <v>1531</v>
      </c>
      <c r="UJ1" s="208" t="s">
        <v>1532</v>
      </c>
      <c r="UK1" s="208" t="s">
        <v>1534</v>
      </c>
      <c r="UL1" s="208" t="s">
        <v>1536</v>
      </c>
      <c r="UM1" s="208" t="s">
        <v>1538</v>
      </c>
      <c r="UN1" s="208" t="s">
        <v>1540</v>
      </c>
      <c r="UO1" s="208" t="s">
        <v>1542</v>
      </c>
      <c r="UP1" s="208" t="s">
        <v>1544</v>
      </c>
      <c r="UQ1" s="208" t="s">
        <v>1546</v>
      </c>
      <c r="UR1" s="208" t="s">
        <v>1548</v>
      </c>
      <c r="US1" s="208" t="s">
        <v>1550</v>
      </c>
      <c r="UT1" s="208" t="s">
        <v>1552</v>
      </c>
      <c r="UU1" s="208" t="s">
        <v>1554</v>
      </c>
      <c r="UV1" s="208" t="s">
        <v>1556</v>
      </c>
      <c r="UW1" s="208" t="s">
        <v>1558</v>
      </c>
      <c r="UX1" s="205"/>
      <c r="UY1" s="208" t="s">
        <v>1562</v>
      </c>
      <c r="UZ1" s="208" t="s">
        <v>1564</v>
      </c>
      <c r="VA1" s="208" t="s">
        <v>1566</v>
      </c>
      <c r="VB1" s="208" t="s">
        <v>1568</v>
      </c>
      <c r="VC1" s="208" t="s">
        <v>1570</v>
      </c>
      <c r="VD1" s="211"/>
    </row>
    <row r="2" spans="1:576" s="148" customFormat="1" hidden="1" x14ac:dyDescent="0.25">
      <c r="A2" s="148" t="s">
        <v>180</v>
      </c>
      <c r="B2" s="148" t="s">
        <v>166</v>
      </c>
      <c r="C2" s="148" t="s">
        <v>535</v>
      </c>
      <c r="D2" s="148" t="s">
        <v>181</v>
      </c>
      <c r="E2" s="148" t="s">
        <v>163</v>
      </c>
      <c r="F2" s="148" t="s">
        <v>536</v>
      </c>
      <c r="G2" s="186" t="s">
        <v>182</v>
      </c>
      <c r="H2" s="148" t="s">
        <v>537</v>
      </c>
      <c r="I2" s="148" t="s">
        <v>538</v>
      </c>
      <c r="J2" s="148" t="s">
        <v>183</v>
      </c>
      <c r="K2" s="148" t="s">
        <v>539</v>
      </c>
      <c r="R2" s="148" t="s">
        <v>185</v>
      </c>
      <c r="S2" s="148" t="s">
        <v>186</v>
      </c>
      <c r="U2" s="148" t="s">
        <v>453</v>
      </c>
      <c r="V2" s="148" t="s">
        <v>471</v>
      </c>
      <c r="W2" s="148" t="s">
        <v>454</v>
      </c>
      <c r="X2" s="148" t="s">
        <v>455</v>
      </c>
      <c r="Y2" s="148" t="s">
        <v>456</v>
      </c>
      <c r="Z2" s="148" t="s">
        <v>457</v>
      </c>
      <c r="AA2" s="148" t="s">
        <v>458</v>
      </c>
      <c r="AB2" s="148" t="s">
        <v>459</v>
      </c>
      <c r="AC2" s="148" t="s">
        <v>460</v>
      </c>
      <c r="AD2" s="148" t="s">
        <v>461</v>
      </c>
      <c r="AE2" s="148" t="s">
        <v>462</v>
      </c>
      <c r="AF2" s="148" t="s">
        <v>463</v>
      </c>
      <c r="AH2" s="148" t="s">
        <v>481</v>
      </c>
      <c r="AI2" s="148" t="s">
        <v>482</v>
      </c>
      <c r="AJ2" s="148" t="s">
        <v>483</v>
      </c>
      <c r="AK2" s="148" t="s">
        <v>484</v>
      </c>
      <c r="AL2" s="148" t="s">
        <v>485</v>
      </c>
      <c r="AM2" s="148" t="s">
        <v>488</v>
      </c>
      <c r="AN2" s="148" t="s">
        <v>486</v>
      </c>
      <c r="AO2" s="148" t="s">
        <v>487</v>
      </c>
      <c r="AP2" s="148" t="s">
        <v>489</v>
      </c>
      <c r="AQ2" s="148" t="s">
        <v>490</v>
      </c>
      <c r="AR2" s="148" t="s">
        <v>491</v>
      </c>
      <c r="AS2" s="148" t="s">
        <v>492</v>
      </c>
      <c r="AT2" s="148" t="s">
        <v>493</v>
      </c>
      <c r="AU2" s="148" t="s">
        <v>494</v>
      </c>
      <c r="AV2" s="148" t="s">
        <v>495</v>
      </c>
      <c r="AW2" s="148" t="s">
        <v>496</v>
      </c>
      <c r="AX2" s="148" t="s">
        <v>497</v>
      </c>
      <c r="AY2" s="148" t="s">
        <v>498</v>
      </c>
      <c r="AZ2" s="148" t="s">
        <v>499</v>
      </c>
      <c r="BA2" s="148" t="s">
        <v>500</v>
      </c>
      <c r="BB2" s="148" t="s">
        <v>501</v>
      </c>
      <c r="BC2" s="148" t="s">
        <v>502</v>
      </c>
      <c r="BD2" s="148" t="s">
        <v>503</v>
      </c>
      <c r="BE2" s="148" t="s">
        <v>504</v>
      </c>
      <c r="BF2" s="148" t="s">
        <v>505</v>
      </c>
      <c r="BG2" s="148" t="s">
        <v>506</v>
      </c>
      <c r="BH2" s="148" t="s">
        <v>507</v>
      </c>
      <c r="BI2" s="148" t="s">
        <v>508</v>
      </c>
      <c r="BJ2" s="148" t="s">
        <v>509</v>
      </c>
      <c r="BK2" s="148" t="s">
        <v>510</v>
      </c>
      <c r="BL2" s="148" t="s">
        <v>511</v>
      </c>
      <c r="BM2" s="148" t="s">
        <v>512</v>
      </c>
      <c r="BN2" s="148" t="s">
        <v>513</v>
      </c>
      <c r="BO2" s="148" t="s">
        <v>514</v>
      </c>
      <c r="BP2" s="148" t="s">
        <v>515</v>
      </c>
      <c r="BQ2" s="148" t="s">
        <v>516</v>
      </c>
      <c r="BR2" s="148" t="s">
        <v>517</v>
      </c>
      <c r="BS2" s="148" t="s">
        <v>518</v>
      </c>
      <c r="BT2" s="148" t="s">
        <v>519</v>
      </c>
      <c r="BU2" s="148" t="s">
        <v>520</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27" thickBot="1" x14ac:dyDescent="0.3">
      <c r="C5" s="112" t="s">
        <v>446</v>
      </c>
      <c r="D5" s="228">
        <f>SUMIF(C:C,$C$10,D:D)</f>
        <v>0</v>
      </c>
    </row>
    <row r="6" spans="1:576" x14ac:dyDescent="0.25">
      <c r="C6" s="133"/>
      <c r="D6" s="133"/>
      <c r="E6" s="133"/>
      <c r="F6" s="133"/>
      <c r="G6" s="96"/>
      <c r="H6" s="133"/>
      <c r="I6" s="133"/>
    </row>
    <row r="7" spans="1:576" x14ac:dyDescent="0.25">
      <c r="C7" s="133"/>
      <c r="D7" s="133"/>
      <c r="E7" s="133"/>
      <c r="F7" s="133"/>
      <c r="G7" s="96"/>
      <c r="H7" s="133"/>
      <c r="I7" s="133"/>
    </row>
    <row r="8" spans="1:576" x14ac:dyDescent="0.25">
      <c r="C8" s="133"/>
      <c r="D8" s="133"/>
      <c r="E8" s="133"/>
      <c r="F8" s="133"/>
      <c r="G8" s="96"/>
      <c r="H8" s="133"/>
      <c r="I8" s="133"/>
    </row>
    <row r="9" spans="1:576" ht="15.75" thickBot="1" x14ac:dyDescent="0.3">
      <c r="C9" s="133"/>
      <c r="D9" s="133"/>
      <c r="E9" s="133"/>
      <c r="F9" s="133"/>
      <c r="G9" s="96"/>
      <c r="H9" s="133"/>
      <c r="I9" s="133"/>
      <c r="K9" s="203"/>
    </row>
    <row r="10" spans="1:576" ht="15.75" thickBot="1" x14ac:dyDescent="0.3">
      <c r="C10" s="183" t="s">
        <v>53</v>
      </c>
      <c r="D10" s="134">
        <f>SUM(F17:F51)</f>
        <v>0</v>
      </c>
      <c r="F10" s="72"/>
      <c r="G10" s="97"/>
      <c r="H10" s="72"/>
      <c r="I10" s="72"/>
    </row>
    <row r="11" spans="1:576" x14ac:dyDescent="0.25">
      <c r="B11" s="119"/>
      <c r="C11" s="72"/>
      <c r="D11" s="31"/>
      <c r="E11" s="119"/>
      <c r="F11" s="119"/>
      <c r="G11" s="119"/>
      <c r="H11" s="94"/>
      <c r="I11" s="94"/>
      <c r="J11" s="94"/>
      <c r="K11" s="138"/>
    </row>
    <row r="12" spans="1:576" x14ac:dyDescent="0.25">
      <c r="B12" s="119"/>
      <c r="C12" s="72"/>
      <c r="D12" s="31"/>
      <c r="E12" s="119"/>
      <c r="F12" s="119"/>
      <c r="G12" s="119"/>
      <c r="H12" s="94"/>
      <c r="I12" s="94"/>
      <c r="J12" s="94"/>
      <c r="K12" s="138"/>
    </row>
    <row r="13" spans="1:576" ht="15.75" x14ac:dyDescent="0.25">
      <c r="B13" s="119"/>
      <c r="C13" s="236" t="s">
        <v>450</v>
      </c>
      <c r="D13" s="237"/>
      <c r="E13" s="119"/>
      <c r="F13" s="119"/>
      <c r="G13" s="119"/>
      <c r="H13" s="94"/>
      <c r="I13" s="94"/>
      <c r="J13" s="94"/>
      <c r="K13" s="138"/>
    </row>
    <row r="14" spans="1:576" ht="18.75" x14ac:dyDescent="0.25">
      <c r="B14" s="119"/>
      <c r="C14" s="256"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9"/>
      <c r="F14" s="119"/>
      <c r="G14" s="119"/>
      <c r="H14" s="94"/>
      <c r="I14" s="94"/>
      <c r="J14" s="94"/>
      <c r="K14" s="138"/>
    </row>
    <row r="15" spans="1:576" ht="15.75" thickBot="1" x14ac:dyDescent="0.3">
      <c r="F15" s="119"/>
      <c r="G15" s="94"/>
      <c r="H15" s="94"/>
      <c r="I15" s="94"/>
    </row>
    <row r="16" spans="1:576" ht="30.75" thickBot="1" x14ac:dyDescent="0.3">
      <c r="C16" s="155" t="s">
        <v>44</v>
      </c>
      <c r="D16" s="160" t="s">
        <v>55</v>
      </c>
      <c r="E16" s="162" t="s">
        <v>57</v>
      </c>
      <c r="F16" s="161" t="s">
        <v>27</v>
      </c>
      <c r="G16" s="159" t="s">
        <v>187</v>
      </c>
      <c r="H16" s="162" t="s">
        <v>46</v>
      </c>
      <c r="I16" s="159" t="s">
        <v>188</v>
      </c>
      <c r="J16" s="159" t="s">
        <v>469</v>
      </c>
      <c r="K16" s="159" t="s">
        <v>470</v>
      </c>
      <c r="L16" s="159" t="s">
        <v>528</v>
      </c>
    </row>
    <row r="17" spans="3:12" x14ac:dyDescent="0.25">
      <c r="C17" s="167"/>
      <c r="D17" s="184"/>
      <c r="E17" s="141"/>
      <c r="F17" s="123">
        <f t="shared" ref="F17:F51" si="0">D17*E17</f>
        <v>0</v>
      </c>
      <c r="G17" s="187"/>
      <c r="H17" s="168"/>
      <c r="I17" s="156" t="e">
        <f>VLOOKUP(H17,Presupuesto!$B$8:$C$583,2,0)</f>
        <v>#N/A</v>
      </c>
      <c r="J17" s="267"/>
      <c r="K17" s="124"/>
      <c r="L17" s="124"/>
    </row>
    <row r="18" spans="3:12" x14ac:dyDescent="0.25">
      <c r="C18" s="167"/>
      <c r="D18" s="184"/>
      <c r="E18" s="149"/>
      <c r="F18" s="123">
        <f t="shared" si="0"/>
        <v>0</v>
      </c>
      <c r="G18" s="187"/>
      <c r="H18" s="168"/>
      <c r="I18" s="156" t="e">
        <f>VLOOKUP(H18,Presupuesto!$B$8:$C$583,2,0)</f>
        <v>#N/A</v>
      </c>
      <c r="J18" s="124">
        <f>$J$17</f>
        <v>0</v>
      </c>
      <c r="K18" s="124"/>
      <c r="L18" s="124"/>
    </row>
    <row r="19" spans="3:12" x14ac:dyDescent="0.25">
      <c r="C19" s="167"/>
      <c r="D19" s="184"/>
      <c r="E19" s="149"/>
      <c r="F19" s="123">
        <f t="shared" si="0"/>
        <v>0</v>
      </c>
      <c r="G19" s="187"/>
      <c r="H19" s="168"/>
      <c r="I19" s="156" t="e">
        <f>VLOOKUP(H19,Presupuesto!$B$8:$C$583,2,0)</f>
        <v>#N/A</v>
      </c>
      <c r="J19" s="124">
        <f t="shared" ref="J19:J50" si="1">$J$17</f>
        <v>0</v>
      </c>
      <c r="K19" s="124"/>
      <c r="L19" s="124"/>
    </row>
    <row r="20" spans="3:12" x14ac:dyDescent="0.25">
      <c r="C20" s="167"/>
      <c r="D20" s="184"/>
      <c r="E20" s="149"/>
      <c r="F20" s="123">
        <f t="shared" si="0"/>
        <v>0</v>
      </c>
      <c r="G20" s="187"/>
      <c r="H20" s="168"/>
      <c r="I20" s="156" t="e">
        <f>VLOOKUP(H20,Presupuesto!$B$8:$C$583,2,0)</f>
        <v>#N/A</v>
      </c>
      <c r="J20" s="124">
        <f t="shared" si="1"/>
        <v>0</v>
      </c>
      <c r="K20" s="124"/>
      <c r="L20" s="124"/>
    </row>
    <row r="21" spans="3:12" x14ac:dyDescent="0.25">
      <c r="C21" s="167"/>
      <c r="D21" s="184"/>
      <c r="E21" s="149"/>
      <c r="F21" s="123">
        <f t="shared" si="0"/>
        <v>0</v>
      </c>
      <c r="G21" s="187"/>
      <c r="H21" s="168"/>
      <c r="I21" s="156" t="e">
        <f>VLOOKUP(H21,Presupuesto!$B$8:$C$583,2,0)</f>
        <v>#N/A</v>
      </c>
      <c r="J21" s="124">
        <f t="shared" si="1"/>
        <v>0</v>
      </c>
      <c r="K21" s="124"/>
      <c r="L21" s="124"/>
    </row>
    <row r="22" spans="3:12" x14ac:dyDescent="0.25">
      <c r="C22" s="167"/>
      <c r="D22" s="184"/>
      <c r="E22" s="149"/>
      <c r="F22" s="123">
        <f t="shared" si="0"/>
        <v>0</v>
      </c>
      <c r="G22" s="187"/>
      <c r="H22" s="168"/>
      <c r="I22" s="156" t="e">
        <f>VLOOKUP(H22,Presupuesto!$B$8:$C$583,2,0)</f>
        <v>#N/A</v>
      </c>
      <c r="J22" s="124">
        <f t="shared" si="1"/>
        <v>0</v>
      </c>
      <c r="K22" s="124"/>
      <c r="L22" s="124"/>
    </row>
    <row r="23" spans="3:12" x14ac:dyDescent="0.25">
      <c r="C23" s="167"/>
      <c r="D23" s="184"/>
      <c r="E23" s="149"/>
      <c r="F23" s="123">
        <f t="shared" si="0"/>
        <v>0</v>
      </c>
      <c r="G23" s="187"/>
      <c r="H23" s="168"/>
      <c r="I23" s="156" t="e">
        <f>VLOOKUP(H23,Presupuesto!$B$8:$C$583,2,0)</f>
        <v>#N/A</v>
      </c>
      <c r="J23" s="124">
        <f t="shared" si="1"/>
        <v>0</v>
      </c>
      <c r="K23" s="124"/>
      <c r="L23" s="124"/>
    </row>
    <row r="24" spans="3:12" x14ac:dyDescent="0.25">
      <c r="C24" s="167"/>
      <c r="D24" s="184"/>
      <c r="E24" s="149"/>
      <c r="F24" s="123">
        <f t="shared" si="0"/>
        <v>0</v>
      </c>
      <c r="G24" s="187"/>
      <c r="H24" s="168"/>
      <c r="I24" s="156" t="e">
        <f>VLOOKUP(H24,Presupuesto!$B$8:$C$583,2,0)</f>
        <v>#N/A</v>
      </c>
      <c r="J24" s="124">
        <f t="shared" si="1"/>
        <v>0</v>
      </c>
      <c r="K24" s="124"/>
      <c r="L24" s="124"/>
    </row>
    <row r="25" spans="3:12" x14ac:dyDescent="0.25">
      <c r="C25" s="167"/>
      <c r="D25" s="184"/>
      <c r="E25" s="149"/>
      <c r="F25" s="123">
        <f t="shared" si="0"/>
        <v>0</v>
      </c>
      <c r="G25" s="187"/>
      <c r="H25" s="168"/>
      <c r="I25" s="156" t="e">
        <f>VLOOKUP(H25,Presupuesto!$B$8:$C$583,2,0)</f>
        <v>#N/A</v>
      </c>
      <c r="J25" s="124">
        <f t="shared" si="1"/>
        <v>0</v>
      </c>
      <c r="K25" s="124"/>
      <c r="L25" s="124"/>
    </row>
    <row r="26" spans="3:12" x14ac:dyDescent="0.25">
      <c r="C26" s="167"/>
      <c r="D26" s="184"/>
      <c r="E26" s="149"/>
      <c r="F26" s="123">
        <f t="shared" si="0"/>
        <v>0</v>
      </c>
      <c r="G26" s="187"/>
      <c r="H26" s="168"/>
      <c r="I26" s="156" t="e">
        <f>VLOOKUP(H26,Presupuesto!$B$8:$C$583,2,0)</f>
        <v>#N/A</v>
      </c>
      <c r="J26" s="124">
        <f t="shared" si="1"/>
        <v>0</v>
      </c>
      <c r="K26" s="124"/>
      <c r="L26" s="124"/>
    </row>
    <row r="27" spans="3:12" x14ac:dyDescent="0.25">
      <c r="C27" s="167"/>
      <c r="D27" s="184"/>
      <c r="E27" s="149"/>
      <c r="F27" s="123">
        <f t="shared" si="0"/>
        <v>0</v>
      </c>
      <c r="G27" s="187"/>
      <c r="H27" s="168"/>
      <c r="I27" s="156" t="e">
        <f>VLOOKUP(H27,Presupuesto!$B$8:$C$583,2,0)</f>
        <v>#N/A</v>
      </c>
      <c r="J27" s="124">
        <f t="shared" si="1"/>
        <v>0</v>
      </c>
      <c r="K27" s="124"/>
      <c r="L27" s="124"/>
    </row>
    <row r="28" spans="3:12" x14ac:dyDescent="0.25">
      <c r="C28" s="167"/>
      <c r="D28" s="184"/>
      <c r="E28" s="149"/>
      <c r="F28" s="123">
        <f t="shared" si="0"/>
        <v>0</v>
      </c>
      <c r="G28" s="187"/>
      <c r="H28" s="168"/>
      <c r="I28" s="156" t="e">
        <f>VLOOKUP(H28,Presupuesto!$B$8:$C$583,2,0)</f>
        <v>#N/A</v>
      </c>
      <c r="J28" s="124">
        <f t="shared" si="1"/>
        <v>0</v>
      </c>
      <c r="K28" s="124"/>
      <c r="L28" s="124"/>
    </row>
    <row r="29" spans="3:12" x14ac:dyDescent="0.25">
      <c r="C29" s="167"/>
      <c r="D29" s="184"/>
      <c r="E29" s="149"/>
      <c r="F29" s="123">
        <f t="shared" si="0"/>
        <v>0</v>
      </c>
      <c r="G29" s="187"/>
      <c r="H29" s="168"/>
      <c r="I29" s="156" t="e">
        <f>VLOOKUP(H29,Presupuesto!$B$8:$C$583,2,0)</f>
        <v>#N/A</v>
      </c>
      <c r="J29" s="124">
        <f t="shared" si="1"/>
        <v>0</v>
      </c>
      <c r="K29" s="124"/>
      <c r="L29" s="124"/>
    </row>
    <row r="30" spans="3:12" x14ac:dyDescent="0.25">
      <c r="C30" s="167"/>
      <c r="D30" s="184"/>
      <c r="E30" s="149"/>
      <c r="F30" s="123">
        <f t="shared" si="0"/>
        <v>0</v>
      </c>
      <c r="G30" s="187"/>
      <c r="H30" s="168"/>
      <c r="I30" s="156" t="e">
        <f>VLOOKUP(H30,Presupuesto!$B$8:$C$583,2,0)</f>
        <v>#N/A</v>
      </c>
      <c r="J30" s="124">
        <f t="shared" si="1"/>
        <v>0</v>
      </c>
      <c r="K30" s="124"/>
      <c r="L30" s="124"/>
    </row>
    <row r="31" spans="3:12" x14ac:dyDescent="0.25">
      <c r="C31" s="167"/>
      <c r="D31" s="184"/>
      <c r="E31" s="149"/>
      <c r="F31" s="123">
        <f t="shared" si="0"/>
        <v>0</v>
      </c>
      <c r="G31" s="187"/>
      <c r="H31" s="168"/>
      <c r="I31" s="156" t="e">
        <f>VLOOKUP(H31,Presupuesto!$B$8:$C$583,2,0)</f>
        <v>#N/A</v>
      </c>
      <c r="J31" s="124">
        <f t="shared" si="1"/>
        <v>0</v>
      </c>
      <c r="K31" s="124"/>
      <c r="L31" s="124"/>
    </row>
    <row r="32" spans="3:12" x14ac:dyDescent="0.25">
      <c r="C32" s="167"/>
      <c r="D32" s="184"/>
      <c r="E32" s="149"/>
      <c r="F32" s="123">
        <f t="shared" si="0"/>
        <v>0</v>
      </c>
      <c r="G32" s="187"/>
      <c r="H32" s="168"/>
      <c r="I32" s="156" t="e">
        <f>VLOOKUP(H32,Presupuesto!$B$8:$C$583,2,0)</f>
        <v>#N/A</v>
      </c>
      <c r="J32" s="124">
        <f t="shared" si="1"/>
        <v>0</v>
      </c>
      <c r="K32" s="124"/>
      <c r="L32" s="124"/>
    </row>
    <row r="33" spans="3:12" x14ac:dyDescent="0.25">
      <c r="C33" s="167"/>
      <c r="D33" s="184"/>
      <c r="E33" s="149"/>
      <c r="F33" s="123">
        <f t="shared" si="0"/>
        <v>0</v>
      </c>
      <c r="G33" s="187"/>
      <c r="H33" s="168"/>
      <c r="I33" s="156" t="e">
        <f>VLOOKUP(H33,Presupuesto!$B$8:$C$583,2,0)</f>
        <v>#N/A</v>
      </c>
      <c r="J33" s="124">
        <f t="shared" si="1"/>
        <v>0</v>
      </c>
      <c r="K33" s="124"/>
      <c r="L33" s="124"/>
    </row>
    <row r="34" spans="3:12" x14ac:dyDescent="0.25">
      <c r="C34" s="167"/>
      <c r="D34" s="184"/>
      <c r="E34" s="149"/>
      <c r="F34" s="123">
        <f t="shared" si="0"/>
        <v>0</v>
      </c>
      <c r="G34" s="187"/>
      <c r="H34" s="168"/>
      <c r="I34" s="156" t="e">
        <f>VLOOKUP(H34,Presupuesto!$B$8:$C$583,2,0)</f>
        <v>#N/A</v>
      </c>
      <c r="J34" s="124">
        <f t="shared" si="1"/>
        <v>0</v>
      </c>
      <c r="K34" s="124"/>
      <c r="L34" s="124"/>
    </row>
    <row r="35" spans="3:12" x14ac:dyDescent="0.25">
      <c r="C35" s="167"/>
      <c r="D35" s="184"/>
      <c r="E35" s="149"/>
      <c r="F35" s="123">
        <f t="shared" si="0"/>
        <v>0</v>
      </c>
      <c r="G35" s="187"/>
      <c r="H35" s="168"/>
      <c r="I35" s="156" t="e">
        <f>VLOOKUP(H35,Presupuesto!$B$8:$C$583,2,0)</f>
        <v>#N/A</v>
      </c>
      <c r="J35" s="124">
        <f t="shared" si="1"/>
        <v>0</v>
      </c>
      <c r="K35" s="124"/>
      <c r="L35" s="124"/>
    </row>
    <row r="36" spans="3:12" x14ac:dyDescent="0.25">
      <c r="C36" s="167"/>
      <c r="D36" s="184"/>
      <c r="E36" s="149"/>
      <c r="F36" s="123">
        <f t="shared" si="0"/>
        <v>0</v>
      </c>
      <c r="G36" s="187"/>
      <c r="H36" s="168"/>
      <c r="I36" s="156" t="e">
        <f>VLOOKUP(H36,Presupuesto!$B$8:$C$583,2,0)</f>
        <v>#N/A</v>
      </c>
      <c r="J36" s="124">
        <f t="shared" si="1"/>
        <v>0</v>
      </c>
      <c r="K36" s="124"/>
      <c r="L36" s="124"/>
    </row>
    <row r="37" spans="3:12" x14ac:dyDescent="0.25">
      <c r="C37" s="167"/>
      <c r="D37" s="184"/>
      <c r="E37" s="149"/>
      <c r="F37" s="123">
        <f t="shared" si="0"/>
        <v>0</v>
      </c>
      <c r="G37" s="187"/>
      <c r="H37" s="168"/>
      <c r="I37" s="156" t="e">
        <f>VLOOKUP(H37,Presupuesto!$B$8:$C$583,2,0)</f>
        <v>#N/A</v>
      </c>
      <c r="J37" s="124">
        <f t="shared" si="1"/>
        <v>0</v>
      </c>
      <c r="K37" s="124"/>
      <c r="L37" s="124"/>
    </row>
    <row r="38" spans="3:12" x14ac:dyDescent="0.25">
      <c r="C38" s="167"/>
      <c r="D38" s="184"/>
      <c r="E38" s="149"/>
      <c r="F38" s="123">
        <f t="shared" si="0"/>
        <v>0</v>
      </c>
      <c r="G38" s="187"/>
      <c r="H38" s="168"/>
      <c r="I38" s="156" t="e">
        <f>VLOOKUP(H38,Presupuesto!$B$8:$C$583,2,0)</f>
        <v>#N/A</v>
      </c>
      <c r="J38" s="124">
        <f t="shared" si="1"/>
        <v>0</v>
      </c>
      <c r="K38" s="124"/>
      <c r="L38" s="124"/>
    </row>
    <row r="39" spans="3:12" x14ac:dyDescent="0.25">
      <c r="C39" s="169"/>
      <c r="D39" s="184"/>
      <c r="E39" s="144"/>
      <c r="F39" s="123">
        <f t="shared" si="0"/>
        <v>0</v>
      </c>
      <c r="G39" s="187"/>
      <c r="H39" s="170"/>
      <c r="I39" s="156" t="e">
        <f>VLOOKUP(H39,Presupuesto!$B$8:$C$583,2,0)</f>
        <v>#N/A</v>
      </c>
      <c r="J39" s="124">
        <f t="shared" si="1"/>
        <v>0</v>
      </c>
      <c r="K39" s="124"/>
      <c r="L39" s="124"/>
    </row>
    <row r="40" spans="3:12" x14ac:dyDescent="0.25">
      <c r="C40" s="169"/>
      <c r="D40" s="184"/>
      <c r="E40" s="144"/>
      <c r="F40" s="123">
        <f t="shared" si="0"/>
        <v>0</v>
      </c>
      <c r="G40" s="187"/>
      <c r="H40" s="170"/>
      <c r="I40" s="156" t="e">
        <f>VLOOKUP(H40,Presupuesto!$B$8:$C$583,2,0)</f>
        <v>#N/A</v>
      </c>
      <c r="J40" s="124">
        <f t="shared" si="1"/>
        <v>0</v>
      </c>
      <c r="K40" s="124"/>
      <c r="L40" s="124"/>
    </row>
    <row r="41" spans="3:12" x14ac:dyDescent="0.25">
      <c r="C41" s="169"/>
      <c r="D41" s="184"/>
      <c r="E41" s="144"/>
      <c r="F41" s="123">
        <f t="shared" si="0"/>
        <v>0</v>
      </c>
      <c r="G41" s="187"/>
      <c r="H41" s="170"/>
      <c r="I41" s="156" t="e">
        <f>VLOOKUP(H41,Presupuesto!$B$8:$C$583,2,0)</f>
        <v>#N/A</v>
      </c>
      <c r="J41" s="124">
        <f t="shared" si="1"/>
        <v>0</v>
      </c>
      <c r="K41" s="124"/>
      <c r="L41" s="124"/>
    </row>
    <row r="42" spans="3:12" x14ac:dyDescent="0.25">
      <c r="C42" s="169"/>
      <c r="D42" s="184"/>
      <c r="E42" s="144"/>
      <c r="F42" s="123">
        <f t="shared" si="0"/>
        <v>0</v>
      </c>
      <c r="G42" s="187"/>
      <c r="H42" s="170"/>
      <c r="I42" s="156" t="e">
        <f>VLOOKUP(H42,Presupuesto!$B$8:$C$583,2,0)</f>
        <v>#N/A</v>
      </c>
      <c r="J42" s="124">
        <f t="shared" si="1"/>
        <v>0</v>
      </c>
      <c r="K42" s="124"/>
      <c r="L42" s="124"/>
    </row>
    <row r="43" spans="3:12" x14ac:dyDescent="0.25">
      <c r="C43" s="169"/>
      <c r="D43" s="184"/>
      <c r="E43" s="144"/>
      <c r="F43" s="123">
        <f t="shared" si="0"/>
        <v>0</v>
      </c>
      <c r="G43" s="187"/>
      <c r="H43" s="170"/>
      <c r="I43" s="156" t="e">
        <f>VLOOKUP(H43,Presupuesto!$B$8:$C$583,2,0)</f>
        <v>#N/A</v>
      </c>
      <c r="J43" s="124">
        <f t="shared" si="1"/>
        <v>0</v>
      </c>
      <c r="K43" s="124"/>
      <c r="L43" s="124"/>
    </row>
    <row r="44" spans="3:12" x14ac:dyDescent="0.25">
      <c r="C44" s="169"/>
      <c r="D44" s="184"/>
      <c r="E44" s="144"/>
      <c r="F44" s="123">
        <f t="shared" si="0"/>
        <v>0</v>
      </c>
      <c r="G44" s="187"/>
      <c r="H44" s="170"/>
      <c r="I44" s="156" t="e">
        <f>VLOOKUP(H44,Presupuesto!$B$8:$C$583,2,0)</f>
        <v>#N/A</v>
      </c>
      <c r="J44" s="124">
        <f t="shared" si="1"/>
        <v>0</v>
      </c>
      <c r="K44" s="124"/>
      <c r="L44" s="124"/>
    </row>
    <row r="45" spans="3:12" x14ac:dyDescent="0.25">
      <c r="C45" s="169"/>
      <c r="D45" s="184"/>
      <c r="E45" s="144"/>
      <c r="F45" s="123">
        <f t="shared" si="0"/>
        <v>0</v>
      </c>
      <c r="G45" s="187"/>
      <c r="H45" s="170"/>
      <c r="I45" s="156" t="e">
        <f>VLOOKUP(H45,Presupuesto!$B$8:$C$583,2,0)</f>
        <v>#N/A</v>
      </c>
      <c r="J45" s="124">
        <f t="shared" si="1"/>
        <v>0</v>
      </c>
      <c r="K45" s="124"/>
      <c r="L45" s="124"/>
    </row>
    <row r="46" spans="3:12" x14ac:dyDescent="0.25">
      <c r="C46" s="169"/>
      <c r="D46" s="184"/>
      <c r="E46" s="144"/>
      <c r="F46" s="123">
        <f t="shared" si="0"/>
        <v>0</v>
      </c>
      <c r="G46" s="187"/>
      <c r="H46" s="170"/>
      <c r="I46" s="156" t="e">
        <f>VLOOKUP(H46,Presupuesto!$B$8:$C$583,2,0)</f>
        <v>#N/A</v>
      </c>
      <c r="J46" s="124">
        <f t="shared" si="1"/>
        <v>0</v>
      </c>
      <c r="K46" s="124"/>
      <c r="L46" s="124"/>
    </row>
    <row r="47" spans="3:12" x14ac:dyDescent="0.25">
      <c r="C47" s="171"/>
      <c r="D47" s="184"/>
      <c r="E47" s="144"/>
      <c r="F47" s="123">
        <f t="shared" si="0"/>
        <v>0</v>
      </c>
      <c r="G47" s="187"/>
      <c r="H47" s="172"/>
      <c r="I47" s="156" t="e">
        <f>VLOOKUP(H47,Presupuesto!$B$8:$C$583,2,0)</f>
        <v>#N/A</v>
      </c>
      <c r="J47" s="124">
        <f t="shared" si="1"/>
        <v>0</v>
      </c>
      <c r="K47" s="124"/>
      <c r="L47" s="124"/>
    </row>
    <row r="48" spans="3:12" x14ac:dyDescent="0.25">
      <c r="C48" s="171"/>
      <c r="D48" s="184"/>
      <c r="E48" s="144"/>
      <c r="F48" s="123">
        <f t="shared" si="0"/>
        <v>0</v>
      </c>
      <c r="G48" s="187"/>
      <c r="H48" s="172"/>
      <c r="I48" s="156" t="e">
        <f>VLOOKUP(H48,Presupuesto!$B$8:$C$583,2,0)</f>
        <v>#N/A</v>
      </c>
      <c r="J48" s="124">
        <f t="shared" si="1"/>
        <v>0</v>
      </c>
      <c r="K48" s="124"/>
      <c r="L48" s="124"/>
    </row>
    <row r="49" spans="3:12" x14ac:dyDescent="0.25">
      <c r="C49" s="171"/>
      <c r="D49" s="184"/>
      <c r="E49" s="144"/>
      <c r="F49" s="123">
        <f t="shared" si="0"/>
        <v>0</v>
      </c>
      <c r="G49" s="187"/>
      <c r="H49" s="172"/>
      <c r="I49" s="156" t="e">
        <f>VLOOKUP(H49,Presupuesto!$B$8:$C$583,2,0)</f>
        <v>#N/A</v>
      </c>
      <c r="J49" s="124">
        <f t="shared" si="1"/>
        <v>0</v>
      </c>
      <c r="K49" s="124"/>
      <c r="L49" s="124"/>
    </row>
    <row r="50" spans="3:12" x14ac:dyDescent="0.25">
      <c r="C50" s="171"/>
      <c r="D50" s="184"/>
      <c r="E50" s="144"/>
      <c r="F50" s="123">
        <f t="shared" si="0"/>
        <v>0</v>
      </c>
      <c r="G50" s="187"/>
      <c r="H50" s="172"/>
      <c r="I50" s="156" t="e">
        <f>VLOOKUP(H50,Presupuesto!$B$8:$C$583,2,0)</f>
        <v>#N/A</v>
      </c>
      <c r="J50" s="124">
        <f t="shared" si="1"/>
        <v>0</v>
      </c>
      <c r="K50" s="124"/>
      <c r="L50" s="124"/>
    </row>
    <row r="51" spans="3:12" ht="15.75" thickBot="1" x14ac:dyDescent="0.3">
      <c r="C51" s="173"/>
      <c r="D51" s="271"/>
      <c r="E51" s="129"/>
      <c r="F51" s="131">
        <f t="shared" si="0"/>
        <v>0</v>
      </c>
      <c r="G51" s="188"/>
      <c r="H51" s="174"/>
      <c r="I51" s="158" t="e">
        <f>VLOOKUP(H51,Presupuesto!$B$8:$C$583,2,0)</f>
        <v>#N/A</v>
      </c>
      <c r="J51" s="132">
        <f t="shared" ref="J51" si="2">$J$20</f>
        <v>0</v>
      </c>
      <c r="K51" s="150"/>
      <c r="L51" s="150"/>
    </row>
    <row r="52" spans="3:12" x14ac:dyDescent="0.25">
      <c r="F52" s="116"/>
      <c r="G52" s="115"/>
      <c r="H52" s="116"/>
      <c r="I52" s="116"/>
    </row>
    <row r="53" spans="3:12" ht="15.75" thickBot="1" x14ac:dyDescent="0.3"/>
    <row r="54" spans="3:12" ht="15.75" thickBot="1" x14ac:dyDescent="0.3">
      <c r="C54" s="183" t="s">
        <v>53</v>
      </c>
      <c r="D54" s="134">
        <f>SUM(F61:F95)</f>
        <v>0</v>
      </c>
      <c r="F54" s="72"/>
      <c r="G54" s="97"/>
      <c r="H54" s="72"/>
      <c r="I54" s="72"/>
    </row>
    <row r="55" spans="3:12" x14ac:dyDescent="0.25">
      <c r="C55" s="72"/>
      <c r="D55" s="31"/>
      <c r="E55" s="119"/>
      <c r="F55" s="119"/>
      <c r="G55" s="119"/>
      <c r="H55" s="94"/>
      <c r="I55" s="94"/>
      <c r="J55" s="94"/>
      <c r="K55" s="138"/>
    </row>
    <row r="56" spans="3:12" x14ac:dyDescent="0.25">
      <c r="C56" s="72"/>
      <c r="D56" s="31"/>
      <c r="E56" s="119"/>
      <c r="F56" s="119"/>
      <c r="G56" s="119"/>
      <c r="H56" s="94"/>
      <c r="I56" s="94"/>
      <c r="J56" s="94"/>
      <c r="K56" s="138"/>
    </row>
    <row r="57" spans="3:12" ht="15.75" x14ac:dyDescent="0.25">
      <c r="C57" s="236" t="s">
        <v>450</v>
      </c>
      <c r="D57" s="237"/>
      <c r="E57" s="119"/>
      <c r="F57" s="119"/>
      <c r="G57" s="119"/>
      <c r="H57" s="94"/>
      <c r="I57" s="94"/>
      <c r="J57" s="94"/>
      <c r="K57" s="138"/>
    </row>
    <row r="58" spans="3:12" ht="18.75" x14ac:dyDescent="0.25">
      <c r="C58" s="256"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9"/>
      <c r="F58" s="119"/>
      <c r="G58" s="119"/>
      <c r="H58" s="94"/>
      <c r="I58" s="94"/>
      <c r="J58" s="94"/>
      <c r="K58" s="138"/>
    </row>
    <row r="59" spans="3:12" ht="15.75" thickBot="1" x14ac:dyDescent="0.3">
      <c r="F59" s="119"/>
      <c r="G59" s="94"/>
      <c r="H59" s="94"/>
      <c r="I59" s="94"/>
    </row>
    <row r="60" spans="3:12" ht="30.75" thickBot="1" x14ac:dyDescent="0.3">
      <c r="C60" s="155" t="s">
        <v>44</v>
      </c>
      <c r="D60" s="160" t="s">
        <v>55</v>
      </c>
      <c r="E60" s="162" t="s">
        <v>57</v>
      </c>
      <c r="F60" s="161" t="s">
        <v>27</v>
      </c>
      <c r="G60" s="159" t="s">
        <v>187</v>
      </c>
      <c r="H60" s="162" t="s">
        <v>46</v>
      </c>
      <c r="I60" s="159" t="s">
        <v>188</v>
      </c>
      <c r="J60" s="159" t="s">
        <v>469</v>
      </c>
      <c r="K60" s="159" t="s">
        <v>470</v>
      </c>
      <c r="L60" s="159" t="s">
        <v>528</v>
      </c>
    </row>
    <row r="61" spans="3:12" x14ac:dyDescent="0.25">
      <c r="C61" s="167"/>
      <c r="D61" s="184"/>
      <c r="E61" s="141"/>
      <c r="F61" s="123">
        <f t="shared" ref="F61:F95" si="3">D61*E61</f>
        <v>0</v>
      </c>
      <c r="G61" s="187"/>
      <c r="H61" s="168"/>
      <c r="I61" s="156" t="e">
        <f>VLOOKUP(H61,Presupuesto!$B$8:$C$583,2,0)</f>
        <v>#N/A</v>
      </c>
      <c r="J61" s="267"/>
      <c r="K61" s="124"/>
      <c r="L61" s="124"/>
    </row>
    <row r="62" spans="3:12" x14ac:dyDescent="0.25">
      <c r="C62" s="167"/>
      <c r="D62" s="184"/>
      <c r="E62" s="149"/>
      <c r="F62" s="123">
        <f t="shared" si="3"/>
        <v>0</v>
      </c>
      <c r="G62" s="187"/>
      <c r="H62" s="168"/>
      <c r="I62" s="156" t="e">
        <f>VLOOKUP(H62,Presupuesto!$B$8:$C$583,2,0)</f>
        <v>#N/A</v>
      </c>
      <c r="J62" s="124">
        <f>$J$61</f>
        <v>0</v>
      </c>
      <c r="K62" s="124"/>
      <c r="L62" s="124"/>
    </row>
    <row r="63" spans="3:12" x14ac:dyDescent="0.25">
      <c r="C63" s="167"/>
      <c r="D63" s="184"/>
      <c r="E63" s="149"/>
      <c r="F63" s="123">
        <f t="shared" si="3"/>
        <v>0</v>
      </c>
      <c r="G63" s="187"/>
      <c r="H63" s="168"/>
      <c r="I63" s="156" t="e">
        <f>VLOOKUP(H63,Presupuesto!$B$8:$C$583,2,0)</f>
        <v>#N/A</v>
      </c>
      <c r="J63" s="124">
        <f t="shared" ref="J63:J95" si="4">$J$61</f>
        <v>0</v>
      </c>
      <c r="K63" s="124"/>
      <c r="L63" s="124"/>
    </row>
    <row r="64" spans="3:12" x14ac:dyDescent="0.25">
      <c r="C64" s="167"/>
      <c r="D64" s="184"/>
      <c r="E64" s="149"/>
      <c r="F64" s="123">
        <f t="shared" si="3"/>
        <v>0</v>
      </c>
      <c r="G64" s="187"/>
      <c r="H64" s="168"/>
      <c r="I64" s="156" t="e">
        <f>VLOOKUP(H64,Presupuesto!$B$8:$C$583,2,0)</f>
        <v>#N/A</v>
      </c>
      <c r="J64" s="124">
        <f t="shared" si="4"/>
        <v>0</v>
      </c>
      <c r="K64" s="124"/>
      <c r="L64" s="124"/>
    </row>
    <row r="65" spans="3:12" x14ac:dyDescent="0.25">
      <c r="C65" s="167"/>
      <c r="D65" s="184"/>
      <c r="E65" s="149"/>
      <c r="F65" s="123">
        <f t="shared" si="3"/>
        <v>0</v>
      </c>
      <c r="G65" s="187"/>
      <c r="H65" s="168"/>
      <c r="I65" s="156" t="e">
        <f>VLOOKUP(H65,Presupuesto!$B$8:$C$583,2,0)</f>
        <v>#N/A</v>
      </c>
      <c r="J65" s="124">
        <f t="shared" si="4"/>
        <v>0</v>
      </c>
      <c r="K65" s="124"/>
      <c r="L65" s="124"/>
    </row>
    <row r="66" spans="3:12" x14ac:dyDescent="0.25">
      <c r="C66" s="167"/>
      <c r="D66" s="184"/>
      <c r="E66" s="149"/>
      <c r="F66" s="123">
        <f t="shared" si="3"/>
        <v>0</v>
      </c>
      <c r="G66" s="187"/>
      <c r="H66" s="168"/>
      <c r="I66" s="156" t="e">
        <f>VLOOKUP(H66,Presupuesto!$B$8:$C$583,2,0)</f>
        <v>#N/A</v>
      </c>
      <c r="J66" s="124">
        <f t="shared" si="4"/>
        <v>0</v>
      </c>
      <c r="K66" s="124"/>
      <c r="L66" s="124"/>
    </row>
    <row r="67" spans="3:12" x14ac:dyDescent="0.25">
      <c r="C67" s="167"/>
      <c r="D67" s="184"/>
      <c r="E67" s="149"/>
      <c r="F67" s="123">
        <f t="shared" si="3"/>
        <v>0</v>
      </c>
      <c r="G67" s="187"/>
      <c r="H67" s="168"/>
      <c r="I67" s="156" t="e">
        <f>VLOOKUP(H67,Presupuesto!$B$8:$C$583,2,0)</f>
        <v>#N/A</v>
      </c>
      <c r="J67" s="124">
        <f t="shared" si="4"/>
        <v>0</v>
      </c>
      <c r="K67" s="124"/>
      <c r="L67" s="124"/>
    </row>
    <row r="68" spans="3:12" x14ac:dyDescent="0.25">
      <c r="C68" s="167"/>
      <c r="D68" s="184"/>
      <c r="E68" s="149"/>
      <c r="F68" s="123">
        <f t="shared" si="3"/>
        <v>0</v>
      </c>
      <c r="G68" s="187"/>
      <c r="H68" s="168"/>
      <c r="I68" s="156" t="e">
        <f>VLOOKUP(H68,Presupuesto!$B$8:$C$583,2,0)</f>
        <v>#N/A</v>
      </c>
      <c r="J68" s="124">
        <f t="shared" si="4"/>
        <v>0</v>
      </c>
      <c r="K68" s="124"/>
      <c r="L68" s="124"/>
    </row>
    <row r="69" spans="3:12" x14ac:dyDescent="0.25">
      <c r="C69" s="167"/>
      <c r="D69" s="184"/>
      <c r="E69" s="149"/>
      <c r="F69" s="123">
        <f t="shared" si="3"/>
        <v>0</v>
      </c>
      <c r="G69" s="187"/>
      <c r="H69" s="168"/>
      <c r="I69" s="156" t="e">
        <f>VLOOKUP(H69,Presupuesto!$B$8:$C$583,2,0)</f>
        <v>#N/A</v>
      </c>
      <c r="J69" s="124">
        <f t="shared" si="4"/>
        <v>0</v>
      </c>
      <c r="K69" s="124"/>
      <c r="L69" s="124"/>
    </row>
    <row r="70" spans="3:12" x14ac:dyDescent="0.25">
      <c r="C70" s="167"/>
      <c r="D70" s="184"/>
      <c r="E70" s="149"/>
      <c r="F70" s="123">
        <f t="shared" si="3"/>
        <v>0</v>
      </c>
      <c r="G70" s="187"/>
      <c r="H70" s="168"/>
      <c r="I70" s="156" t="e">
        <f>VLOOKUP(H70,Presupuesto!$B$8:$C$583,2,0)</f>
        <v>#N/A</v>
      </c>
      <c r="J70" s="124">
        <f t="shared" si="4"/>
        <v>0</v>
      </c>
      <c r="K70" s="124"/>
      <c r="L70" s="124"/>
    </row>
    <row r="71" spans="3:12" x14ac:dyDescent="0.25">
      <c r="C71" s="167"/>
      <c r="D71" s="184"/>
      <c r="E71" s="149"/>
      <c r="F71" s="123">
        <f t="shared" si="3"/>
        <v>0</v>
      </c>
      <c r="G71" s="187"/>
      <c r="H71" s="168"/>
      <c r="I71" s="156" t="e">
        <f>VLOOKUP(H71,Presupuesto!$B$8:$C$583,2,0)</f>
        <v>#N/A</v>
      </c>
      <c r="J71" s="124">
        <f t="shared" si="4"/>
        <v>0</v>
      </c>
      <c r="K71" s="124"/>
      <c r="L71" s="124"/>
    </row>
    <row r="72" spans="3:12" x14ac:dyDescent="0.25">
      <c r="C72" s="167"/>
      <c r="D72" s="184"/>
      <c r="E72" s="149"/>
      <c r="F72" s="123">
        <f t="shared" si="3"/>
        <v>0</v>
      </c>
      <c r="G72" s="187"/>
      <c r="H72" s="168"/>
      <c r="I72" s="156" t="e">
        <f>VLOOKUP(H72,Presupuesto!$B$8:$C$583,2,0)</f>
        <v>#N/A</v>
      </c>
      <c r="J72" s="124">
        <f t="shared" si="4"/>
        <v>0</v>
      </c>
      <c r="K72" s="124"/>
      <c r="L72" s="124"/>
    </row>
    <row r="73" spans="3:12" x14ac:dyDescent="0.25">
      <c r="C73" s="167"/>
      <c r="D73" s="184"/>
      <c r="E73" s="149"/>
      <c r="F73" s="123">
        <f t="shared" si="3"/>
        <v>0</v>
      </c>
      <c r="G73" s="187"/>
      <c r="H73" s="168"/>
      <c r="I73" s="156" t="e">
        <f>VLOOKUP(H73,Presupuesto!$B$8:$C$583,2,0)</f>
        <v>#N/A</v>
      </c>
      <c r="J73" s="124">
        <f t="shared" si="4"/>
        <v>0</v>
      </c>
      <c r="K73" s="124"/>
      <c r="L73" s="124"/>
    </row>
    <row r="74" spans="3:12" x14ac:dyDescent="0.25">
      <c r="C74" s="167"/>
      <c r="D74" s="184"/>
      <c r="E74" s="149"/>
      <c r="F74" s="123">
        <f t="shared" si="3"/>
        <v>0</v>
      </c>
      <c r="G74" s="187"/>
      <c r="H74" s="168"/>
      <c r="I74" s="156" t="e">
        <f>VLOOKUP(H74,Presupuesto!$B$8:$C$583,2,0)</f>
        <v>#N/A</v>
      </c>
      <c r="J74" s="124">
        <f t="shared" si="4"/>
        <v>0</v>
      </c>
      <c r="K74" s="124"/>
      <c r="L74" s="124"/>
    </row>
    <row r="75" spans="3:12" x14ac:dyDescent="0.25">
      <c r="C75" s="167"/>
      <c r="D75" s="184"/>
      <c r="E75" s="149"/>
      <c r="F75" s="123">
        <f t="shared" si="3"/>
        <v>0</v>
      </c>
      <c r="G75" s="187"/>
      <c r="H75" s="168"/>
      <c r="I75" s="156" t="e">
        <f>VLOOKUP(H75,Presupuesto!$B$8:$C$583,2,0)</f>
        <v>#N/A</v>
      </c>
      <c r="J75" s="124">
        <f t="shared" si="4"/>
        <v>0</v>
      </c>
      <c r="K75" s="124"/>
      <c r="L75" s="124"/>
    </row>
    <row r="76" spans="3:12" x14ac:dyDescent="0.25">
      <c r="C76" s="167"/>
      <c r="D76" s="184"/>
      <c r="E76" s="149"/>
      <c r="F76" s="123">
        <f t="shared" si="3"/>
        <v>0</v>
      </c>
      <c r="G76" s="187"/>
      <c r="H76" s="168"/>
      <c r="I76" s="156" t="e">
        <f>VLOOKUP(H76,Presupuesto!$B$8:$C$583,2,0)</f>
        <v>#N/A</v>
      </c>
      <c r="J76" s="124">
        <f t="shared" si="4"/>
        <v>0</v>
      </c>
      <c r="K76" s="124"/>
      <c r="L76" s="124"/>
    </row>
    <row r="77" spans="3:12" x14ac:dyDescent="0.25">
      <c r="C77" s="167"/>
      <c r="D77" s="184"/>
      <c r="E77" s="149"/>
      <c r="F77" s="123">
        <f t="shared" si="3"/>
        <v>0</v>
      </c>
      <c r="G77" s="187"/>
      <c r="H77" s="168"/>
      <c r="I77" s="156" t="e">
        <f>VLOOKUP(H77,Presupuesto!$B$8:$C$583,2,0)</f>
        <v>#N/A</v>
      </c>
      <c r="J77" s="124">
        <f t="shared" si="4"/>
        <v>0</v>
      </c>
      <c r="K77" s="124"/>
      <c r="L77" s="124"/>
    </row>
    <row r="78" spans="3:12" x14ac:dyDescent="0.25">
      <c r="C78" s="167"/>
      <c r="D78" s="184"/>
      <c r="E78" s="149"/>
      <c r="F78" s="123">
        <f t="shared" si="3"/>
        <v>0</v>
      </c>
      <c r="G78" s="187"/>
      <c r="H78" s="168"/>
      <c r="I78" s="156" t="e">
        <f>VLOOKUP(H78,Presupuesto!$B$8:$C$583,2,0)</f>
        <v>#N/A</v>
      </c>
      <c r="J78" s="124">
        <f t="shared" si="4"/>
        <v>0</v>
      </c>
      <c r="K78" s="124"/>
      <c r="L78" s="124"/>
    </row>
    <row r="79" spans="3:12" x14ac:dyDescent="0.25">
      <c r="C79" s="167"/>
      <c r="D79" s="184"/>
      <c r="E79" s="149"/>
      <c r="F79" s="123">
        <f t="shared" si="3"/>
        <v>0</v>
      </c>
      <c r="G79" s="187"/>
      <c r="H79" s="168"/>
      <c r="I79" s="156" t="e">
        <f>VLOOKUP(H79,Presupuesto!$B$8:$C$583,2,0)</f>
        <v>#N/A</v>
      </c>
      <c r="J79" s="124">
        <f t="shared" si="4"/>
        <v>0</v>
      </c>
      <c r="K79" s="124"/>
      <c r="L79" s="124"/>
    </row>
    <row r="80" spans="3:12" x14ac:dyDescent="0.25">
      <c r="C80" s="167"/>
      <c r="D80" s="184"/>
      <c r="E80" s="149"/>
      <c r="F80" s="123">
        <f t="shared" si="3"/>
        <v>0</v>
      </c>
      <c r="G80" s="187"/>
      <c r="H80" s="168"/>
      <c r="I80" s="156" t="e">
        <f>VLOOKUP(H80,Presupuesto!$B$8:$C$583,2,0)</f>
        <v>#N/A</v>
      </c>
      <c r="J80" s="124">
        <f t="shared" si="4"/>
        <v>0</v>
      </c>
      <c r="K80" s="124"/>
      <c r="L80" s="124"/>
    </row>
    <row r="81" spans="3:12" x14ac:dyDescent="0.25">
      <c r="C81" s="167"/>
      <c r="D81" s="184"/>
      <c r="E81" s="149"/>
      <c r="F81" s="123">
        <f t="shared" si="3"/>
        <v>0</v>
      </c>
      <c r="G81" s="187"/>
      <c r="H81" s="168"/>
      <c r="I81" s="156" t="e">
        <f>VLOOKUP(H81,Presupuesto!$B$8:$C$583,2,0)</f>
        <v>#N/A</v>
      </c>
      <c r="J81" s="124">
        <f t="shared" si="4"/>
        <v>0</v>
      </c>
      <c r="K81" s="124"/>
      <c r="L81" s="124"/>
    </row>
    <row r="82" spans="3:12" x14ac:dyDescent="0.25">
      <c r="C82" s="167"/>
      <c r="D82" s="184"/>
      <c r="E82" s="149"/>
      <c r="F82" s="123">
        <f t="shared" si="3"/>
        <v>0</v>
      </c>
      <c r="G82" s="187"/>
      <c r="H82" s="168"/>
      <c r="I82" s="156" t="e">
        <f>VLOOKUP(H82,Presupuesto!$B$8:$C$583,2,0)</f>
        <v>#N/A</v>
      </c>
      <c r="J82" s="124">
        <f t="shared" si="4"/>
        <v>0</v>
      </c>
      <c r="K82" s="124"/>
      <c r="L82" s="124"/>
    </row>
    <row r="83" spans="3:12" x14ac:dyDescent="0.25">
      <c r="C83" s="169"/>
      <c r="D83" s="184"/>
      <c r="E83" s="144"/>
      <c r="F83" s="123">
        <f t="shared" si="3"/>
        <v>0</v>
      </c>
      <c r="G83" s="187"/>
      <c r="H83" s="170"/>
      <c r="I83" s="156" t="e">
        <f>VLOOKUP(H83,Presupuesto!$B$8:$C$583,2,0)</f>
        <v>#N/A</v>
      </c>
      <c r="J83" s="124">
        <f t="shared" si="4"/>
        <v>0</v>
      </c>
      <c r="K83" s="124"/>
      <c r="L83" s="124"/>
    </row>
    <row r="84" spans="3:12" x14ac:dyDescent="0.25">
      <c r="C84" s="169"/>
      <c r="D84" s="184"/>
      <c r="E84" s="144"/>
      <c r="F84" s="123">
        <f t="shared" si="3"/>
        <v>0</v>
      </c>
      <c r="G84" s="187"/>
      <c r="H84" s="170"/>
      <c r="I84" s="156" t="e">
        <f>VLOOKUP(H84,Presupuesto!$B$8:$C$583,2,0)</f>
        <v>#N/A</v>
      </c>
      <c r="J84" s="124">
        <f t="shared" si="4"/>
        <v>0</v>
      </c>
      <c r="K84" s="124"/>
      <c r="L84" s="124"/>
    </row>
    <row r="85" spans="3:12" x14ac:dyDescent="0.25">
      <c r="C85" s="169"/>
      <c r="D85" s="184"/>
      <c r="E85" s="144"/>
      <c r="F85" s="123">
        <f t="shared" si="3"/>
        <v>0</v>
      </c>
      <c r="G85" s="187"/>
      <c r="H85" s="170"/>
      <c r="I85" s="156" t="e">
        <f>VLOOKUP(H85,Presupuesto!$B$8:$C$583,2,0)</f>
        <v>#N/A</v>
      </c>
      <c r="J85" s="124">
        <f t="shared" si="4"/>
        <v>0</v>
      </c>
      <c r="K85" s="124"/>
      <c r="L85" s="124"/>
    </row>
    <row r="86" spans="3:12" x14ac:dyDescent="0.25">
      <c r="C86" s="169"/>
      <c r="D86" s="184"/>
      <c r="E86" s="144"/>
      <c r="F86" s="123">
        <f t="shared" si="3"/>
        <v>0</v>
      </c>
      <c r="G86" s="187"/>
      <c r="H86" s="170"/>
      <c r="I86" s="156" t="e">
        <f>VLOOKUP(H86,Presupuesto!$B$8:$C$583,2,0)</f>
        <v>#N/A</v>
      </c>
      <c r="J86" s="124">
        <f t="shared" si="4"/>
        <v>0</v>
      </c>
      <c r="K86" s="124"/>
      <c r="L86" s="124"/>
    </row>
    <row r="87" spans="3:12" x14ac:dyDescent="0.25">
      <c r="C87" s="169"/>
      <c r="D87" s="184"/>
      <c r="E87" s="144"/>
      <c r="F87" s="123">
        <f t="shared" si="3"/>
        <v>0</v>
      </c>
      <c r="G87" s="187"/>
      <c r="H87" s="170"/>
      <c r="I87" s="156" t="e">
        <f>VLOOKUP(H87,Presupuesto!$B$8:$C$583,2,0)</f>
        <v>#N/A</v>
      </c>
      <c r="J87" s="124">
        <f t="shared" si="4"/>
        <v>0</v>
      </c>
      <c r="K87" s="124"/>
      <c r="L87" s="124"/>
    </row>
    <row r="88" spans="3:12" x14ac:dyDescent="0.25">
      <c r="C88" s="169"/>
      <c r="D88" s="184"/>
      <c r="E88" s="144"/>
      <c r="F88" s="123">
        <f t="shared" si="3"/>
        <v>0</v>
      </c>
      <c r="G88" s="187"/>
      <c r="H88" s="170"/>
      <c r="I88" s="156" t="e">
        <f>VLOOKUP(H88,Presupuesto!$B$8:$C$583,2,0)</f>
        <v>#N/A</v>
      </c>
      <c r="J88" s="124">
        <f t="shared" si="4"/>
        <v>0</v>
      </c>
      <c r="K88" s="124"/>
      <c r="L88" s="124"/>
    </row>
    <row r="89" spans="3:12" x14ac:dyDescent="0.25">
      <c r="C89" s="169"/>
      <c r="D89" s="184"/>
      <c r="E89" s="144"/>
      <c r="F89" s="123">
        <f t="shared" si="3"/>
        <v>0</v>
      </c>
      <c r="G89" s="187"/>
      <c r="H89" s="170"/>
      <c r="I89" s="156" t="e">
        <f>VLOOKUP(H89,Presupuesto!$B$8:$C$583,2,0)</f>
        <v>#N/A</v>
      </c>
      <c r="J89" s="124">
        <f t="shared" si="4"/>
        <v>0</v>
      </c>
      <c r="K89" s="124"/>
      <c r="L89" s="124"/>
    </row>
    <row r="90" spans="3:12" x14ac:dyDescent="0.25">
      <c r="C90" s="169"/>
      <c r="D90" s="184"/>
      <c r="E90" s="144"/>
      <c r="F90" s="123">
        <f t="shared" si="3"/>
        <v>0</v>
      </c>
      <c r="G90" s="187"/>
      <c r="H90" s="170"/>
      <c r="I90" s="156" t="e">
        <f>VLOOKUP(H90,Presupuesto!$B$8:$C$583,2,0)</f>
        <v>#N/A</v>
      </c>
      <c r="J90" s="124">
        <f t="shared" si="4"/>
        <v>0</v>
      </c>
      <c r="K90" s="124"/>
      <c r="L90" s="124"/>
    </row>
    <row r="91" spans="3:12" x14ac:dyDescent="0.25">
      <c r="C91" s="171"/>
      <c r="D91" s="184"/>
      <c r="E91" s="144"/>
      <c r="F91" s="123">
        <f t="shared" si="3"/>
        <v>0</v>
      </c>
      <c r="G91" s="187"/>
      <c r="H91" s="172"/>
      <c r="I91" s="156" t="e">
        <f>VLOOKUP(H91,Presupuesto!$B$8:$C$583,2,0)</f>
        <v>#N/A</v>
      </c>
      <c r="J91" s="124">
        <f t="shared" si="4"/>
        <v>0</v>
      </c>
      <c r="K91" s="124"/>
      <c r="L91" s="124"/>
    </row>
    <row r="92" spans="3:12" x14ac:dyDescent="0.25">
      <c r="C92" s="171"/>
      <c r="D92" s="184"/>
      <c r="E92" s="144"/>
      <c r="F92" s="123">
        <f t="shared" si="3"/>
        <v>0</v>
      </c>
      <c r="G92" s="187"/>
      <c r="H92" s="172"/>
      <c r="I92" s="156" t="e">
        <f>VLOOKUP(H92,Presupuesto!$B$8:$C$583,2,0)</f>
        <v>#N/A</v>
      </c>
      <c r="J92" s="124">
        <f t="shared" si="4"/>
        <v>0</v>
      </c>
      <c r="K92" s="124"/>
      <c r="L92" s="124"/>
    </row>
    <row r="93" spans="3:12" x14ac:dyDescent="0.25">
      <c r="C93" s="171"/>
      <c r="D93" s="184"/>
      <c r="E93" s="144"/>
      <c r="F93" s="123">
        <f t="shared" si="3"/>
        <v>0</v>
      </c>
      <c r="G93" s="187"/>
      <c r="H93" s="172"/>
      <c r="I93" s="156" t="e">
        <f>VLOOKUP(H93,Presupuesto!$B$8:$C$583,2,0)</f>
        <v>#N/A</v>
      </c>
      <c r="J93" s="124">
        <f t="shared" si="4"/>
        <v>0</v>
      </c>
      <c r="K93" s="124"/>
      <c r="L93" s="124"/>
    </row>
    <row r="94" spans="3:12" x14ac:dyDescent="0.25">
      <c r="C94" s="171"/>
      <c r="D94" s="184"/>
      <c r="E94" s="144"/>
      <c r="F94" s="123">
        <f t="shared" si="3"/>
        <v>0</v>
      </c>
      <c r="G94" s="187"/>
      <c r="H94" s="172"/>
      <c r="I94" s="156" t="e">
        <f>VLOOKUP(H94,Presupuesto!$B$8:$C$583,2,0)</f>
        <v>#N/A</v>
      </c>
      <c r="J94" s="124">
        <f t="shared" si="4"/>
        <v>0</v>
      </c>
      <c r="K94" s="124"/>
      <c r="L94" s="124"/>
    </row>
    <row r="95" spans="3:12" ht="15.75" thickBot="1" x14ac:dyDescent="0.3">
      <c r="C95" s="173"/>
      <c r="D95" s="271"/>
      <c r="E95" s="129"/>
      <c r="F95" s="131">
        <f t="shared" si="3"/>
        <v>0</v>
      </c>
      <c r="G95" s="188"/>
      <c r="H95" s="174"/>
      <c r="I95" s="158" t="e">
        <f>VLOOKUP(H95,Presupuesto!$B$8:$C$583,2,0)</f>
        <v>#N/A</v>
      </c>
      <c r="J95" s="124">
        <f t="shared" si="4"/>
        <v>0</v>
      </c>
      <c r="K95" s="150"/>
      <c r="L95" s="150"/>
    </row>
    <row r="97" spans="3:12" ht="15.75" thickBot="1" x14ac:dyDescent="0.3"/>
    <row r="98" spans="3:12" ht="15.75" thickBot="1" x14ac:dyDescent="0.3">
      <c r="C98" s="183" t="s">
        <v>53</v>
      </c>
      <c r="D98" s="134">
        <f>SUM(F105:F139)</f>
        <v>0</v>
      </c>
      <c r="F98" s="72"/>
      <c r="G98" s="97"/>
      <c r="H98" s="72"/>
      <c r="I98" s="72"/>
    </row>
    <row r="99" spans="3:12" x14ac:dyDescent="0.25">
      <c r="C99" s="72"/>
      <c r="D99" s="31"/>
      <c r="E99" s="119"/>
      <c r="F99" s="119"/>
      <c r="G99" s="119"/>
      <c r="H99" s="94"/>
      <c r="I99" s="94"/>
      <c r="J99" s="94"/>
      <c r="K99" s="138"/>
    </row>
    <row r="100" spans="3:12" x14ac:dyDescent="0.25">
      <c r="C100" s="72"/>
      <c r="D100" s="31"/>
      <c r="E100" s="119"/>
      <c r="F100" s="119"/>
      <c r="G100" s="119"/>
      <c r="H100" s="94"/>
      <c r="I100" s="94"/>
      <c r="J100" s="94"/>
      <c r="K100" s="138"/>
    </row>
    <row r="101" spans="3:12" ht="15.75" x14ac:dyDescent="0.25">
      <c r="C101" s="236" t="s">
        <v>450</v>
      </c>
      <c r="D101" s="237"/>
      <c r="E101" s="119"/>
      <c r="F101" s="119"/>
      <c r="G101" s="119"/>
      <c r="H101" s="94"/>
      <c r="I101" s="94"/>
      <c r="J101" s="94"/>
      <c r="K101" s="138"/>
    </row>
    <row r="102" spans="3:12" ht="18.75" x14ac:dyDescent="0.25">
      <c r="C102" s="256"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9"/>
      <c r="F102" s="119"/>
      <c r="G102" s="119"/>
      <c r="H102" s="94"/>
      <c r="I102" s="94"/>
      <c r="J102" s="94"/>
      <c r="K102" s="138"/>
    </row>
    <row r="103" spans="3:12" ht="15.75" thickBot="1" x14ac:dyDescent="0.3">
      <c r="F103" s="119"/>
      <c r="G103" s="94"/>
      <c r="H103" s="94"/>
      <c r="I103" s="94"/>
    </row>
    <row r="104" spans="3:12" ht="30.75" thickBot="1" x14ac:dyDescent="0.3">
      <c r="C104" s="155" t="s">
        <v>44</v>
      </c>
      <c r="D104" s="160" t="s">
        <v>55</v>
      </c>
      <c r="E104" s="162" t="s">
        <v>57</v>
      </c>
      <c r="F104" s="161" t="s">
        <v>27</v>
      </c>
      <c r="G104" s="159" t="s">
        <v>187</v>
      </c>
      <c r="H104" s="162" t="s">
        <v>46</v>
      </c>
      <c r="I104" s="159" t="s">
        <v>188</v>
      </c>
      <c r="J104" s="159" t="s">
        <v>469</v>
      </c>
      <c r="K104" s="159" t="s">
        <v>470</v>
      </c>
      <c r="L104" s="159" t="s">
        <v>528</v>
      </c>
    </row>
    <row r="105" spans="3:12" x14ac:dyDescent="0.25">
      <c r="C105" s="167"/>
      <c r="D105" s="184"/>
      <c r="E105" s="141"/>
      <c r="F105" s="123">
        <f t="shared" ref="F105:F139" si="5">D105*E105</f>
        <v>0</v>
      </c>
      <c r="G105" s="187"/>
      <c r="H105" s="168"/>
      <c r="I105" s="156" t="e">
        <f>VLOOKUP(H105,Presupuesto!$B$8:$C$583,2,0)</f>
        <v>#N/A</v>
      </c>
      <c r="J105" s="267"/>
      <c r="K105" s="124"/>
      <c r="L105" s="124"/>
    </row>
    <row r="106" spans="3:12" x14ac:dyDescent="0.25">
      <c r="C106" s="167"/>
      <c r="D106" s="184"/>
      <c r="E106" s="149"/>
      <c r="F106" s="123">
        <f t="shared" si="5"/>
        <v>0</v>
      </c>
      <c r="G106" s="187"/>
      <c r="H106" s="168"/>
      <c r="I106" s="156" t="e">
        <f>VLOOKUP(H106,Presupuesto!$B$8:$C$583,2,0)</f>
        <v>#N/A</v>
      </c>
      <c r="J106" s="124">
        <f>$J$105</f>
        <v>0</v>
      </c>
      <c r="K106" s="124"/>
      <c r="L106" s="124"/>
    </row>
    <row r="107" spans="3:12" x14ac:dyDescent="0.25">
      <c r="C107" s="167"/>
      <c r="D107" s="184"/>
      <c r="E107" s="149"/>
      <c r="F107" s="123">
        <f t="shared" si="5"/>
        <v>0</v>
      </c>
      <c r="G107" s="187"/>
      <c r="H107" s="168"/>
      <c r="I107" s="156" t="e">
        <f>VLOOKUP(H107,Presupuesto!$B$8:$C$583,2,0)</f>
        <v>#N/A</v>
      </c>
      <c r="J107" s="124">
        <f t="shared" ref="J107:J139" si="6">$J$105</f>
        <v>0</v>
      </c>
      <c r="K107" s="124"/>
      <c r="L107" s="124"/>
    </row>
    <row r="108" spans="3:12" x14ac:dyDescent="0.25">
      <c r="C108" s="167"/>
      <c r="D108" s="184"/>
      <c r="E108" s="149"/>
      <c r="F108" s="123">
        <f t="shared" si="5"/>
        <v>0</v>
      </c>
      <c r="G108" s="187"/>
      <c r="H108" s="168"/>
      <c r="I108" s="156" t="e">
        <f>VLOOKUP(H108,Presupuesto!$B$8:$C$583,2,0)</f>
        <v>#N/A</v>
      </c>
      <c r="J108" s="124">
        <f t="shared" si="6"/>
        <v>0</v>
      </c>
      <c r="K108" s="124"/>
      <c r="L108" s="124"/>
    </row>
    <row r="109" spans="3:12" x14ac:dyDescent="0.25">
      <c r="C109" s="167"/>
      <c r="D109" s="184"/>
      <c r="E109" s="149"/>
      <c r="F109" s="123">
        <f t="shared" si="5"/>
        <v>0</v>
      </c>
      <c r="G109" s="187"/>
      <c r="H109" s="168"/>
      <c r="I109" s="156" t="e">
        <f>VLOOKUP(H109,Presupuesto!$B$8:$C$583,2,0)</f>
        <v>#N/A</v>
      </c>
      <c r="J109" s="124">
        <f t="shared" si="6"/>
        <v>0</v>
      </c>
      <c r="K109" s="124"/>
      <c r="L109" s="124"/>
    </row>
    <row r="110" spans="3:12" x14ac:dyDescent="0.25">
      <c r="C110" s="167"/>
      <c r="D110" s="184"/>
      <c r="E110" s="149"/>
      <c r="F110" s="123">
        <f t="shared" si="5"/>
        <v>0</v>
      </c>
      <c r="G110" s="187"/>
      <c r="H110" s="168"/>
      <c r="I110" s="156" t="e">
        <f>VLOOKUP(H110,Presupuesto!$B$8:$C$583,2,0)</f>
        <v>#N/A</v>
      </c>
      <c r="J110" s="124">
        <f t="shared" si="6"/>
        <v>0</v>
      </c>
      <c r="K110" s="124"/>
      <c r="L110" s="124"/>
    </row>
    <row r="111" spans="3:12" x14ac:dyDescent="0.25">
      <c r="C111" s="167"/>
      <c r="D111" s="184"/>
      <c r="E111" s="149"/>
      <c r="F111" s="123">
        <f t="shared" si="5"/>
        <v>0</v>
      </c>
      <c r="G111" s="187"/>
      <c r="H111" s="168"/>
      <c r="I111" s="156" t="e">
        <f>VLOOKUP(H111,Presupuesto!$B$8:$C$583,2,0)</f>
        <v>#N/A</v>
      </c>
      <c r="J111" s="124">
        <f t="shared" si="6"/>
        <v>0</v>
      </c>
      <c r="K111" s="124"/>
      <c r="L111" s="124"/>
    </row>
    <row r="112" spans="3:12" x14ac:dyDescent="0.25">
      <c r="C112" s="167"/>
      <c r="D112" s="184"/>
      <c r="E112" s="149"/>
      <c r="F112" s="123">
        <f t="shared" si="5"/>
        <v>0</v>
      </c>
      <c r="G112" s="187"/>
      <c r="H112" s="168"/>
      <c r="I112" s="156" t="e">
        <f>VLOOKUP(H112,Presupuesto!$B$8:$C$583,2,0)</f>
        <v>#N/A</v>
      </c>
      <c r="J112" s="124">
        <f t="shared" si="6"/>
        <v>0</v>
      </c>
      <c r="K112" s="124"/>
      <c r="L112" s="124"/>
    </row>
    <row r="113" spans="3:12" x14ac:dyDescent="0.25">
      <c r="C113" s="167"/>
      <c r="D113" s="184"/>
      <c r="E113" s="149"/>
      <c r="F113" s="123">
        <f t="shared" si="5"/>
        <v>0</v>
      </c>
      <c r="G113" s="187"/>
      <c r="H113" s="168"/>
      <c r="I113" s="156" t="e">
        <f>VLOOKUP(H113,Presupuesto!$B$8:$C$583,2,0)</f>
        <v>#N/A</v>
      </c>
      <c r="J113" s="124">
        <f t="shared" si="6"/>
        <v>0</v>
      </c>
      <c r="K113" s="124"/>
      <c r="L113" s="124"/>
    </row>
    <row r="114" spans="3:12" x14ac:dyDescent="0.25">
      <c r="C114" s="167"/>
      <c r="D114" s="184"/>
      <c r="E114" s="149"/>
      <c r="F114" s="123">
        <f t="shared" si="5"/>
        <v>0</v>
      </c>
      <c r="G114" s="187"/>
      <c r="H114" s="168"/>
      <c r="I114" s="156" t="e">
        <f>VLOOKUP(H114,Presupuesto!$B$8:$C$583,2,0)</f>
        <v>#N/A</v>
      </c>
      <c r="J114" s="124">
        <f t="shared" si="6"/>
        <v>0</v>
      </c>
      <c r="K114" s="124"/>
      <c r="L114" s="124"/>
    </row>
    <row r="115" spans="3:12" x14ac:dyDescent="0.25">
      <c r="C115" s="167"/>
      <c r="D115" s="184"/>
      <c r="E115" s="149"/>
      <c r="F115" s="123">
        <f t="shared" si="5"/>
        <v>0</v>
      </c>
      <c r="G115" s="187"/>
      <c r="H115" s="168"/>
      <c r="I115" s="156" t="e">
        <f>VLOOKUP(H115,Presupuesto!$B$8:$C$583,2,0)</f>
        <v>#N/A</v>
      </c>
      <c r="J115" s="124">
        <f t="shared" si="6"/>
        <v>0</v>
      </c>
      <c r="K115" s="124"/>
      <c r="L115" s="124"/>
    </row>
    <row r="116" spans="3:12" x14ac:dyDescent="0.25">
      <c r="C116" s="167"/>
      <c r="D116" s="184"/>
      <c r="E116" s="149"/>
      <c r="F116" s="123">
        <f t="shared" si="5"/>
        <v>0</v>
      </c>
      <c r="G116" s="187"/>
      <c r="H116" s="168"/>
      <c r="I116" s="156" t="e">
        <f>VLOOKUP(H116,Presupuesto!$B$8:$C$583,2,0)</f>
        <v>#N/A</v>
      </c>
      <c r="J116" s="124">
        <f t="shared" si="6"/>
        <v>0</v>
      </c>
      <c r="K116" s="124"/>
      <c r="L116" s="124"/>
    </row>
    <row r="117" spans="3:12" x14ac:dyDescent="0.25">
      <c r="C117" s="167"/>
      <c r="D117" s="184"/>
      <c r="E117" s="149"/>
      <c r="F117" s="123">
        <f t="shared" si="5"/>
        <v>0</v>
      </c>
      <c r="G117" s="187"/>
      <c r="H117" s="168"/>
      <c r="I117" s="156" t="e">
        <f>VLOOKUP(H117,Presupuesto!$B$8:$C$583,2,0)</f>
        <v>#N/A</v>
      </c>
      <c r="J117" s="124">
        <f t="shared" si="6"/>
        <v>0</v>
      </c>
      <c r="K117" s="124"/>
      <c r="L117" s="124"/>
    </row>
    <row r="118" spans="3:12" x14ac:dyDescent="0.25">
      <c r="C118" s="167"/>
      <c r="D118" s="184"/>
      <c r="E118" s="149"/>
      <c r="F118" s="123">
        <f t="shared" si="5"/>
        <v>0</v>
      </c>
      <c r="G118" s="187"/>
      <c r="H118" s="168"/>
      <c r="I118" s="156" t="e">
        <f>VLOOKUP(H118,Presupuesto!$B$8:$C$583,2,0)</f>
        <v>#N/A</v>
      </c>
      <c r="J118" s="124">
        <f t="shared" si="6"/>
        <v>0</v>
      </c>
      <c r="K118" s="124"/>
      <c r="L118" s="124"/>
    </row>
    <row r="119" spans="3:12" x14ac:dyDescent="0.25">
      <c r="C119" s="167"/>
      <c r="D119" s="184"/>
      <c r="E119" s="149"/>
      <c r="F119" s="123">
        <f t="shared" si="5"/>
        <v>0</v>
      </c>
      <c r="G119" s="187"/>
      <c r="H119" s="168"/>
      <c r="I119" s="156" t="e">
        <f>VLOOKUP(H119,Presupuesto!$B$8:$C$583,2,0)</f>
        <v>#N/A</v>
      </c>
      <c r="J119" s="124">
        <f t="shared" si="6"/>
        <v>0</v>
      </c>
      <c r="K119" s="124"/>
      <c r="L119" s="124"/>
    </row>
    <row r="120" spans="3:12" x14ac:dyDescent="0.25">
      <c r="C120" s="167"/>
      <c r="D120" s="184"/>
      <c r="E120" s="149"/>
      <c r="F120" s="123">
        <f t="shared" si="5"/>
        <v>0</v>
      </c>
      <c r="G120" s="187"/>
      <c r="H120" s="168"/>
      <c r="I120" s="156" t="e">
        <f>VLOOKUP(H120,Presupuesto!$B$8:$C$583,2,0)</f>
        <v>#N/A</v>
      </c>
      <c r="J120" s="124">
        <f t="shared" si="6"/>
        <v>0</v>
      </c>
      <c r="K120" s="124"/>
      <c r="L120" s="124"/>
    </row>
    <row r="121" spans="3:12" x14ac:dyDescent="0.25">
      <c r="C121" s="167"/>
      <c r="D121" s="184"/>
      <c r="E121" s="149"/>
      <c r="F121" s="123">
        <f t="shared" si="5"/>
        <v>0</v>
      </c>
      <c r="G121" s="187"/>
      <c r="H121" s="168"/>
      <c r="I121" s="156" t="e">
        <f>VLOOKUP(H121,Presupuesto!$B$8:$C$583,2,0)</f>
        <v>#N/A</v>
      </c>
      <c r="J121" s="124">
        <f t="shared" si="6"/>
        <v>0</v>
      </c>
      <c r="K121" s="124"/>
      <c r="L121" s="124"/>
    </row>
    <row r="122" spans="3:12" x14ac:dyDescent="0.25">
      <c r="C122" s="167"/>
      <c r="D122" s="184"/>
      <c r="E122" s="149"/>
      <c r="F122" s="123">
        <f t="shared" si="5"/>
        <v>0</v>
      </c>
      <c r="G122" s="187"/>
      <c r="H122" s="168"/>
      <c r="I122" s="156" t="e">
        <f>VLOOKUP(H122,Presupuesto!$B$8:$C$583,2,0)</f>
        <v>#N/A</v>
      </c>
      <c r="J122" s="124">
        <f t="shared" si="6"/>
        <v>0</v>
      </c>
      <c r="K122" s="124"/>
      <c r="L122" s="124"/>
    </row>
    <row r="123" spans="3:12" x14ac:dyDescent="0.25">
      <c r="C123" s="167"/>
      <c r="D123" s="184"/>
      <c r="E123" s="149"/>
      <c r="F123" s="123">
        <f t="shared" si="5"/>
        <v>0</v>
      </c>
      <c r="G123" s="187"/>
      <c r="H123" s="168"/>
      <c r="I123" s="156" t="e">
        <f>VLOOKUP(H123,Presupuesto!$B$8:$C$583,2,0)</f>
        <v>#N/A</v>
      </c>
      <c r="J123" s="124">
        <f t="shared" si="6"/>
        <v>0</v>
      </c>
      <c r="K123" s="124"/>
      <c r="L123" s="124"/>
    </row>
    <row r="124" spans="3:12" x14ac:dyDescent="0.25">
      <c r="C124" s="167"/>
      <c r="D124" s="184"/>
      <c r="E124" s="149"/>
      <c r="F124" s="123">
        <f t="shared" si="5"/>
        <v>0</v>
      </c>
      <c r="G124" s="187"/>
      <c r="H124" s="168"/>
      <c r="I124" s="156" t="e">
        <f>VLOOKUP(H124,Presupuesto!$B$8:$C$583,2,0)</f>
        <v>#N/A</v>
      </c>
      <c r="J124" s="124">
        <f t="shared" si="6"/>
        <v>0</v>
      </c>
      <c r="K124" s="124"/>
      <c r="L124" s="124"/>
    </row>
    <row r="125" spans="3:12" x14ac:dyDescent="0.25">
      <c r="C125" s="167"/>
      <c r="D125" s="184"/>
      <c r="E125" s="149"/>
      <c r="F125" s="123">
        <f t="shared" si="5"/>
        <v>0</v>
      </c>
      <c r="G125" s="187"/>
      <c r="H125" s="168"/>
      <c r="I125" s="156" t="e">
        <f>VLOOKUP(H125,Presupuesto!$B$8:$C$583,2,0)</f>
        <v>#N/A</v>
      </c>
      <c r="J125" s="124">
        <f t="shared" si="6"/>
        <v>0</v>
      </c>
      <c r="K125" s="124"/>
      <c r="L125" s="124"/>
    </row>
    <row r="126" spans="3:12" x14ac:dyDescent="0.25">
      <c r="C126" s="167"/>
      <c r="D126" s="184"/>
      <c r="E126" s="149"/>
      <c r="F126" s="123">
        <f t="shared" si="5"/>
        <v>0</v>
      </c>
      <c r="G126" s="187"/>
      <c r="H126" s="168"/>
      <c r="I126" s="156" t="e">
        <f>VLOOKUP(H126,Presupuesto!$B$8:$C$583,2,0)</f>
        <v>#N/A</v>
      </c>
      <c r="J126" s="124">
        <f t="shared" si="6"/>
        <v>0</v>
      </c>
      <c r="K126" s="124"/>
      <c r="L126" s="124"/>
    </row>
    <row r="127" spans="3:12" x14ac:dyDescent="0.25">
      <c r="C127" s="169"/>
      <c r="D127" s="184"/>
      <c r="E127" s="144"/>
      <c r="F127" s="123">
        <f t="shared" si="5"/>
        <v>0</v>
      </c>
      <c r="G127" s="187"/>
      <c r="H127" s="170"/>
      <c r="I127" s="156" t="e">
        <f>VLOOKUP(H127,Presupuesto!$B$8:$C$583,2,0)</f>
        <v>#N/A</v>
      </c>
      <c r="J127" s="124">
        <f t="shared" si="6"/>
        <v>0</v>
      </c>
      <c r="K127" s="124"/>
      <c r="L127" s="124"/>
    </row>
    <row r="128" spans="3:12" x14ac:dyDescent="0.25">
      <c r="C128" s="169"/>
      <c r="D128" s="184"/>
      <c r="E128" s="144"/>
      <c r="F128" s="123">
        <f t="shared" si="5"/>
        <v>0</v>
      </c>
      <c r="G128" s="187"/>
      <c r="H128" s="170"/>
      <c r="I128" s="156" t="e">
        <f>VLOOKUP(H128,Presupuesto!$B$8:$C$583,2,0)</f>
        <v>#N/A</v>
      </c>
      <c r="J128" s="124">
        <f t="shared" si="6"/>
        <v>0</v>
      </c>
      <c r="K128" s="124"/>
      <c r="L128" s="124"/>
    </row>
    <row r="129" spans="3:12" x14ac:dyDescent="0.25">
      <c r="C129" s="169"/>
      <c r="D129" s="184"/>
      <c r="E129" s="144"/>
      <c r="F129" s="123">
        <f t="shared" si="5"/>
        <v>0</v>
      </c>
      <c r="G129" s="187"/>
      <c r="H129" s="170"/>
      <c r="I129" s="156" t="e">
        <f>VLOOKUP(H129,Presupuesto!$B$8:$C$583,2,0)</f>
        <v>#N/A</v>
      </c>
      <c r="J129" s="124">
        <f t="shared" si="6"/>
        <v>0</v>
      </c>
      <c r="K129" s="124"/>
      <c r="L129" s="124"/>
    </row>
    <row r="130" spans="3:12" x14ac:dyDescent="0.25">
      <c r="C130" s="169"/>
      <c r="D130" s="184"/>
      <c r="E130" s="144"/>
      <c r="F130" s="123">
        <f t="shared" si="5"/>
        <v>0</v>
      </c>
      <c r="G130" s="187"/>
      <c r="H130" s="170"/>
      <c r="I130" s="156" t="e">
        <f>VLOOKUP(H130,Presupuesto!$B$8:$C$583,2,0)</f>
        <v>#N/A</v>
      </c>
      <c r="J130" s="124">
        <f t="shared" si="6"/>
        <v>0</v>
      </c>
      <c r="K130" s="124"/>
      <c r="L130" s="124"/>
    </row>
    <row r="131" spans="3:12" x14ac:dyDescent="0.25">
      <c r="C131" s="169"/>
      <c r="D131" s="184"/>
      <c r="E131" s="144"/>
      <c r="F131" s="123">
        <f t="shared" si="5"/>
        <v>0</v>
      </c>
      <c r="G131" s="187"/>
      <c r="H131" s="170"/>
      <c r="I131" s="156" t="e">
        <f>VLOOKUP(H131,Presupuesto!$B$8:$C$583,2,0)</f>
        <v>#N/A</v>
      </c>
      <c r="J131" s="124">
        <f t="shared" si="6"/>
        <v>0</v>
      </c>
      <c r="K131" s="124"/>
      <c r="L131" s="124"/>
    </row>
    <row r="132" spans="3:12" x14ac:dyDescent="0.25">
      <c r="C132" s="169"/>
      <c r="D132" s="184"/>
      <c r="E132" s="144"/>
      <c r="F132" s="123">
        <f t="shared" si="5"/>
        <v>0</v>
      </c>
      <c r="G132" s="187"/>
      <c r="H132" s="170"/>
      <c r="I132" s="156" t="e">
        <f>VLOOKUP(H132,Presupuesto!$B$8:$C$583,2,0)</f>
        <v>#N/A</v>
      </c>
      <c r="J132" s="124">
        <f t="shared" si="6"/>
        <v>0</v>
      </c>
      <c r="K132" s="124"/>
      <c r="L132" s="124"/>
    </row>
    <row r="133" spans="3:12" x14ac:dyDescent="0.25">
      <c r="C133" s="169"/>
      <c r="D133" s="184"/>
      <c r="E133" s="144"/>
      <c r="F133" s="123">
        <f t="shared" si="5"/>
        <v>0</v>
      </c>
      <c r="G133" s="187"/>
      <c r="H133" s="170"/>
      <c r="I133" s="156" t="e">
        <f>VLOOKUP(H133,Presupuesto!$B$8:$C$583,2,0)</f>
        <v>#N/A</v>
      </c>
      <c r="J133" s="124">
        <f t="shared" si="6"/>
        <v>0</v>
      </c>
      <c r="K133" s="124"/>
      <c r="L133" s="124"/>
    </row>
    <row r="134" spans="3:12" x14ac:dyDescent="0.25">
      <c r="C134" s="169"/>
      <c r="D134" s="184"/>
      <c r="E134" s="144"/>
      <c r="F134" s="123">
        <f t="shared" si="5"/>
        <v>0</v>
      </c>
      <c r="G134" s="187"/>
      <c r="H134" s="170"/>
      <c r="I134" s="156" t="e">
        <f>VLOOKUP(H134,Presupuesto!$B$8:$C$583,2,0)</f>
        <v>#N/A</v>
      </c>
      <c r="J134" s="124">
        <f t="shared" si="6"/>
        <v>0</v>
      </c>
      <c r="K134" s="124"/>
      <c r="L134" s="124"/>
    </row>
    <row r="135" spans="3:12" x14ac:dyDescent="0.25">
      <c r="C135" s="171"/>
      <c r="D135" s="184"/>
      <c r="E135" s="144"/>
      <c r="F135" s="123">
        <f t="shared" si="5"/>
        <v>0</v>
      </c>
      <c r="G135" s="187"/>
      <c r="H135" s="172"/>
      <c r="I135" s="156" t="e">
        <f>VLOOKUP(H135,Presupuesto!$B$8:$C$583,2,0)</f>
        <v>#N/A</v>
      </c>
      <c r="J135" s="124">
        <f t="shared" si="6"/>
        <v>0</v>
      </c>
      <c r="K135" s="124"/>
      <c r="L135" s="124"/>
    </row>
    <row r="136" spans="3:12" x14ac:dyDescent="0.25">
      <c r="C136" s="171"/>
      <c r="D136" s="184"/>
      <c r="E136" s="144"/>
      <c r="F136" s="123">
        <f t="shared" si="5"/>
        <v>0</v>
      </c>
      <c r="G136" s="187"/>
      <c r="H136" s="172"/>
      <c r="I136" s="156" t="e">
        <f>VLOOKUP(H136,Presupuesto!$B$8:$C$583,2,0)</f>
        <v>#N/A</v>
      </c>
      <c r="J136" s="124">
        <f t="shared" si="6"/>
        <v>0</v>
      </c>
      <c r="K136" s="124"/>
      <c r="L136" s="124"/>
    </row>
    <row r="137" spans="3:12" x14ac:dyDescent="0.25">
      <c r="C137" s="171"/>
      <c r="D137" s="184"/>
      <c r="E137" s="144"/>
      <c r="F137" s="123">
        <f t="shared" si="5"/>
        <v>0</v>
      </c>
      <c r="G137" s="187"/>
      <c r="H137" s="172"/>
      <c r="I137" s="156" t="e">
        <f>VLOOKUP(H137,Presupuesto!$B$8:$C$583,2,0)</f>
        <v>#N/A</v>
      </c>
      <c r="J137" s="124">
        <f t="shared" si="6"/>
        <v>0</v>
      </c>
      <c r="K137" s="124"/>
      <c r="L137" s="124"/>
    </row>
    <row r="138" spans="3:12" x14ac:dyDescent="0.25">
      <c r="C138" s="171"/>
      <c r="D138" s="184"/>
      <c r="E138" s="144"/>
      <c r="F138" s="123">
        <f t="shared" si="5"/>
        <v>0</v>
      </c>
      <c r="G138" s="187"/>
      <c r="H138" s="172"/>
      <c r="I138" s="156" t="e">
        <f>VLOOKUP(H138,Presupuesto!$B$8:$C$583,2,0)</f>
        <v>#N/A</v>
      </c>
      <c r="J138" s="124">
        <f t="shared" si="6"/>
        <v>0</v>
      </c>
      <c r="K138" s="124"/>
      <c r="L138" s="124"/>
    </row>
    <row r="139" spans="3:12" ht="15.75" thickBot="1" x14ac:dyDescent="0.3">
      <c r="C139" s="173"/>
      <c r="D139" s="271"/>
      <c r="E139" s="129"/>
      <c r="F139" s="131">
        <f t="shared" si="5"/>
        <v>0</v>
      </c>
      <c r="G139" s="188"/>
      <c r="H139" s="174"/>
      <c r="I139" s="158" t="e">
        <f>VLOOKUP(H139,Presupuesto!$B$8:$C$583,2,0)</f>
        <v>#N/A</v>
      </c>
      <c r="J139" s="124">
        <f t="shared" si="6"/>
        <v>0</v>
      </c>
      <c r="K139" s="150"/>
      <c r="L139" s="150"/>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05:J139 J61:J95 J17:J51">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NIVEL DE ES Y  SISTEMA NACIONAL</vt:lpstr>
      <vt:lpstr>Gobernabilidad</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2013-10-22T20:38:45Z</dcterms:modified>
</cp:coreProperties>
</file>