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43"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state="hidden" r:id="rId19"/>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fullCalcOnLoad="1"/>
</workbook>
</file>

<file path=xl/calcChain.xml><?xml version="1.0" encoding="utf-8"?>
<calcChain xmlns="http://schemas.openxmlformats.org/spreadsheetml/2006/main">
  <c r="I114" i="12" l="1"/>
  <c r="L12" i="22"/>
  <c r="N12" i="22"/>
  <c r="J12" i="22"/>
  <c r="H12" i="22"/>
  <c r="K12" i="21"/>
  <c r="O12" i="21"/>
  <c r="N12" i="21"/>
  <c r="M12" i="21"/>
  <c r="L12" i="21"/>
  <c r="J12" i="21"/>
  <c r="I12" i="21"/>
  <c r="Q12" i="21" s="1"/>
  <c r="I4" i="27" s="1"/>
  <c r="H12" i="21"/>
  <c r="F93" i="12"/>
  <c r="F114" i="12"/>
  <c r="F29" i="12"/>
  <c r="I29" i="12"/>
  <c r="J319" i="12"/>
  <c r="J318" i="12"/>
  <c r="J317" i="12"/>
  <c r="J31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I319" i="12"/>
  <c r="F319" i="12"/>
  <c r="I318" i="12"/>
  <c r="F318" i="12"/>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E285" i="12"/>
  <c r="F285" i="12"/>
  <c r="D278" i="12"/>
  <c r="C282"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E241" i="12"/>
  <c r="F241" i="12"/>
  <c r="D234" i="12"/>
  <c r="C238"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E197" i="12"/>
  <c r="F197" i="12"/>
  <c r="D190" i="12" s="1"/>
  <c r="C194"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E153" i="12"/>
  <c r="F153" i="12" s="1"/>
  <c r="D146" i="12" s="1"/>
  <c r="C150" i="12"/>
  <c r="J143" i="12"/>
  <c r="J142" i="12"/>
  <c r="J141" i="12"/>
  <c r="J140" i="12"/>
  <c r="J139" i="12"/>
  <c r="J138" i="12"/>
  <c r="J137" i="12"/>
  <c r="J136" i="12"/>
  <c r="J135" i="12"/>
  <c r="J134" i="12"/>
  <c r="J133" i="12"/>
  <c r="J132" i="12"/>
  <c r="J131" i="12"/>
  <c r="J130" i="12"/>
  <c r="J129" i="12"/>
  <c r="J128" i="12"/>
  <c r="J127" i="12"/>
  <c r="J126" i="12"/>
  <c r="J125" i="12"/>
  <c r="J124" i="12"/>
  <c r="J123" i="12"/>
  <c r="J122" i="12"/>
  <c r="J121" i="12"/>
  <c r="J120" i="12"/>
  <c r="J119" i="12"/>
  <c r="J118" i="12"/>
  <c r="J97" i="12"/>
  <c r="I143" i="12"/>
  <c r="F143" i="12"/>
  <c r="I142" i="12"/>
  <c r="F142" i="12"/>
  <c r="I141" i="12"/>
  <c r="F141" i="12"/>
  <c r="I140" i="12"/>
  <c r="F140"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3" i="12"/>
  <c r="F113" i="12"/>
  <c r="I112" i="12"/>
  <c r="F112" i="12"/>
  <c r="I111" i="12"/>
  <c r="F111" i="12"/>
  <c r="I110" i="12"/>
  <c r="F110" i="12"/>
  <c r="I109" i="12"/>
  <c r="F109" i="12"/>
  <c r="I108" i="12"/>
  <c r="E108" i="12"/>
  <c r="F108" i="12" s="1"/>
  <c r="D101" i="12" s="1"/>
  <c r="C105" i="12"/>
  <c r="I98" i="12"/>
  <c r="F98" i="12"/>
  <c r="I97" i="12"/>
  <c r="F97" i="12"/>
  <c r="I96" i="12"/>
  <c r="F96" i="12"/>
  <c r="I95" i="12"/>
  <c r="F95" i="12"/>
  <c r="I94" i="12"/>
  <c r="F94" i="12"/>
  <c r="I92" i="12"/>
  <c r="F92" i="12"/>
  <c r="I91" i="12"/>
  <c r="E91" i="12"/>
  <c r="F91" i="12" s="1"/>
  <c r="D84" i="12" s="1"/>
  <c r="C88"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I60" i="12"/>
  <c r="F60" i="12"/>
  <c r="I59" i="12"/>
  <c r="F59" i="12"/>
  <c r="I58" i="12"/>
  <c r="F58" i="12"/>
  <c r="I57" i="12"/>
  <c r="F57" i="12"/>
  <c r="I56" i="12"/>
  <c r="F56" i="12"/>
  <c r="I55" i="12"/>
  <c r="F55" i="12"/>
  <c r="I54" i="12"/>
  <c r="F54" i="12"/>
  <c r="I53" i="12"/>
  <c r="E53" i="12"/>
  <c r="F53" i="12"/>
  <c r="D46" i="12"/>
  <c r="C50"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D171"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D148" i="10"/>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D125"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D102" i="10"/>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c r="C60" i="10"/>
  <c r="J53" i="10"/>
  <c r="J52" i="10"/>
  <c r="J51" i="10"/>
  <c r="J50" i="10"/>
  <c r="J49" i="10"/>
  <c r="J48" i="10"/>
  <c r="J47" i="10"/>
  <c r="J46" i="10"/>
  <c r="J45" i="10"/>
  <c r="J44" i="10"/>
  <c r="J43" i="10"/>
  <c r="J41" i="10"/>
  <c r="J42"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s="1"/>
  <c r="D33" i="10" s="1"/>
  <c r="C37" i="10"/>
  <c r="J118" i="9"/>
  <c r="J117" i="9"/>
  <c r="J116" i="9"/>
  <c r="J115" i="9"/>
  <c r="J114" i="9"/>
  <c r="J113" i="9"/>
  <c r="J112" i="9"/>
  <c r="J111" i="9"/>
  <c r="J110" i="9"/>
  <c r="J100" i="9"/>
  <c r="J99" i="9"/>
  <c r="J98" i="9"/>
  <c r="J97" i="9"/>
  <c r="J96" i="9"/>
  <c r="J95" i="9"/>
  <c r="J94" i="9"/>
  <c r="J93" i="9"/>
  <c r="J92" i="9"/>
  <c r="J81" i="9"/>
  <c r="J80" i="9"/>
  <c r="J79" i="9"/>
  <c r="J78" i="9"/>
  <c r="J77" i="9"/>
  <c r="J76" i="9"/>
  <c r="J75" i="9"/>
  <c r="J74" i="9"/>
  <c r="J73" i="9"/>
  <c r="J63" i="9"/>
  <c r="J62" i="9"/>
  <c r="J61" i="9"/>
  <c r="J60" i="9"/>
  <c r="J59" i="9"/>
  <c r="J58" i="9"/>
  <c r="J57" i="9"/>
  <c r="J56" i="9"/>
  <c r="J5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D84" i="9" s="1"/>
  <c r="C88" i="9"/>
  <c r="I81" i="9"/>
  <c r="F81" i="9"/>
  <c r="I80" i="9"/>
  <c r="F80" i="9"/>
  <c r="I79" i="9"/>
  <c r="F79" i="9"/>
  <c r="I78" i="9"/>
  <c r="F78" i="9"/>
  <c r="I77" i="9"/>
  <c r="F77" i="9"/>
  <c r="I76" i="9"/>
  <c r="F76" i="9"/>
  <c r="I75" i="9"/>
  <c r="F75" i="9"/>
  <c r="I74" i="9"/>
  <c r="F74" i="9"/>
  <c r="I73" i="9"/>
  <c r="F73" i="9"/>
  <c r="D65" i="9" s="1"/>
  <c r="I72" i="9"/>
  <c r="F72" i="9"/>
  <c r="C69" i="9"/>
  <c r="I63" i="9"/>
  <c r="F63" i="9"/>
  <c r="I62" i="9"/>
  <c r="F62" i="9"/>
  <c r="I61" i="9"/>
  <c r="F61" i="9"/>
  <c r="I60" i="9"/>
  <c r="F60" i="9"/>
  <c r="I59" i="9"/>
  <c r="F59" i="9"/>
  <c r="I58" i="9"/>
  <c r="F58" i="9"/>
  <c r="I57" i="9"/>
  <c r="F57" i="9"/>
  <c r="I56" i="9"/>
  <c r="F56" i="9"/>
  <c r="I55" i="9"/>
  <c r="F55" i="9"/>
  <c r="I54" i="9"/>
  <c r="F54" i="9"/>
  <c r="D47" i="9" s="1"/>
  <c r="C51" i="9"/>
  <c r="J44" i="9"/>
  <c r="J43" i="9"/>
  <c r="J42" i="9"/>
  <c r="J41" i="9"/>
  <c r="J40" i="9"/>
  <c r="J39" i="9"/>
  <c r="J38" i="9"/>
  <c r="J37" i="9"/>
  <c r="J36" i="9"/>
  <c r="J26" i="9"/>
  <c r="J25" i="9"/>
  <c r="J22" i="9"/>
  <c r="J20" i="9"/>
  <c r="I44" i="9"/>
  <c r="F44" i="9"/>
  <c r="I43" i="9"/>
  <c r="F43" i="9"/>
  <c r="I42" i="9"/>
  <c r="F42" i="9"/>
  <c r="I41" i="9"/>
  <c r="F41" i="9"/>
  <c r="I40" i="9"/>
  <c r="F40" i="9"/>
  <c r="I39" i="9"/>
  <c r="F39" i="9"/>
  <c r="I38" i="9"/>
  <c r="F38" i="9"/>
  <c r="I37" i="9"/>
  <c r="F37" i="9"/>
  <c r="I36" i="9"/>
  <c r="F36" i="9"/>
  <c r="I35" i="9"/>
  <c r="F35" i="9"/>
  <c r="D28" i="9"/>
  <c r="C32" i="9"/>
  <c r="I26" i="9"/>
  <c r="F26" i="9"/>
  <c r="I25" i="9"/>
  <c r="F25" i="9"/>
  <c r="I24" i="9"/>
  <c r="F24" i="9"/>
  <c r="I23" i="9"/>
  <c r="F23" i="9"/>
  <c r="I22" i="9"/>
  <c r="F22" i="9"/>
  <c r="I21" i="9"/>
  <c r="F21" i="9"/>
  <c r="I20" i="9"/>
  <c r="F20" i="9"/>
  <c r="I19" i="9"/>
  <c r="F19" i="9"/>
  <c r="I18" i="9"/>
  <c r="F18" i="9"/>
  <c r="D10" i="9" s="1"/>
  <c r="D5" i="9" s="1"/>
  <c r="I17" i="9"/>
  <c r="F17" i="9"/>
  <c r="C14"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7" i="8"/>
  <c r="G247" i="8" s="1"/>
  <c r="J244" i="8"/>
  <c r="G244" i="8"/>
  <c r="J243" i="8"/>
  <c r="G243" i="8"/>
  <c r="J242" i="8"/>
  <c r="G242" i="8"/>
  <c r="J241" i="8"/>
  <c r="J240" i="8"/>
  <c r="J239" i="8"/>
  <c r="G239" i="8"/>
  <c r="F240" i="8" s="1"/>
  <c r="G240" i="8" s="1"/>
  <c r="F241" i="8"/>
  <c r="G241" i="8" s="1"/>
  <c r="J238" i="8"/>
  <c r="J237" i="8"/>
  <c r="J236" i="8"/>
  <c r="F236" i="8"/>
  <c r="G236" i="8"/>
  <c r="J235" i="8"/>
  <c r="J234" i="8"/>
  <c r="J233" i="8"/>
  <c r="F233" i="8"/>
  <c r="G233" i="8"/>
  <c r="J232" i="8"/>
  <c r="J231" i="8"/>
  <c r="J230" i="8"/>
  <c r="F230" i="8"/>
  <c r="G230" i="8"/>
  <c r="J229" i="8"/>
  <c r="J228" i="8"/>
  <c r="J227" i="8"/>
  <c r="F227" i="8"/>
  <c r="G227" i="8" s="1"/>
  <c r="J226" i="8"/>
  <c r="J225" i="8"/>
  <c r="J224" i="8"/>
  <c r="F224" i="8"/>
  <c r="G224" i="8"/>
  <c r="J223" i="8"/>
  <c r="J222" i="8"/>
  <c r="J221" i="8"/>
  <c r="F221" i="8"/>
  <c r="G221" i="8"/>
  <c r="J220" i="8"/>
  <c r="J219" i="8"/>
  <c r="J218" i="8"/>
  <c r="F218" i="8"/>
  <c r="G218" i="8"/>
  <c r="J217" i="8"/>
  <c r="J216" i="8"/>
  <c r="J215" i="8"/>
  <c r="F215" i="8"/>
  <c r="G215" i="8" s="1"/>
  <c r="J214" i="8"/>
  <c r="J213" i="8"/>
  <c r="J212" i="8"/>
  <c r="F212" i="8"/>
  <c r="G212" i="8"/>
  <c r="J211" i="8"/>
  <c r="J210" i="8"/>
  <c r="J209" i="8"/>
  <c r="F209" i="8"/>
  <c r="G209" i="8"/>
  <c r="J208" i="8"/>
  <c r="J207" i="8"/>
  <c r="J206" i="8"/>
  <c r="F206" i="8"/>
  <c r="G206" i="8"/>
  <c r="J205" i="8"/>
  <c r="J204" i="8"/>
  <c r="J203" i="8"/>
  <c r="F203" i="8"/>
  <c r="G203" i="8" s="1"/>
  <c r="J202" i="8"/>
  <c r="J201" i="8"/>
  <c r="J200" i="8"/>
  <c r="F200" i="8"/>
  <c r="G200" i="8"/>
  <c r="J199" i="8"/>
  <c r="J198" i="8"/>
  <c r="J197" i="8"/>
  <c r="F197" i="8"/>
  <c r="G197" i="8"/>
  <c r="F199" i="8" s="1"/>
  <c r="G199" i="8" s="1"/>
  <c r="C194" i="8"/>
  <c r="J187" i="8"/>
  <c r="J186" i="8"/>
  <c r="J185" i="8"/>
  <c r="G185" i="8"/>
  <c r="F187" i="8" s="1"/>
  <c r="G187" i="8" s="1"/>
  <c r="J184" i="8"/>
  <c r="G184" i="8"/>
  <c r="J183" i="8"/>
  <c r="G183" i="8"/>
  <c r="J182" i="8"/>
  <c r="G182" i="8"/>
  <c r="J181" i="8"/>
  <c r="J180" i="8"/>
  <c r="J179" i="8"/>
  <c r="G179" i="8"/>
  <c r="F181" i="8" s="1"/>
  <c r="G181" i="8" s="1"/>
  <c r="J178" i="8"/>
  <c r="J177" i="8"/>
  <c r="J176" i="8"/>
  <c r="F176" i="8"/>
  <c r="G176" i="8"/>
  <c r="F178" i="8" s="1"/>
  <c r="G178" i="8" s="1"/>
  <c r="J175" i="8"/>
  <c r="J174" i="8"/>
  <c r="J173" i="8"/>
  <c r="F173" i="8"/>
  <c r="G173" i="8"/>
  <c r="J172" i="8"/>
  <c r="J171" i="8"/>
  <c r="J170" i="8"/>
  <c r="F170" i="8"/>
  <c r="G170" i="8" s="1"/>
  <c r="J169" i="8"/>
  <c r="J168" i="8"/>
  <c r="J167" i="8"/>
  <c r="F167" i="8"/>
  <c r="G167" i="8" s="1"/>
  <c r="J166" i="8"/>
  <c r="J165" i="8"/>
  <c r="J164" i="8"/>
  <c r="F164" i="8"/>
  <c r="G164" i="8"/>
  <c r="F166" i="8" s="1"/>
  <c r="G166" i="8" s="1"/>
  <c r="J163" i="8"/>
  <c r="J162" i="8"/>
  <c r="J161" i="8"/>
  <c r="F161" i="8"/>
  <c r="G161" i="8"/>
  <c r="J160" i="8"/>
  <c r="J159" i="8"/>
  <c r="J158" i="8"/>
  <c r="F158" i="8"/>
  <c r="G158" i="8" s="1"/>
  <c r="J157" i="8"/>
  <c r="J156" i="8"/>
  <c r="J155" i="8"/>
  <c r="F155" i="8"/>
  <c r="G155" i="8" s="1"/>
  <c r="J154" i="8"/>
  <c r="J153" i="8"/>
  <c r="J152" i="8"/>
  <c r="F152" i="8"/>
  <c r="G152" i="8"/>
  <c r="F154" i="8" s="1"/>
  <c r="G154" i="8" s="1"/>
  <c r="J151" i="8"/>
  <c r="J150" i="8"/>
  <c r="J149" i="8"/>
  <c r="F149" i="8"/>
  <c r="G149" i="8"/>
  <c r="J148" i="8"/>
  <c r="J147" i="8"/>
  <c r="J146" i="8"/>
  <c r="F146" i="8"/>
  <c r="G146" i="8" s="1"/>
  <c r="J145" i="8"/>
  <c r="J144" i="8"/>
  <c r="J143" i="8"/>
  <c r="F143" i="8"/>
  <c r="G143" i="8" s="1"/>
  <c r="J142" i="8"/>
  <c r="J141" i="8"/>
  <c r="J140" i="8"/>
  <c r="F140" i="8"/>
  <c r="G140" i="8"/>
  <c r="F142" i="8" s="1"/>
  <c r="G142" i="8" s="1"/>
  <c r="J139" i="8"/>
  <c r="J138" i="8"/>
  <c r="J137" i="8"/>
  <c r="F137" i="8"/>
  <c r="G137" i="8"/>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6" i="8" s="1"/>
  <c r="G126" i="8" s="1"/>
  <c r="F127" i="8"/>
  <c r="G127" i="8" s="1"/>
  <c r="J124" i="8"/>
  <c r="G124" i="8"/>
  <c r="J123" i="8"/>
  <c r="G123" i="8"/>
  <c r="J122" i="8"/>
  <c r="G122" i="8"/>
  <c r="J121" i="8"/>
  <c r="J120" i="8"/>
  <c r="J119" i="8"/>
  <c r="G119" i="8"/>
  <c r="F121" i="8"/>
  <c r="G121" i="8" s="1"/>
  <c r="J118" i="8"/>
  <c r="J117" i="8"/>
  <c r="J116" i="8"/>
  <c r="F116" i="8"/>
  <c r="G116" i="8"/>
  <c r="J115" i="8"/>
  <c r="J114" i="8"/>
  <c r="J113" i="8"/>
  <c r="F113" i="8"/>
  <c r="G113" i="8"/>
  <c r="F114" i="8" s="1"/>
  <c r="G114" i="8" s="1"/>
  <c r="F115" i="8"/>
  <c r="G115" i="8" s="1"/>
  <c r="J112" i="8"/>
  <c r="J111" i="8"/>
  <c r="J110" i="8"/>
  <c r="F110" i="8"/>
  <c r="G110" i="8"/>
  <c r="J109" i="8"/>
  <c r="J108" i="8"/>
  <c r="J107" i="8"/>
  <c r="F107" i="8"/>
  <c r="G107" i="8"/>
  <c r="F109" i="8" s="1"/>
  <c r="G109" i="8" s="1"/>
  <c r="J106" i="8"/>
  <c r="J105" i="8"/>
  <c r="J104" i="8"/>
  <c r="F104" i="8"/>
  <c r="G104" i="8"/>
  <c r="J103" i="8"/>
  <c r="J102" i="8"/>
  <c r="J101" i="8"/>
  <c r="F101" i="8"/>
  <c r="G101" i="8" s="1"/>
  <c r="J100" i="8"/>
  <c r="J99" i="8"/>
  <c r="J98" i="8"/>
  <c r="F98" i="8"/>
  <c r="G98" i="8"/>
  <c r="J97" i="8"/>
  <c r="J96" i="8"/>
  <c r="J95" i="8"/>
  <c r="F95" i="8"/>
  <c r="G95" i="8"/>
  <c r="F97" i="8" s="1"/>
  <c r="G97" i="8" s="1"/>
  <c r="J94" i="8"/>
  <c r="J93" i="8"/>
  <c r="J92" i="8"/>
  <c r="F92" i="8"/>
  <c r="G92" i="8"/>
  <c r="J91" i="8"/>
  <c r="J90" i="8"/>
  <c r="J89" i="8"/>
  <c r="F89" i="8"/>
  <c r="G89" i="8" s="1"/>
  <c r="J88" i="8"/>
  <c r="J87" i="8"/>
  <c r="J86" i="8"/>
  <c r="F86" i="8"/>
  <c r="G86" i="8"/>
  <c r="J85" i="8"/>
  <c r="J84" i="8"/>
  <c r="J83" i="8"/>
  <c r="F83" i="8"/>
  <c r="G83" i="8"/>
  <c r="F85" i="8" s="1"/>
  <c r="G85" i="8" s="1"/>
  <c r="J82" i="8"/>
  <c r="J81" i="8"/>
  <c r="J80" i="8"/>
  <c r="F80" i="8"/>
  <c r="G80" i="8"/>
  <c r="J79" i="8"/>
  <c r="J78" i="8"/>
  <c r="J77" i="8"/>
  <c r="F77" i="8"/>
  <c r="G77" i="8" s="1"/>
  <c r="C74" i="8"/>
  <c r="K121" i="7"/>
  <c r="K102" i="7"/>
  <c r="J159" i="7"/>
  <c r="F159" i="7"/>
  <c r="G159" i="7"/>
  <c r="J158" i="7"/>
  <c r="G158" i="7"/>
  <c r="J157" i="7"/>
  <c r="E157" i="7"/>
  <c r="G157" i="7"/>
  <c r="J156" i="7"/>
  <c r="E156" i="7"/>
  <c r="G156" i="7"/>
  <c r="J155" i="7"/>
  <c r="E155" i="7"/>
  <c r="G155" i="7"/>
  <c r="J154" i="7"/>
  <c r="G154" i="7"/>
  <c r="J153" i="7"/>
  <c r="G153" i="7"/>
  <c r="J152" i="7"/>
  <c r="E152" i="7"/>
  <c r="G152" i="7"/>
  <c r="J151" i="7"/>
  <c r="G151" i="7"/>
  <c r="E151" i="7"/>
  <c r="J150" i="7"/>
  <c r="G150" i="7"/>
  <c r="D143" i="7" s="1"/>
  <c r="C147" i="7"/>
  <c r="J140" i="7"/>
  <c r="F140" i="7"/>
  <c r="G140" i="7" s="1"/>
  <c r="J139" i="7"/>
  <c r="G139" i="7"/>
  <c r="J138" i="7"/>
  <c r="E138" i="7"/>
  <c r="G138" i="7"/>
  <c r="J137" i="7"/>
  <c r="E137" i="7"/>
  <c r="G137" i="7"/>
  <c r="J136" i="7"/>
  <c r="E136" i="7"/>
  <c r="G136" i="7"/>
  <c r="J135" i="7"/>
  <c r="G135" i="7"/>
  <c r="J134" i="7"/>
  <c r="G134" i="7"/>
  <c r="J133" i="7"/>
  <c r="E133" i="7"/>
  <c r="G133" i="7" s="1"/>
  <c r="J132" i="7"/>
  <c r="E132" i="7"/>
  <c r="G132" i="7"/>
  <c r="J131" i="7"/>
  <c r="G131" i="7"/>
  <c r="C128" i="7"/>
  <c r="J121" i="7"/>
  <c r="F121" i="7"/>
  <c r="G121" i="7"/>
  <c r="J120" i="7"/>
  <c r="G120" i="7"/>
  <c r="J119" i="7"/>
  <c r="E119" i="7"/>
  <c r="G119" i="7"/>
  <c r="J118" i="7"/>
  <c r="E118" i="7"/>
  <c r="G118" i="7"/>
  <c r="J117" i="7"/>
  <c r="E117" i="7"/>
  <c r="G117" i="7" s="1"/>
  <c r="D105" i="7" s="1"/>
  <c r="J116" i="7"/>
  <c r="G116" i="7"/>
  <c r="J115" i="7"/>
  <c r="G115" i="7"/>
  <c r="J114" i="7"/>
  <c r="E114" i="7"/>
  <c r="G114" i="7"/>
  <c r="J113" i="7"/>
  <c r="E113" i="7"/>
  <c r="G113" i="7"/>
  <c r="J112" i="7"/>
  <c r="G112" i="7"/>
  <c r="C109" i="7"/>
  <c r="J102" i="7"/>
  <c r="F102" i="7"/>
  <c r="G102" i="7"/>
  <c r="J101" i="7"/>
  <c r="G101" i="7"/>
  <c r="J100" i="7"/>
  <c r="E100" i="7"/>
  <c r="G100" i="7" s="1"/>
  <c r="X317" i="38" s="1"/>
  <c r="J99" i="7"/>
  <c r="E99" i="7"/>
  <c r="G99" i="7"/>
  <c r="J98" i="7"/>
  <c r="E98" i="7"/>
  <c r="G98" i="7"/>
  <c r="J97" i="7"/>
  <c r="G97" i="7"/>
  <c r="J96" i="7"/>
  <c r="G96" i="7"/>
  <c r="J95" i="7"/>
  <c r="E95" i="7"/>
  <c r="G95" i="7"/>
  <c r="J94" i="7"/>
  <c r="E94" i="7"/>
  <c r="G94" i="7"/>
  <c r="J93" i="7"/>
  <c r="G93" i="7"/>
  <c r="C90" i="7"/>
  <c r="K64" i="7"/>
  <c r="J83" i="7"/>
  <c r="F83" i="7"/>
  <c r="G83" i="7" s="1"/>
  <c r="AA586" i="38" s="1"/>
  <c r="J82" i="7"/>
  <c r="G82" i="7"/>
  <c r="J81" i="7"/>
  <c r="E81" i="7"/>
  <c r="G81" i="7"/>
  <c r="J80" i="7"/>
  <c r="E80" i="7"/>
  <c r="G80" i="7" s="1"/>
  <c r="AA317" i="38" s="1"/>
  <c r="J79" i="7"/>
  <c r="E79" i="7"/>
  <c r="G79" i="7" s="1"/>
  <c r="J78" i="7"/>
  <c r="G78" i="7"/>
  <c r="J77" i="7"/>
  <c r="G77" i="7"/>
  <c r="J76" i="7"/>
  <c r="E76" i="7"/>
  <c r="G76" i="7"/>
  <c r="AA232" i="38" s="1"/>
  <c r="J75" i="7"/>
  <c r="E75" i="7"/>
  <c r="G75" i="7"/>
  <c r="J74" i="7"/>
  <c r="G74" i="7"/>
  <c r="C71" i="7"/>
  <c r="J64" i="7"/>
  <c r="F64" i="7"/>
  <c r="G64" i="7" s="1"/>
  <c r="J63" i="7"/>
  <c r="G63" i="7"/>
  <c r="J62" i="7"/>
  <c r="E62" i="7"/>
  <c r="G62" i="7"/>
  <c r="J61" i="7"/>
  <c r="E61" i="7"/>
  <c r="G61" i="7"/>
  <c r="J60" i="7"/>
  <c r="E60" i="7"/>
  <c r="G60" i="7"/>
  <c r="J59" i="7"/>
  <c r="G59" i="7"/>
  <c r="J58" i="7"/>
  <c r="G58" i="7"/>
  <c r="J57" i="7"/>
  <c r="E57" i="7"/>
  <c r="G57" i="7"/>
  <c r="J56" i="7"/>
  <c r="E56" i="7"/>
  <c r="G56" i="7" s="1"/>
  <c r="J55" i="7"/>
  <c r="G55" i="7"/>
  <c r="C52" i="7"/>
  <c r="K45" i="7"/>
  <c r="K44" i="7"/>
  <c r="K38" i="7"/>
  <c r="K37" i="7"/>
  <c r="C14" i="7"/>
  <c r="G17" i="7"/>
  <c r="J17" i="7"/>
  <c r="E18" i="7"/>
  <c r="G18" i="7" s="1"/>
  <c r="D10" i="7" s="1"/>
  <c r="J18" i="7"/>
  <c r="E19" i="7"/>
  <c r="G19" i="7" s="1"/>
  <c r="AE232" i="38" s="1"/>
  <c r="J19" i="7"/>
  <c r="G20" i="7"/>
  <c r="AE586" i="38" s="1"/>
  <c r="J20" i="7"/>
  <c r="G21" i="7"/>
  <c r="J21" i="7"/>
  <c r="E22" i="7"/>
  <c r="G22" i="7"/>
  <c r="J22" i="7"/>
  <c r="E23" i="7"/>
  <c r="G23" i="7"/>
  <c r="J23" i="7"/>
  <c r="E24" i="7"/>
  <c r="G24" i="7"/>
  <c r="J24" i="7"/>
  <c r="G25" i="7"/>
  <c r="J25" i="7"/>
  <c r="F26" i="7"/>
  <c r="G26" i="7"/>
  <c r="J26" i="7"/>
  <c r="C33" i="7"/>
  <c r="G36" i="7"/>
  <c r="J36" i="7"/>
  <c r="E37" i="7"/>
  <c r="G37" i="7" s="1"/>
  <c r="J37" i="7"/>
  <c r="E38" i="7"/>
  <c r="G38" i="7"/>
  <c r="J38" i="7"/>
  <c r="G39" i="7"/>
  <c r="J39" i="7"/>
  <c r="G40" i="7"/>
  <c r="J40" i="7"/>
  <c r="E41" i="7"/>
  <c r="G41" i="7"/>
  <c r="J41" i="7"/>
  <c r="E42" i="7"/>
  <c r="G42" i="7"/>
  <c r="AD317" i="38"/>
  <c r="J42" i="7"/>
  <c r="E43" i="7"/>
  <c r="G43" i="7"/>
  <c r="J43" i="7"/>
  <c r="G44" i="7"/>
  <c r="J44" i="7"/>
  <c r="F45" i="7"/>
  <c r="G45" i="7"/>
  <c r="AD586" i="38"/>
  <c r="J45" i="7"/>
  <c r="F120" i="8"/>
  <c r="G120" i="8"/>
  <c r="F246" i="8"/>
  <c r="G246" i="8"/>
  <c r="F153" i="8"/>
  <c r="G153" i="8"/>
  <c r="F177" i="8"/>
  <c r="G177" i="8"/>
  <c r="F198" i="8"/>
  <c r="G198" i="8"/>
  <c r="F141" i="8"/>
  <c r="G141" i="8"/>
  <c r="F165" i="8"/>
  <c r="G165" i="8"/>
  <c r="F84" i="8"/>
  <c r="G84" i="8"/>
  <c r="F96" i="8"/>
  <c r="G96" i="8"/>
  <c r="F108" i="8"/>
  <c r="G108" i="8"/>
  <c r="E18" i="10"/>
  <c r="E17" i="10"/>
  <c r="I563" i="38"/>
  <c r="G563" i="38"/>
  <c r="I581" i="38"/>
  <c r="G581" i="38"/>
  <c r="AJ586" i="38"/>
  <c r="AI586" i="38"/>
  <c r="AH586" i="38"/>
  <c r="AF586" i="38"/>
  <c r="AB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B317" i="38"/>
  <c r="Z317" i="38"/>
  <c r="V317" i="38"/>
  <c r="E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V250" i="38"/>
  <c r="E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B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K155" i="38" s="1"/>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Y144" i="38" s="1"/>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AC150" i="38" s="1"/>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G151" i="38" s="1"/>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G117" i="38" s="1"/>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K74" i="38" s="1"/>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D98" i="38" s="1"/>
  <c r="AD97" i="38" s="1"/>
  <c r="AB109" i="38"/>
  <c r="AA109" i="38"/>
  <c r="AA98" i="38" s="1"/>
  <c r="AA97" i="38" s="1"/>
  <c r="Z109" i="38"/>
  <c r="X109" i="38"/>
  <c r="W109" i="38"/>
  <c r="V109" i="38"/>
  <c r="V98" i="38" s="1"/>
  <c r="V97" i="38" s="1"/>
  <c r="E109" i="38"/>
  <c r="D109" i="38"/>
  <c r="AJ99" i="38"/>
  <c r="AI99" i="38"/>
  <c r="AH99" i="38"/>
  <c r="AF99" i="38"/>
  <c r="AE99" i="38"/>
  <c r="AD99" i="38"/>
  <c r="AB99" i="38"/>
  <c r="AA99" i="38"/>
  <c r="Z99" i="38"/>
  <c r="X99" i="38"/>
  <c r="W99" i="38"/>
  <c r="V99" i="38"/>
  <c r="Y99" i="38" s="1"/>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AC58" i="38" s="1"/>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K61" i="38" s="1"/>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Y46" i="38" s="1"/>
  <c r="V46" i="38"/>
  <c r="E46" i="38"/>
  <c r="D46" i="38"/>
  <c r="AJ47" i="38"/>
  <c r="AI47" i="38"/>
  <c r="AH47" i="38"/>
  <c r="AF47" i="38"/>
  <c r="AE47" i="38"/>
  <c r="AD47" i="38"/>
  <c r="AB47" i="38"/>
  <c r="AA47" i="38"/>
  <c r="Z47" i="38"/>
  <c r="X47" i="38"/>
  <c r="W47" i="38"/>
  <c r="V47" i="38"/>
  <c r="E47" i="38"/>
  <c r="D47" i="38"/>
  <c r="AJ48" i="38"/>
  <c r="AI48" i="38"/>
  <c r="AH48" i="38"/>
  <c r="AK48" i="38" s="1"/>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Y52" i="38" s="1"/>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G40" i="38" s="1"/>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G93" i="38" s="1"/>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Y90" i="38" s="1"/>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G25" i="38" s="1"/>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c r="AB563" i="38"/>
  <c r="AA581" i="38"/>
  <c r="AF581" i="38"/>
  <c r="X563" i="38"/>
  <c r="AI563" i="38"/>
  <c r="AH563" i="38"/>
  <c r="AB581" i="38"/>
  <c r="AH581" i="38"/>
  <c r="AE581" i="38"/>
  <c r="AJ581" i="38"/>
  <c r="Z563" i="38"/>
  <c r="AE563" i="38"/>
  <c r="AJ563" i="38"/>
  <c r="AD581" i="38"/>
  <c r="AI581" i="38"/>
  <c r="V563" i="38"/>
  <c r="AA563" i="38"/>
  <c r="AF563" i="38"/>
  <c r="AK566" i="38"/>
  <c r="AG584" i="38"/>
  <c r="AG564" i="38"/>
  <c r="AG576" i="38"/>
  <c r="AD563" i="38"/>
  <c r="Y572" i="38"/>
  <c r="AL572" i="38" s="1"/>
  <c r="AC577" i="38"/>
  <c r="AK583" i="38"/>
  <c r="Y564" i="38"/>
  <c r="AC565" i="38"/>
  <c r="AG569" i="38"/>
  <c r="Y573" i="38"/>
  <c r="Y568" i="38"/>
  <c r="AL568" i="38" s="1"/>
  <c r="Y570" i="38"/>
  <c r="AC571" i="38"/>
  <c r="AK573" i="38"/>
  <c r="AG582" i="38"/>
  <c r="AK586" i="38"/>
  <c r="AC574" i="38"/>
  <c r="Y577" i="38"/>
  <c r="AG585" i="38"/>
  <c r="AG565" i="38"/>
  <c r="AK569" i="38"/>
  <c r="AG578" i="38"/>
  <c r="AG580" i="38"/>
  <c r="AC585" i="38"/>
  <c r="AG566" i="38"/>
  <c r="AK567" i="38"/>
  <c r="AK570" i="38"/>
  <c r="Y574" i="38"/>
  <c r="AC575" i="38"/>
  <c r="AC578" i="38"/>
  <c r="AG570" i="38"/>
  <c r="AG573" i="38"/>
  <c r="AL573" i="38" s="1"/>
  <c r="AK577" i="38"/>
  <c r="Y578" i="38"/>
  <c r="AC579" i="38"/>
  <c r="AC582" i="38"/>
  <c r="Y565" i="38"/>
  <c r="AC566" i="38"/>
  <c r="AG568" i="38"/>
  <c r="AC569" i="38"/>
  <c r="AK571" i="38"/>
  <c r="AK574" i="38"/>
  <c r="Y576" i="38"/>
  <c r="AK565" i="38"/>
  <c r="Y566" i="38"/>
  <c r="AC567" i="38"/>
  <c r="Y569" i="38"/>
  <c r="AC570" i="38"/>
  <c r="AG572" i="38"/>
  <c r="AC573" i="38"/>
  <c r="AG574" i="38"/>
  <c r="AK575" i="38"/>
  <c r="AG577" i="38"/>
  <c r="AK578" i="38"/>
  <c r="Y580" i="38"/>
  <c r="AC583" i="38"/>
  <c r="Y585" i="38"/>
  <c r="AK579" i="38"/>
  <c r="AK582" i="38"/>
  <c r="Y584" i="38"/>
  <c r="AK585" i="38"/>
  <c r="AK564" i="38"/>
  <c r="AG567" i="38"/>
  <c r="AL567" i="38" s="1"/>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Y556" i="38"/>
  <c r="AC558" i="38"/>
  <c r="AG551" i="38"/>
  <c r="AG557" i="38"/>
  <c r="Y555" i="38"/>
  <c r="AK532" i="38"/>
  <c r="AC549" i="38"/>
  <c r="AG550" i="38"/>
  <c r="AC551" i="38"/>
  <c r="AK557" i="38"/>
  <c r="AK555" i="38"/>
  <c r="AK556" i="38"/>
  <c r="Y557" i="38"/>
  <c r="AK554" i="38"/>
  <c r="AG555" i="38"/>
  <c r="Y559" i="38"/>
  <c r="Y558" i="38"/>
  <c r="AG554" i="38"/>
  <c r="AC559" i="38"/>
  <c r="AG559" i="38"/>
  <c r="AG558" i="38"/>
  <c r="AC554" i="38"/>
  <c r="AG556" i="38"/>
  <c r="AK558" i="38"/>
  <c r="Y554" i="38"/>
  <c r="AC556" i="38"/>
  <c r="AG549" i="38"/>
  <c r="AK550" i="38"/>
  <c r="AG532" i="38"/>
  <c r="Y551" i="38"/>
  <c r="Y552" i="38"/>
  <c r="AK551" i="38"/>
  <c r="AK552" i="38"/>
  <c r="AK548" i="38"/>
  <c r="Y549" i="38"/>
  <c r="AC550" i="38"/>
  <c r="AG552" i="38"/>
  <c r="AK549" i="38"/>
  <c r="Y550" i="38"/>
  <c r="AC552" i="38"/>
  <c r="AC553" i="38"/>
  <c r="Y548" i="38"/>
  <c r="AG553" i="38"/>
  <c r="AG548" i="38"/>
  <c r="AK553" i="38"/>
  <c r="Y553" i="38"/>
  <c r="AC548" i="38"/>
  <c r="AK533" i="38"/>
  <c r="Y534" i="38"/>
  <c r="AC535" i="38"/>
  <c r="AK537" i="38"/>
  <c r="AC532" i="38"/>
  <c r="Y532" i="38"/>
  <c r="Y536" i="38"/>
  <c r="AG535" i="38"/>
  <c r="AC530" i="38"/>
  <c r="AG531" i="38"/>
  <c r="AG537" i="38"/>
  <c r="AK535" i="38"/>
  <c r="AG542" i="38"/>
  <c r="AG540" i="38"/>
  <c r="AK530" i="38"/>
  <c r="Y531" i="38"/>
  <c r="AC533" i="38"/>
  <c r="AG534" i="38"/>
  <c r="AC536" i="38"/>
  <c r="Y537" i="38"/>
  <c r="AG530" i="38"/>
  <c r="AK531" i="38"/>
  <c r="Y533" i="38"/>
  <c r="AL533" i="38" s="1"/>
  <c r="AC534" i="38"/>
  <c r="AK536" i="38"/>
  <c r="AC539" i="38"/>
  <c r="Y530" i="38"/>
  <c r="AL530" i="38" s="1"/>
  <c r="AC531" i="38"/>
  <c r="AG533" i="38"/>
  <c r="AK534" i="38"/>
  <c r="Y535" i="38"/>
  <c r="AL535" i="38" s="1"/>
  <c r="AG536" i="38"/>
  <c r="AC537" i="38"/>
  <c r="AG523" i="38"/>
  <c r="AK529" i="38"/>
  <c r="AC541" i="38"/>
  <c r="Y539" i="38"/>
  <c r="AC542" i="38"/>
  <c r="AL542" i="38" s="1"/>
  <c r="AC540" i="38"/>
  <c r="Y541" i="38"/>
  <c r="Y542" i="38"/>
  <c r="AK538" i="38"/>
  <c r="Y540" i="38"/>
  <c r="AK539" i="38"/>
  <c r="AK542" i="38"/>
  <c r="AK540" i="38"/>
  <c r="AG539" i="38"/>
  <c r="Y524" i="38"/>
  <c r="AG543" i="38"/>
  <c r="Y529" i="38"/>
  <c r="Y538" i="38"/>
  <c r="AL538" i="38" s="1"/>
  <c r="AG529" i="38"/>
  <c r="AG538" i="38"/>
  <c r="AK541" i="38"/>
  <c r="AK543" i="38"/>
  <c r="AC529" i="38"/>
  <c r="AC538" i="38"/>
  <c r="AG541" i="38"/>
  <c r="AK524" i="38"/>
  <c r="AC544" i="38"/>
  <c r="Y543" i="38"/>
  <c r="AC524" i="38"/>
  <c r="AG524" i="38"/>
  <c r="AC543" i="38"/>
  <c r="AK523" i="38"/>
  <c r="AG544" i="38"/>
  <c r="AC523" i="38"/>
  <c r="Y544" i="38"/>
  <c r="Y523" i="38"/>
  <c r="AC527" i="38"/>
  <c r="Y526" i="38"/>
  <c r="AK525" i="38"/>
  <c r="AK544" i="38"/>
  <c r="AG527" i="38"/>
  <c r="AC526" i="38"/>
  <c r="Y525" i="38"/>
  <c r="AK527" i="38"/>
  <c r="AG526" i="38"/>
  <c r="AC525" i="38"/>
  <c r="AK441" i="38"/>
  <c r="AK522" i="38"/>
  <c r="Y527" i="38"/>
  <c r="AL527" i="38" s="1"/>
  <c r="AK526" i="38"/>
  <c r="AG525" i="38"/>
  <c r="Y521" i="38"/>
  <c r="Y522" i="38"/>
  <c r="AG521" i="38"/>
  <c r="AG522" i="38"/>
  <c r="AK521" i="38"/>
  <c r="AC521" i="38"/>
  <c r="AC522" i="38"/>
  <c r="AC443" i="38"/>
  <c r="AG443" i="38"/>
  <c r="AC445" i="38"/>
  <c r="AC440" i="38"/>
  <c r="AG442" i="38"/>
  <c r="Y443" i="38"/>
  <c r="AG441" i="38"/>
  <c r="Y440" i="38"/>
  <c r="AK443" i="38"/>
  <c r="AK446" i="38"/>
  <c r="AK444" i="38"/>
  <c r="Y441" i="38"/>
  <c r="AG444" i="38"/>
  <c r="AC442" i="38"/>
  <c r="AC441" i="38"/>
  <c r="Y445" i="38"/>
  <c r="AK440" i="38"/>
  <c r="Y442" i="38"/>
  <c r="AC444" i="38"/>
  <c r="AG440" i="38"/>
  <c r="AK442" i="38"/>
  <c r="Y444" i="38"/>
  <c r="AC447" i="38"/>
  <c r="AL447" i="38" s="1"/>
  <c r="Y446" i="38"/>
  <c r="AK445" i="38"/>
  <c r="AG446" i="38"/>
  <c r="AG447" i="38"/>
  <c r="AG445" i="38"/>
  <c r="AC446" i="38"/>
  <c r="Y447" i="38"/>
  <c r="AG437" i="38"/>
  <c r="AL437" i="38" s="1"/>
  <c r="AK436" i="38"/>
  <c r="AK447" i="38"/>
  <c r="Y436" i="38"/>
  <c r="AG436" i="38"/>
  <c r="AC436" i="38"/>
  <c r="AK437" i="38"/>
  <c r="AC437" i="38"/>
  <c r="AG512" i="38"/>
  <c r="Y514" i="38"/>
  <c r="AC503" i="38"/>
  <c r="AG504" i="38"/>
  <c r="AG508" i="38"/>
  <c r="Y437" i="38"/>
  <c r="AK512" i="38"/>
  <c r="X502" i="38"/>
  <c r="X501" i="38" s="1"/>
  <c r="AG503" i="38"/>
  <c r="AI502" i="38"/>
  <c r="AI501" i="38" s="1"/>
  <c r="W502" i="38"/>
  <c r="W501" i="38" s="1"/>
  <c r="AB502" i="38"/>
  <c r="AB501" i="38"/>
  <c r="AK504" i="38"/>
  <c r="V502" i="38"/>
  <c r="V501" i="38" s="1"/>
  <c r="AA502" i="38"/>
  <c r="AA501" i="38"/>
  <c r="AF502" i="38"/>
  <c r="AF501" i="38" s="1"/>
  <c r="AC506" i="38"/>
  <c r="AG507" i="38"/>
  <c r="AK508" i="38"/>
  <c r="AE502" i="38"/>
  <c r="AE501" i="38" s="1"/>
  <c r="AJ502" i="38"/>
  <c r="AJ501" i="38" s="1"/>
  <c r="AC509" i="38"/>
  <c r="AH502" i="38"/>
  <c r="AH501" i="38" s="1"/>
  <c r="AK501" i="38" s="1"/>
  <c r="AC512" i="38"/>
  <c r="Y503" i="38"/>
  <c r="AC504" i="38"/>
  <c r="AC508" i="38"/>
  <c r="Y509" i="38"/>
  <c r="AL509" i="38" s="1"/>
  <c r="AK510" i="38"/>
  <c r="AD502" i="38"/>
  <c r="AD501" i="38" s="1"/>
  <c r="Y512" i="38"/>
  <c r="AK503" i="38"/>
  <c r="Y504" i="38"/>
  <c r="AK505" i="38"/>
  <c r="AG506" i="38"/>
  <c r="AK507" i="38"/>
  <c r="Y508" i="38"/>
  <c r="Z502" i="38"/>
  <c r="AC513" i="38"/>
  <c r="AK511" i="38"/>
  <c r="AL511" i="38" s="1"/>
  <c r="Y505" i="38"/>
  <c r="AK506" i="38"/>
  <c r="Y507" i="38"/>
  <c r="Y510" i="38"/>
  <c r="AK509" i="38"/>
  <c r="AG510" i="38"/>
  <c r="AG505" i="38"/>
  <c r="AK516" i="38"/>
  <c r="Y511" i="38"/>
  <c r="AK514" i="38"/>
  <c r="AC505" i="38"/>
  <c r="Y506" i="38"/>
  <c r="AL506" i="38" s="1"/>
  <c r="AC507" i="38"/>
  <c r="AG509" i="38"/>
  <c r="AC510" i="38"/>
  <c r="AL510" i="38" s="1"/>
  <c r="Y513" i="38"/>
  <c r="AG511" i="38"/>
  <c r="AK513" i="38"/>
  <c r="AG514" i="38"/>
  <c r="AG517" i="38"/>
  <c r="Y516" i="38"/>
  <c r="AC511" i="38"/>
  <c r="AG513" i="38"/>
  <c r="AC514" i="38"/>
  <c r="AK515" i="38"/>
  <c r="AG515" i="38"/>
  <c r="AG516" i="38"/>
  <c r="AK517" i="38"/>
  <c r="Y515" i="38"/>
  <c r="AC515" i="38"/>
  <c r="AC516" i="38"/>
  <c r="AL516" i="38" s="1"/>
  <c r="AC517" i="38"/>
  <c r="AK425" i="38"/>
  <c r="AG433" i="38"/>
  <c r="Y517" i="38"/>
  <c r="AL517" i="38" s="1"/>
  <c r="Y425" i="38"/>
  <c r="AL425" i="38" s="1"/>
  <c r="AK433" i="38"/>
  <c r="AG425" i="38"/>
  <c r="AC433" i="38"/>
  <c r="AL433" i="38" s="1"/>
  <c r="AC425" i="38"/>
  <c r="Y433" i="38"/>
  <c r="Y428" i="38"/>
  <c r="AK429" i="38"/>
  <c r="AG426" i="38"/>
  <c r="AC427" i="38"/>
  <c r="AC426" i="38"/>
  <c r="Y427" i="38"/>
  <c r="Y426" i="38"/>
  <c r="AL426" i="38" s="1"/>
  <c r="AK427" i="38"/>
  <c r="AC430" i="38"/>
  <c r="AK428" i="38"/>
  <c r="AC428" i="38"/>
  <c r="AG428" i="38"/>
  <c r="AK426" i="38"/>
  <c r="AG427" i="38"/>
  <c r="AG429" i="38"/>
  <c r="Y430" i="38"/>
  <c r="AC429" i="38"/>
  <c r="AG415" i="38"/>
  <c r="Y429" i="38"/>
  <c r="AK417" i="38"/>
  <c r="AG430" i="38"/>
  <c r="AK430" i="38"/>
  <c r="AL430" i="38" s="1"/>
  <c r="AC462" i="38"/>
  <c r="AK415" i="38"/>
  <c r="AG418" i="38"/>
  <c r="AK421" i="38"/>
  <c r="AC415" i="38"/>
  <c r="AL415" i="38" s="1"/>
  <c r="Y415" i="38"/>
  <c r="AK416" i="38"/>
  <c r="AK418" i="38"/>
  <c r="Y421" i="38"/>
  <c r="AG421" i="38"/>
  <c r="AC421" i="38"/>
  <c r="AC483" i="38"/>
  <c r="AL483" i="38" s="1"/>
  <c r="Y462" i="38"/>
  <c r="AG416" i="38"/>
  <c r="AG417" i="38"/>
  <c r="AC498" i="38"/>
  <c r="AC478" i="38"/>
  <c r="AK480" i="38"/>
  <c r="AC482" i="38"/>
  <c r="AK462" i="38"/>
  <c r="AC416" i="38"/>
  <c r="AC417" i="38"/>
  <c r="AC418" i="38"/>
  <c r="AG462" i="38"/>
  <c r="Y416" i="38"/>
  <c r="AL416" i="38" s="1"/>
  <c r="Y417" i="38"/>
  <c r="Y418" i="38"/>
  <c r="Y482" i="38"/>
  <c r="AC454" i="38"/>
  <c r="AC458" i="38"/>
  <c r="AG459" i="38"/>
  <c r="Y460" i="38"/>
  <c r="Y461" i="38"/>
  <c r="AL461" i="38" s="1"/>
  <c r="AC470" i="38"/>
  <c r="AC474" i="38"/>
  <c r="Y475" i="38"/>
  <c r="AK476" i="38"/>
  <c r="AK482" i="38"/>
  <c r="AC466" i="38"/>
  <c r="AG466" i="38"/>
  <c r="Y470" i="38"/>
  <c r="AG472" i="38"/>
  <c r="AK473" i="38"/>
  <c r="Y474" i="38"/>
  <c r="AG476" i="38"/>
  <c r="AG482" i="38"/>
  <c r="Y484" i="38"/>
  <c r="AC485" i="38"/>
  <c r="AK486" i="38"/>
  <c r="AG490" i="38"/>
  <c r="AG452" i="38"/>
  <c r="Y454" i="38"/>
  <c r="AL454" i="38" s="1"/>
  <c r="AC455" i="38"/>
  <c r="AK456" i="38"/>
  <c r="AK457" i="38"/>
  <c r="Y458" i="38"/>
  <c r="AK466" i="38"/>
  <c r="Y468" i="38"/>
  <c r="AC469" i="38"/>
  <c r="AG470" i="38"/>
  <c r="AL470" i="38" s="1"/>
  <c r="AG474" i="38"/>
  <c r="AG453" i="38"/>
  <c r="AK454" i="38"/>
  <c r="Y455" i="38"/>
  <c r="AG457" i="38"/>
  <c r="AL457" i="38" s="1"/>
  <c r="AK458" i="38"/>
  <c r="Y495" i="38"/>
  <c r="Y479" i="38"/>
  <c r="AL479" i="38" s="1"/>
  <c r="Y481" i="38"/>
  <c r="AC490" i="38"/>
  <c r="AK492" i="38"/>
  <c r="AC453" i="38"/>
  <c r="AG454" i="38"/>
  <c r="AG458" i="38"/>
  <c r="AG463" i="38"/>
  <c r="Y466" i="38"/>
  <c r="AK471" i="38"/>
  <c r="AG496" i="38"/>
  <c r="AK497" i="38"/>
  <c r="Y498" i="38"/>
  <c r="AK477" i="38"/>
  <c r="Y478" i="38"/>
  <c r="AC463" i="38"/>
  <c r="Y464" i="38"/>
  <c r="AC465" i="38"/>
  <c r="AG467" i="38"/>
  <c r="AC468" i="38"/>
  <c r="AG469" i="38"/>
  <c r="AK470" i="38"/>
  <c r="AC472" i="38"/>
  <c r="AG473" i="38"/>
  <c r="AK474" i="38"/>
  <c r="AG498" i="38"/>
  <c r="AG478" i="38"/>
  <c r="AC479" i="38"/>
  <c r="AG483" i="38"/>
  <c r="Y486" i="38"/>
  <c r="AK490" i="38"/>
  <c r="AK452" i="38"/>
  <c r="AK453" i="38"/>
  <c r="AG455" i="38"/>
  <c r="Y456" i="38"/>
  <c r="Y457" i="38"/>
  <c r="AK459" i="38"/>
  <c r="AC460" i="38"/>
  <c r="AC461" i="38"/>
  <c r="AC464" i="38"/>
  <c r="AG465" i="38"/>
  <c r="AK467" i="38"/>
  <c r="AG468" i="38"/>
  <c r="AK469" i="38"/>
  <c r="Y471" i="38"/>
  <c r="AK472" i="38"/>
  <c r="Y473" i="38"/>
  <c r="AC475" i="38"/>
  <c r="Y476" i="38"/>
  <c r="AL476" i="38" s="1"/>
  <c r="AK493" i="38"/>
  <c r="Y494" i="38"/>
  <c r="AG486" i="38"/>
  <c r="Y491" i="38"/>
  <c r="AC452" i="38"/>
  <c r="AG456" i="38"/>
  <c r="AC459" i="38"/>
  <c r="AK460" i="38"/>
  <c r="AK461" i="38"/>
  <c r="Y463" i="38"/>
  <c r="AK464" i="38"/>
  <c r="Y465" i="38"/>
  <c r="AL465" i="38" s="1"/>
  <c r="AC467" i="38"/>
  <c r="AG471" i="38"/>
  <c r="AK475" i="38"/>
  <c r="AK498" i="38"/>
  <c r="AK478" i="38"/>
  <c r="AC486" i="38"/>
  <c r="AK487" i="38"/>
  <c r="AG488" i="38"/>
  <c r="AK489" i="38"/>
  <c r="Y490" i="38"/>
  <c r="Y452" i="38"/>
  <c r="Y453" i="38"/>
  <c r="AK455" i="38"/>
  <c r="AC456" i="38"/>
  <c r="AC457" i="38"/>
  <c r="Y459" i="38"/>
  <c r="AL459" i="38" s="1"/>
  <c r="AG460" i="38"/>
  <c r="AG461" i="38"/>
  <c r="AK463" i="38"/>
  <c r="AG464" i="38"/>
  <c r="AK465" i="38"/>
  <c r="Y467" i="38"/>
  <c r="AK468" i="38"/>
  <c r="Y469" i="38"/>
  <c r="AC471" i="38"/>
  <c r="Y472" i="38"/>
  <c r="AC473" i="38"/>
  <c r="AG475" i="38"/>
  <c r="AC476" i="38"/>
  <c r="AC494" i="38"/>
  <c r="AK496" i="38"/>
  <c r="Y497" i="38"/>
  <c r="AK500" i="38"/>
  <c r="Y477" i="38"/>
  <c r="Y480" i="38"/>
  <c r="AC481" i="38"/>
  <c r="AC484" i="38"/>
  <c r="AL484" i="38" s="1"/>
  <c r="AG485" i="38"/>
  <c r="AG487" i="38"/>
  <c r="AC488" i="38"/>
  <c r="AL488" i="38" s="1"/>
  <c r="AG489" i="38"/>
  <c r="AL489" i="38" s="1"/>
  <c r="AK491" i="38"/>
  <c r="AG492" i="38"/>
  <c r="AG493" i="38"/>
  <c r="AK494" i="38"/>
  <c r="AL494" i="38" s="1"/>
  <c r="AG477" i="38"/>
  <c r="AK479" i="38"/>
  <c r="AG480" i="38"/>
  <c r="AK481" i="38"/>
  <c r="Y483" i="38"/>
  <c r="AK484" i="38"/>
  <c r="Y485" i="38"/>
  <c r="AL485" i="38" s="1"/>
  <c r="AC487" i="38"/>
  <c r="Y488" i="38"/>
  <c r="AC489" i="38"/>
  <c r="AG491" i="38"/>
  <c r="AC492" i="38"/>
  <c r="AG494" i="38"/>
  <c r="AC499" i="38"/>
  <c r="Y500" i="38"/>
  <c r="AC477" i="38"/>
  <c r="AG479" i="38"/>
  <c r="AC480" i="38"/>
  <c r="AG481" i="38"/>
  <c r="AK483" i="38"/>
  <c r="AG484" i="38"/>
  <c r="AK485" i="38"/>
  <c r="Y487" i="38"/>
  <c r="AL487" i="38" s="1"/>
  <c r="AK488" i="38"/>
  <c r="Y489" i="38"/>
  <c r="AC491" i="38"/>
  <c r="Y492" i="38"/>
  <c r="AL492" i="38" s="1"/>
  <c r="AK495" i="38"/>
  <c r="Y499" i="38"/>
  <c r="AC493" i="38"/>
  <c r="AG495" i="38"/>
  <c r="AL495" i="38" s="1"/>
  <c r="AC496" i="38"/>
  <c r="AG497" i="38"/>
  <c r="AK499" i="38"/>
  <c r="AG500" i="38"/>
  <c r="Y493" i="38"/>
  <c r="AL493" i="38" s="1"/>
  <c r="AC495" i="38"/>
  <c r="Y496" i="38"/>
  <c r="AC497" i="38"/>
  <c r="AG499" i="38"/>
  <c r="AC500" i="38"/>
  <c r="AK420" i="38"/>
  <c r="Y367" i="38"/>
  <c r="AL367" i="38" s="1"/>
  <c r="Y420" i="38"/>
  <c r="AL420" i="38" s="1"/>
  <c r="AG419" i="38"/>
  <c r="AG420" i="38"/>
  <c r="AK419" i="38"/>
  <c r="Y419" i="38"/>
  <c r="AC419" i="38"/>
  <c r="AC420" i="38"/>
  <c r="AC391" i="38"/>
  <c r="Y391" i="38"/>
  <c r="AG389" i="38"/>
  <c r="AK391" i="38"/>
  <c r="AG391" i="38"/>
  <c r="AK379" i="38"/>
  <c r="Y388" i="38"/>
  <c r="AK389" i="38"/>
  <c r="Y379" i="38"/>
  <c r="AC386" i="38"/>
  <c r="AL386" i="38" s="1"/>
  <c r="AC388" i="38"/>
  <c r="Y389" i="38"/>
  <c r="AK388" i="38"/>
  <c r="AL388" i="38" s="1"/>
  <c r="AG388" i="38"/>
  <c r="AC389" i="38"/>
  <c r="AG383" i="38"/>
  <c r="AK381" i="38"/>
  <c r="AC387" i="38"/>
  <c r="AC379" i="38"/>
  <c r="AG386" i="38"/>
  <c r="Y387" i="38"/>
  <c r="AL387" i="38" s="1"/>
  <c r="AK387" i="38"/>
  <c r="AG387" i="38"/>
  <c r="Y386" i="38"/>
  <c r="AK386" i="38"/>
  <c r="AC367" i="38"/>
  <c r="V378" i="38"/>
  <c r="AA378" i="38"/>
  <c r="AF378" i="38"/>
  <c r="AG381" i="38"/>
  <c r="W378" i="38"/>
  <c r="AB378" i="38"/>
  <c r="AK380" i="38"/>
  <c r="AK367" i="38"/>
  <c r="X378" i="38"/>
  <c r="AG380" i="38"/>
  <c r="AI378" i="38"/>
  <c r="AK378" i="38" s="1"/>
  <c r="AG367" i="38"/>
  <c r="AC383" i="38"/>
  <c r="AC380" i="38"/>
  <c r="AE378" i="38"/>
  <c r="AJ378" i="38"/>
  <c r="Y380" i="38"/>
  <c r="AH378" i="38"/>
  <c r="AK383" i="38"/>
  <c r="AL383" i="38" s="1"/>
  <c r="AG382" i="38"/>
  <c r="Y383" i="38"/>
  <c r="Z378" i="38"/>
  <c r="AK382" i="38"/>
  <c r="AL382" i="38" s="1"/>
  <c r="Y382" i="38"/>
  <c r="AC381" i="38"/>
  <c r="AC363" i="38"/>
  <c r="Y364" i="38"/>
  <c r="AL364" i="38" s="1"/>
  <c r="Y365" i="38"/>
  <c r="AL365" i="38" s="1"/>
  <c r="Y366" i="38"/>
  <c r="Y370" i="38"/>
  <c r="AK371" i="38"/>
  <c r="AL371" i="38" s="1"/>
  <c r="AK373" i="38"/>
  <c r="AC382" i="38"/>
  <c r="Y381" i="38"/>
  <c r="AK347" i="38"/>
  <c r="AK362" i="38"/>
  <c r="Y363" i="38"/>
  <c r="AK366" i="38"/>
  <c r="AG355" i="38"/>
  <c r="AG359" i="38"/>
  <c r="AK343" i="38"/>
  <c r="AC351" i="38"/>
  <c r="AK353" i="38"/>
  <c r="Y354" i="38"/>
  <c r="AK357" i="38"/>
  <c r="AC355" i="38"/>
  <c r="Y345" i="38"/>
  <c r="AC346" i="38"/>
  <c r="AL346" i="38" s="1"/>
  <c r="AG351" i="38"/>
  <c r="AC356" i="38"/>
  <c r="Y357" i="38"/>
  <c r="AL357" i="38" s="1"/>
  <c r="AG343" i="38"/>
  <c r="AG347" i="38"/>
  <c r="Y352" i="38"/>
  <c r="AG406" i="38"/>
  <c r="X404" i="38"/>
  <c r="AD404" i="38"/>
  <c r="AI404" i="38"/>
  <c r="AC343" i="38"/>
  <c r="AL343" i="38" s="1"/>
  <c r="Y347" i="38"/>
  <c r="AL347" i="38" s="1"/>
  <c r="AC347" i="38"/>
  <c r="AK348" i="38"/>
  <c r="AG349" i="38"/>
  <c r="AK350" i="38"/>
  <c r="Y351" i="38"/>
  <c r="AG353" i="38"/>
  <c r="AK354" i="38"/>
  <c r="AL354" i="38" s="1"/>
  <c r="Y373" i="38"/>
  <c r="AC342" i="38"/>
  <c r="Y343" i="38"/>
  <c r="AG344" i="38"/>
  <c r="AG345" i="38"/>
  <c r="AG346" i="38"/>
  <c r="AC349" i="38"/>
  <c r="AG350" i="38"/>
  <c r="AK351" i="38"/>
  <c r="AL351" i="38" s="1"/>
  <c r="AG371" i="38"/>
  <c r="AC344" i="38"/>
  <c r="AC345" i="38"/>
  <c r="AG348" i="38"/>
  <c r="AK352" i="38"/>
  <c r="Y356" i="38"/>
  <c r="Y359" i="38"/>
  <c r="AK363" i="38"/>
  <c r="AL363" i="38" s="1"/>
  <c r="AC371" i="38"/>
  <c r="Y346" i="38"/>
  <c r="AC348" i="38"/>
  <c r="Y349" i="38"/>
  <c r="AC350" i="38"/>
  <c r="AG352" i="38"/>
  <c r="AC353" i="38"/>
  <c r="AG354" i="38"/>
  <c r="AK356" i="38"/>
  <c r="AG357" i="38"/>
  <c r="AC359" i="38"/>
  <c r="AK360" i="38"/>
  <c r="AK361" i="38"/>
  <c r="AG374" i="38"/>
  <c r="AK375" i="38"/>
  <c r="AG358" i="38"/>
  <c r="AG362" i="38"/>
  <c r="AG375" i="38"/>
  <c r="AC358" i="38"/>
  <c r="AL358" i="38" s="1"/>
  <c r="AK359" i="38"/>
  <c r="AG363" i="38"/>
  <c r="AC368" i="38"/>
  <c r="AC369" i="38"/>
  <c r="AL369" i="38" s="1"/>
  <c r="AC370" i="38"/>
  <c r="AL370" i="38" s="1"/>
  <c r="Y371" i="38"/>
  <c r="AG372" i="38"/>
  <c r="AC373" i="38"/>
  <c r="AK344" i="38"/>
  <c r="AK345" i="38"/>
  <c r="AK346" i="38"/>
  <c r="Y348" i="38"/>
  <c r="AL348" i="38" s="1"/>
  <c r="AK349" i="38"/>
  <c r="Y350" i="38"/>
  <c r="AC352" i="38"/>
  <c r="Y353" i="38"/>
  <c r="AL353" i="38" s="1"/>
  <c r="AC354" i="38"/>
  <c r="AG356" i="38"/>
  <c r="AC357" i="38"/>
  <c r="AG360" i="38"/>
  <c r="AG361" i="38"/>
  <c r="AK364" i="38"/>
  <c r="AK365" i="38"/>
  <c r="Y368" i="38"/>
  <c r="Y369" i="38"/>
  <c r="AC372" i="38"/>
  <c r="AC375" i="38"/>
  <c r="Y376" i="38"/>
  <c r="AL376" i="38" s="1"/>
  <c r="AK377" i="38"/>
  <c r="Y358" i="38"/>
  <c r="AC360" i="38"/>
  <c r="AC361" i="38"/>
  <c r="AC362" i="38"/>
  <c r="AG364" i="38"/>
  <c r="AG365" i="38"/>
  <c r="AG366" i="38"/>
  <c r="AL366" i="38" s="1"/>
  <c r="AK368" i="38"/>
  <c r="AK369" i="38"/>
  <c r="AK370" i="38"/>
  <c r="Y372" i="38"/>
  <c r="AL372" i="38" s="1"/>
  <c r="AF404" i="38"/>
  <c r="V404" i="38"/>
  <c r="AK374" i="38"/>
  <c r="Y375" i="38"/>
  <c r="AL375" i="38" s="1"/>
  <c r="AG377" i="38"/>
  <c r="AK358" i="38"/>
  <c r="Y361" i="38"/>
  <c r="Y362" i="38"/>
  <c r="AL362" i="38" s="1"/>
  <c r="AC364" i="38"/>
  <c r="AC365" i="38"/>
  <c r="AC366" i="38"/>
  <c r="AG368" i="38"/>
  <c r="AG369" i="38"/>
  <c r="AG370" i="38"/>
  <c r="AK372" i="38"/>
  <c r="AG373" i="38"/>
  <c r="AK376" i="38"/>
  <c r="AC374" i="38"/>
  <c r="AG376" i="38"/>
  <c r="AC377" i="38"/>
  <c r="AL377" i="38" s="1"/>
  <c r="Y374" i="38"/>
  <c r="AC376" i="38"/>
  <c r="Y377" i="38"/>
  <c r="W404" i="38"/>
  <c r="AB404" i="38"/>
  <c r="AC404" i="38" s="1"/>
  <c r="AH404" i="38"/>
  <c r="AK409" i="38"/>
  <c r="AG409" i="38"/>
  <c r="AL409" i="38" s="1"/>
  <c r="AK410" i="38"/>
  <c r="Y409" i="38"/>
  <c r="AC409" i="38"/>
  <c r="AC405" i="38"/>
  <c r="AG410" i="38"/>
  <c r="AC410" i="38"/>
  <c r="Y410" i="38"/>
  <c r="AK406" i="38"/>
  <c r="AE404" i="38"/>
  <c r="AG404" i="38" s="1"/>
  <c r="AJ404" i="38"/>
  <c r="Y406" i="38"/>
  <c r="Y405" i="38"/>
  <c r="AC402" i="38"/>
  <c r="AC406" i="38"/>
  <c r="AA404" i="38"/>
  <c r="AK405" i="38"/>
  <c r="AG405" i="38"/>
  <c r="Z404" i="38"/>
  <c r="AG402" i="38"/>
  <c r="Y402" i="38"/>
  <c r="AL402" i="38" s="1"/>
  <c r="AK402" i="38"/>
  <c r="Y399" i="38"/>
  <c r="AC401" i="38"/>
  <c r="Y401" i="38"/>
  <c r="AL401" i="38" s="1"/>
  <c r="AK401" i="38"/>
  <c r="AG401" i="38"/>
  <c r="AC399" i="38"/>
  <c r="AK399" i="38"/>
  <c r="AL399" i="38" s="1"/>
  <c r="AG399" i="38"/>
  <c r="AG398" i="38"/>
  <c r="AK396" i="38"/>
  <c r="AK397" i="38"/>
  <c r="AK398" i="38"/>
  <c r="Y396" i="38"/>
  <c r="AG396" i="38"/>
  <c r="AC396" i="38"/>
  <c r="AL396" i="38" s="1"/>
  <c r="AG397" i="38"/>
  <c r="AC397" i="38"/>
  <c r="AC398" i="38"/>
  <c r="Y397" i="38"/>
  <c r="AL397" i="38" s="1"/>
  <c r="Y398" i="38"/>
  <c r="AL398" i="38" s="1"/>
  <c r="AG320" i="38"/>
  <c r="AG323" i="38"/>
  <c r="AK324" i="38"/>
  <c r="AK318" i="38"/>
  <c r="Y319" i="38"/>
  <c r="AC320" i="38"/>
  <c r="AK322" i="38"/>
  <c r="Y318" i="38"/>
  <c r="AC319" i="38"/>
  <c r="AK321" i="38"/>
  <c r="AG324" i="38"/>
  <c r="AG322" i="38"/>
  <c r="AK320" i="38"/>
  <c r="Y324" i="38"/>
  <c r="AK325" i="38"/>
  <c r="AG326" i="38"/>
  <c r="AL326" i="38" s="1"/>
  <c r="AC318" i="38"/>
  <c r="AG319" i="38"/>
  <c r="Y321" i="38"/>
  <c r="AL321" i="38" s="1"/>
  <c r="Y322" i="38"/>
  <c r="AL322" i="38" s="1"/>
  <c r="AK317" i="38"/>
  <c r="AG321" i="38"/>
  <c r="AC327" i="38"/>
  <c r="AL327" i="38" s="1"/>
  <c r="AC324" i="38"/>
  <c r="AC317" i="38"/>
  <c r="AG317" i="38"/>
  <c r="AG318" i="38"/>
  <c r="AL318" i="38" s="1"/>
  <c r="AK319" i="38"/>
  <c r="AC321" i="38"/>
  <c r="AC322" i="38"/>
  <c r="Y328" i="38"/>
  <c r="AC323" i="38"/>
  <c r="AG325" i="38"/>
  <c r="AC326" i="38"/>
  <c r="AC329" i="38"/>
  <c r="AL329" i="38" s="1"/>
  <c r="Y323" i="38"/>
  <c r="AC325" i="38"/>
  <c r="Y326" i="38"/>
  <c r="AK323" i="38"/>
  <c r="AL323" i="38" s="1"/>
  <c r="AK326" i="38"/>
  <c r="Y327" i="38"/>
  <c r="AK327" i="38"/>
  <c r="AK328" i="38"/>
  <c r="AG329" i="38"/>
  <c r="AG327" i="38"/>
  <c r="AC328" i="38"/>
  <c r="AG328" i="38"/>
  <c r="Y293" i="38"/>
  <c r="Y297" i="38"/>
  <c r="Y329" i="38"/>
  <c r="AC307" i="38"/>
  <c r="AL307" i="38" s="1"/>
  <c r="AC311" i="38"/>
  <c r="AK273" i="38"/>
  <c r="AK274" i="38"/>
  <c r="AK278" i="38"/>
  <c r="AK282" i="38"/>
  <c r="AL282" i="38" s="1"/>
  <c r="AK286" i="38"/>
  <c r="AG289" i="38"/>
  <c r="AG290" i="38"/>
  <c r="AL290" i="38" s="1"/>
  <c r="AG292" i="38"/>
  <c r="AK329" i="38"/>
  <c r="Y274" i="38"/>
  <c r="Y277" i="38"/>
  <c r="Y278" i="38"/>
  <c r="Y281" i="38"/>
  <c r="Y282" i="38"/>
  <c r="Y285" i="38"/>
  <c r="Y286" i="38"/>
  <c r="AL286" i="38" s="1"/>
  <c r="AC301" i="38"/>
  <c r="AK303" i="38"/>
  <c r="AG274" i="38"/>
  <c r="AL274" i="38" s="1"/>
  <c r="AG278" i="38"/>
  <c r="AG282" i="38"/>
  <c r="AG286" i="38"/>
  <c r="AK287" i="38"/>
  <c r="Y288" i="38"/>
  <c r="AC289" i="38"/>
  <c r="AK293" i="38"/>
  <c r="AK297" i="38"/>
  <c r="AL297" i="38" s="1"/>
  <c r="AC274" i="38"/>
  <c r="AC278" i="38"/>
  <c r="AC282" i="38"/>
  <c r="AC286" i="38"/>
  <c r="AG301" i="38"/>
  <c r="AK277" i="38"/>
  <c r="AK281" i="38"/>
  <c r="AK285" i="38"/>
  <c r="AC304" i="38"/>
  <c r="AK306" i="38"/>
  <c r="Y307" i="38"/>
  <c r="Y311" i="38"/>
  <c r="AL311" i="38" s="1"/>
  <c r="Y272" i="38"/>
  <c r="AG273" i="38"/>
  <c r="AK275" i="38"/>
  <c r="Y276" i="38"/>
  <c r="AL276" i="38" s="1"/>
  <c r="AG277" i="38"/>
  <c r="AK279" i="38"/>
  <c r="Y280" i="38"/>
  <c r="AG281" i="38"/>
  <c r="AK283" i="38"/>
  <c r="Y284" i="38"/>
  <c r="AG285" i="38"/>
  <c r="Y302" i="38"/>
  <c r="AL302" i="38" s="1"/>
  <c r="AK307" i="38"/>
  <c r="AK311" i="38"/>
  <c r="AC273" i="38"/>
  <c r="AC277" i="38"/>
  <c r="AC281" i="38"/>
  <c r="AC285" i="38"/>
  <c r="Y289" i="38"/>
  <c r="AG293" i="38"/>
  <c r="AG297" i="38"/>
  <c r="AG298" i="38"/>
  <c r="AG300" i="38"/>
  <c r="Y301" i="38"/>
  <c r="AL301" i="38" s="1"/>
  <c r="AG303" i="38"/>
  <c r="AG307" i="38"/>
  <c r="AG311" i="38"/>
  <c r="Y273" i="38"/>
  <c r="AL273" i="38" s="1"/>
  <c r="AK289" i="38"/>
  <c r="AL289" i="38" s="1"/>
  <c r="AC293" i="38"/>
  <c r="Y294" i="38"/>
  <c r="Y296" i="38"/>
  <c r="AL296" i="38" s="1"/>
  <c r="AC297" i="38"/>
  <c r="AC300" i="38"/>
  <c r="AK301" i="38"/>
  <c r="AG304" i="38"/>
  <c r="Y305" i="38"/>
  <c r="Y306" i="38"/>
  <c r="AG308" i="38"/>
  <c r="Y309" i="38"/>
  <c r="Y310" i="38"/>
  <c r="AK312" i="38"/>
  <c r="AC313" i="38"/>
  <c r="AC314" i="38"/>
  <c r="AC272" i="38"/>
  <c r="AC276" i="38"/>
  <c r="AC280" i="38"/>
  <c r="AC284" i="38"/>
  <c r="AL284" i="38" s="1"/>
  <c r="AC288" i="38"/>
  <c r="AK290" i="38"/>
  <c r="AG291" i="38"/>
  <c r="AK291" i="38"/>
  <c r="AK292" i="38"/>
  <c r="AC294" i="38"/>
  <c r="AC296" i="38"/>
  <c r="AK298" i="38"/>
  <c r="AG299" i="38"/>
  <c r="AL299" i="38" s="1"/>
  <c r="AK299" i="38"/>
  <c r="AK300" i="38"/>
  <c r="AC302" i="38"/>
  <c r="AK288" i="38"/>
  <c r="AC290" i="38"/>
  <c r="AC292" i="38"/>
  <c r="AK294" i="38"/>
  <c r="AG295" i="38"/>
  <c r="AK295" i="38"/>
  <c r="AK296" i="38"/>
  <c r="AC298" i="38"/>
  <c r="AL298" i="38" s="1"/>
  <c r="AK302" i="38"/>
  <c r="AG288" i="38"/>
  <c r="Y290" i="38"/>
  <c r="AG294" i="38"/>
  <c r="AG296" i="38"/>
  <c r="Y298" i="38"/>
  <c r="Y300" i="38"/>
  <c r="AG302" i="38"/>
  <c r="AG272" i="38"/>
  <c r="Y275" i="38"/>
  <c r="AG276" i="38"/>
  <c r="Y279" i="38"/>
  <c r="AL279" i="38" s="1"/>
  <c r="AG280" i="38"/>
  <c r="Y283" i="38"/>
  <c r="AG284" i="38"/>
  <c r="Y287" i="38"/>
  <c r="AL287" i="38" s="1"/>
  <c r="Y291" i="38"/>
  <c r="Y295" i="38"/>
  <c r="Y299" i="38"/>
  <c r="Y303" i="38"/>
  <c r="AL303" i="38" s="1"/>
  <c r="AK308" i="38"/>
  <c r="AC309" i="38"/>
  <c r="AC310" i="38"/>
  <c r="Y312" i="38"/>
  <c r="AL312" i="38" s="1"/>
  <c r="AG313" i="38"/>
  <c r="AL313" i="38" s="1"/>
  <c r="AG314" i="38"/>
  <c r="AG275" i="38"/>
  <c r="AG279" i="38"/>
  <c r="AG283" i="38"/>
  <c r="AG287" i="38"/>
  <c r="AK305" i="38"/>
  <c r="AK272" i="38"/>
  <c r="AC275" i="38"/>
  <c r="AL275" i="38" s="1"/>
  <c r="AK276" i="38"/>
  <c r="AC279" i="38"/>
  <c r="AK280" i="38"/>
  <c r="AL280" i="38" s="1"/>
  <c r="AC283" i="38"/>
  <c r="AK284" i="38"/>
  <c r="AC287" i="38"/>
  <c r="AC291" i="38"/>
  <c r="AL291" i="38" s="1"/>
  <c r="AC295" i="38"/>
  <c r="AC299" i="38"/>
  <c r="AC303" i="38"/>
  <c r="Y304" i="38"/>
  <c r="AL304" i="38" s="1"/>
  <c r="AG305" i="38"/>
  <c r="AG306" i="38"/>
  <c r="AC308" i="38"/>
  <c r="AK309" i="38"/>
  <c r="AK310" i="38"/>
  <c r="AG312" i="38"/>
  <c r="Y313" i="38"/>
  <c r="Y314" i="38"/>
  <c r="AK304" i="38"/>
  <c r="AC305" i="38"/>
  <c r="AC306" i="38"/>
  <c r="Y308" i="38"/>
  <c r="AG309" i="38"/>
  <c r="AG310" i="38"/>
  <c r="AC312" i="38"/>
  <c r="AK313" i="38"/>
  <c r="AK314" i="38"/>
  <c r="Z263" i="38"/>
  <c r="AE263" i="38"/>
  <c r="AJ263" i="38"/>
  <c r="Y268" i="38"/>
  <c r="AC269" i="38"/>
  <c r="X263" i="38"/>
  <c r="AD263" i="38"/>
  <c r="AG263" i="38" s="1"/>
  <c r="AI263" i="38"/>
  <c r="Y266" i="38"/>
  <c r="W263" i="38"/>
  <c r="AC264" i="38"/>
  <c r="AH263" i="38"/>
  <c r="AK263" i="38" s="1"/>
  <c r="V263" i="38"/>
  <c r="AA263" i="38"/>
  <c r="AF263" i="38"/>
  <c r="AB263" i="38"/>
  <c r="Y267" i="38"/>
  <c r="AC268" i="38"/>
  <c r="Y264" i="38"/>
  <c r="AL264" i="38" s="1"/>
  <c r="AC265" i="38"/>
  <c r="Y269" i="38"/>
  <c r="AK264" i="38"/>
  <c r="AK266" i="38"/>
  <c r="AL266" i="38" s="1"/>
  <c r="AG264" i="38"/>
  <c r="AG266" i="38"/>
  <c r="AC266" i="38"/>
  <c r="AG267" i="38"/>
  <c r="AK267" i="38"/>
  <c r="AC267" i="38"/>
  <c r="Y265" i="38"/>
  <c r="AK265" i="38"/>
  <c r="AL265" i="38" s="1"/>
  <c r="AG265" i="38"/>
  <c r="AK268" i="38"/>
  <c r="AK269" i="38"/>
  <c r="AC332" i="38"/>
  <c r="AG268" i="38"/>
  <c r="AG269" i="38"/>
  <c r="AK333" i="38"/>
  <c r="Y332" i="38"/>
  <c r="AL332" i="38" s="1"/>
  <c r="AK332" i="38"/>
  <c r="AG333" i="38"/>
  <c r="Y254" i="38"/>
  <c r="AK334" i="38"/>
  <c r="AG332" i="38"/>
  <c r="Y333" i="38"/>
  <c r="AC333" i="38"/>
  <c r="AG334" i="38"/>
  <c r="AG254" i="38"/>
  <c r="AK256" i="38"/>
  <c r="AC334" i="38"/>
  <c r="Y334" i="38"/>
  <c r="AL334" i="38" s="1"/>
  <c r="AC254" i="38"/>
  <c r="AL254" i="38" s="1"/>
  <c r="AC248" i="38"/>
  <c r="AG249" i="38"/>
  <c r="AK250" i="38"/>
  <c r="Y259" i="38"/>
  <c r="AL259" i="38" s="1"/>
  <c r="AK262" i="38"/>
  <c r="AG250" i="38"/>
  <c r="AK254" i="38"/>
  <c r="AC255" i="38"/>
  <c r="Y256" i="38"/>
  <c r="AK260" i="38"/>
  <c r="AG258" i="38"/>
  <c r="AK259" i="38"/>
  <c r="AC250" i="38"/>
  <c r="AK252" i="38"/>
  <c r="Y253" i="38"/>
  <c r="AG248" i="38"/>
  <c r="AK249" i="38"/>
  <c r="AG252" i="38"/>
  <c r="AK253" i="38"/>
  <c r="AG262" i="38"/>
  <c r="AK261" i="38"/>
  <c r="AG257" i="38"/>
  <c r="AC258" i="38"/>
  <c r="AG259" i="38"/>
  <c r="AC259" i="38"/>
  <c r="AG256" i="38"/>
  <c r="AC256" i="38"/>
  <c r="AL256" i="38" s="1"/>
  <c r="Y255" i="38"/>
  <c r="AL255" i="38" s="1"/>
  <c r="AK255" i="38"/>
  <c r="AG255" i="38"/>
  <c r="AG253" i="38"/>
  <c r="AC253" i="38"/>
  <c r="AC252" i="38"/>
  <c r="Y252" i="38"/>
  <c r="Y248" i="38"/>
  <c r="AL248" i="38" s="1"/>
  <c r="AC249" i="38"/>
  <c r="AL249" i="38" s="1"/>
  <c r="AK248" i="38"/>
  <c r="Y249" i="38"/>
  <c r="Y251" i="38"/>
  <c r="AL251" i="38" s="1"/>
  <c r="AK251" i="38"/>
  <c r="AG251" i="38"/>
  <c r="AC251" i="38"/>
  <c r="AC257" i="38"/>
  <c r="AG260" i="38"/>
  <c r="AG261" i="38"/>
  <c r="Y257" i="38"/>
  <c r="Y258" i="38"/>
  <c r="AL258" i="38" s="1"/>
  <c r="AC260" i="38"/>
  <c r="AC261" i="38"/>
  <c r="AC262" i="38"/>
  <c r="AK257" i="38"/>
  <c r="AK258" i="38"/>
  <c r="Y260" i="38"/>
  <c r="Y261" i="38"/>
  <c r="Y262" i="38"/>
  <c r="Z238" i="38"/>
  <c r="AE238" i="38"/>
  <c r="AJ238" i="38"/>
  <c r="X238" i="38"/>
  <c r="Y238" i="38" s="1"/>
  <c r="AD238" i="38"/>
  <c r="AG238" i="38" s="1"/>
  <c r="AI238" i="38"/>
  <c r="W238" i="38"/>
  <c r="AB238" i="38"/>
  <c r="AC238" i="38" s="1"/>
  <c r="AH238" i="38"/>
  <c r="AK238" i="38" s="1"/>
  <c r="V238" i="38"/>
  <c r="AA238" i="38"/>
  <c r="AF238" i="38"/>
  <c r="AG240" i="38"/>
  <c r="AC240" i="38"/>
  <c r="AC243" i="38"/>
  <c r="Y240" i="38"/>
  <c r="AL240" i="38" s="1"/>
  <c r="AC241" i="38"/>
  <c r="Y242" i="38"/>
  <c r="AK244" i="38"/>
  <c r="Y239" i="38"/>
  <c r="AL239" i="38" s="1"/>
  <c r="AK240" i="38"/>
  <c r="AK242" i="38"/>
  <c r="Y243" i="38"/>
  <c r="AK243" i="38"/>
  <c r="AG244" i="38"/>
  <c r="AK239" i="38"/>
  <c r="AG243" i="38"/>
  <c r="Y241" i="38"/>
  <c r="AL241" i="38" s="1"/>
  <c r="AG239" i="38"/>
  <c r="AK241" i="38"/>
  <c r="AG242" i="38"/>
  <c r="AC245" i="38"/>
  <c r="AC239" i="38"/>
  <c r="AG241" i="38"/>
  <c r="AC242" i="38"/>
  <c r="AC244" i="38"/>
  <c r="AL244" i="38" s="1"/>
  <c r="Y244" i="38"/>
  <c r="AG245" i="38"/>
  <c r="AK235" i="38"/>
  <c r="AC237" i="38"/>
  <c r="AL237" i="38" s="1"/>
  <c r="AK233" i="38"/>
  <c r="Y245" i="38"/>
  <c r="AK245" i="38"/>
  <c r="AK232" i="38"/>
  <c r="AG233" i="38"/>
  <c r="AK236" i="38"/>
  <c r="Y235" i="38"/>
  <c r="Y233" i="38"/>
  <c r="AL233" i="38" s="1"/>
  <c r="AC234" i="38"/>
  <c r="AG236" i="38"/>
  <c r="AG235" i="38"/>
  <c r="AC235" i="38"/>
  <c r="AL235" i="38" s="1"/>
  <c r="AC233" i="38"/>
  <c r="AG234" i="38"/>
  <c r="AG237" i="38"/>
  <c r="Y234" i="38"/>
  <c r="AL234" i="38" s="1"/>
  <c r="AC236" i="38"/>
  <c r="Y237" i="38"/>
  <c r="AK234" i="38"/>
  <c r="Y236" i="38"/>
  <c r="AL236" i="38" s="1"/>
  <c r="AK237" i="38"/>
  <c r="AG205" i="38"/>
  <c r="AK206" i="38"/>
  <c r="AC205" i="38"/>
  <c r="AL205" i="38" s="1"/>
  <c r="AG206" i="38"/>
  <c r="AL206" i="38" s="1"/>
  <c r="Y205" i="38"/>
  <c r="AC206" i="38"/>
  <c r="AG207" i="38"/>
  <c r="AK205" i="38"/>
  <c r="Y206" i="38"/>
  <c r="AC207" i="38"/>
  <c r="AG208" i="38"/>
  <c r="AL208" i="38" s="1"/>
  <c r="Y207" i="38"/>
  <c r="AK207" i="38"/>
  <c r="Y209" i="38"/>
  <c r="AG210" i="38"/>
  <c r="Y208" i="38"/>
  <c r="AC208" i="38"/>
  <c r="AC209" i="38"/>
  <c r="AK208" i="38"/>
  <c r="AK209" i="38"/>
  <c r="AG209" i="38"/>
  <c r="AC210" i="38"/>
  <c r="Y210" i="38"/>
  <c r="AL210" i="38" s="1"/>
  <c r="AK199" i="38"/>
  <c r="AK210" i="38"/>
  <c r="Y200" i="38"/>
  <c r="Y199" i="38"/>
  <c r="AC198" i="38"/>
  <c r="AC200" i="38"/>
  <c r="AG200" i="38"/>
  <c r="AG199" i="38"/>
  <c r="AG201" i="38"/>
  <c r="AK200" i="38"/>
  <c r="AC199" i="38"/>
  <c r="AG198" i="38"/>
  <c r="AK201" i="38"/>
  <c r="AK202" i="38"/>
  <c r="Y198" i="38"/>
  <c r="AC201" i="38"/>
  <c r="AL201" i="38" s="1"/>
  <c r="AG202" i="38"/>
  <c r="AK198" i="38"/>
  <c r="Y201" i="38"/>
  <c r="AC202" i="38"/>
  <c r="AL202" i="38" s="1"/>
  <c r="Y202" i="38"/>
  <c r="AC214" i="38"/>
  <c r="Y223" i="38"/>
  <c r="AG225" i="38"/>
  <c r="Y226" i="38"/>
  <c r="AL226" i="38" s="1"/>
  <c r="AK223" i="38"/>
  <c r="AK226" i="38"/>
  <c r="AG223" i="38"/>
  <c r="AL223" i="38" s="1"/>
  <c r="AG226" i="38"/>
  <c r="AC223" i="38"/>
  <c r="AC226" i="38"/>
  <c r="AG224" i="38"/>
  <c r="AK225" i="38"/>
  <c r="AC225" i="38"/>
  <c r="AK224" i="38"/>
  <c r="Y225" i="38"/>
  <c r="AL225" i="38" s="1"/>
  <c r="Y214" i="38"/>
  <c r="AC227" i="38"/>
  <c r="AK214" i="38"/>
  <c r="AC224" i="38"/>
  <c r="AG214" i="38"/>
  <c r="Y224" i="38"/>
  <c r="AG216" i="38"/>
  <c r="AK215" i="38"/>
  <c r="AG227" i="38"/>
  <c r="AL227" i="38" s="1"/>
  <c r="Y227" i="38"/>
  <c r="AK227" i="38"/>
  <c r="AK216" i="38"/>
  <c r="Y215" i="38"/>
  <c r="AL215" i="38" s="1"/>
  <c r="Y217" i="38"/>
  <c r="AG215" i="38"/>
  <c r="AC215" i="38"/>
  <c r="AK217" i="38"/>
  <c r="Y218" i="38"/>
  <c r="AC219" i="38"/>
  <c r="AG217" i="38"/>
  <c r="AC216" i="38"/>
  <c r="AC217" i="38"/>
  <c r="AG218" i="38"/>
  <c r="Y216" i="38"/>
  <c r="AL216" i="38" s="1"/>
  <c r="AK218" i="38"/>
  <c r="AL218" i="38" s="1"/>
  <c r="AC218" i="38"/>
  <c r="AG219" i="38"/>
  <c r="Y219" i="38"/>
  <c r="AL219" i="38" s="1"/>
  <c r="AK219" i="38"/>
  <c r="AC186" i="38"/>
  <c r="AG187" i="38"/>
  <c r="AK174" i="38"/>
  <c r="AK180" i="38"/>
  <c r="AK181" i="38"/>
  <c r="AC177" i="38"/>
  <c r="AC187" i="38"/>
  <c r="AL187" i="38" s="1"/>
  <c r="Y187" i="38"/>
  <c r="AK188" i="38"/>
  <c r="AG189" i="38"/>
  <c r="AK190" i="38"/>
  <c r="AG184" i="38"/>
  <c r="AC185" i="38"/>
  <c r="AK187" i="38"/>
  <c r="AC189" i="38"/>
  <c r="AC184" i="38"/>
  <c r="Y191" i="38"/>
  <c r="AC193" i="38"/>
  <c r="AK182" i="38"/>
  <c r="Y184" i="38"/>
  <c r="AK185" i="38"/>
  <c r="Y186" i="38"/>
  <c r="Y189" i="38"/>
  <c r="AK184" i="38"/>
  <c r="AG185" i="38"/>
  <c r="Y188" i="38"/>
  <c r="AK189" i="38"/>
  <c r="AC181" i="38"/>
  <c r="AK176" i="38"/>
  <c r="AK177" i="38"/>
  <c r="AK183" i="38"/>
  <c r="AG183" i="38"/>
  <c r="AC179" i="38"/>
  <c r="AC183" i="38"/>
  <c r="Y179" i="38"/>
  <c r="AL179" i="38" s="1"/>
  <c r="AG181" i="38"/>
  <c r="AG182" i="38"/>
  <c r="AK179" i="38"/>
  <c r="AC182" i="38"/>
  <c r="AL182" i="38" s="1"/>
  <c r="AG179" i="38"/>
  <c r="Y180" i="38"/>
  <c r="Y182" i="38"/>
  <c r="Y192" i="38"/>
  <c r="AK192" i="38"/>
  <c r="AK170" i="38"/>
  <c r="AC170" i="38"/>
  <c r="AK171" i="38"/>
  <c r="AG160" i="38"/>
  <c r="AC172" i="38"/>
  <c r="AC160" i="38"/>
  <c r="Y160" i="38"/>
  <c r="AC162" i="38"/>
  <c r="AG161" i="38"/>
  <c r="AK159" i="38"/>
  <c r="Y164" i="38"/>
  <c r="AG163" i="38"/>
  <c r="AG143" i="38"/>
  <c r="AC145" i="38"/>
  <c r="Y147" i="38"/>
  <c r="Y149" i="38"/>
  <c r="Y150" i="38"/>
  <c r="AK139" i="38"/>
  <c r="AG130" i="38"/>
  <c r="AG125" i="38"/>
  <c r="AK134" i="38"/>
  <c r="AC114" i="38"/>
  <c r="AG120" i="38"/>
  <c r="AG77" i="38"/>
  <c r="AJ561" i="38"/>
  <c r="AJ560" i="38" s="1"/>
  <c r="AI561" i="38"/>
  <c r="AI560" i="38" s="1"/>
  <c r="AK560" i="38" s="1"/>
  <c r="AH561" i="38"/>
  <c r="AH560" i="38" s="1"/>
  <c r="AF561" i="38"/>
  <c r="AF560" i="38" s="1"/>
  <c r="AE561" i="38"/>
  <c r="AD561" i="38"/>
  <c r="AD560" i="38" s="1"/>
  <c r="AB561" i="38"/>
  <c r="AA561" i="38"/>
  <c r="AA560" i="38" s="1"/>
  <c r="Z561" i="38"/>
  <c r="Z560" i="38" s="1"/>
  <c r="X561" i="38"/>
  <c r="X560" i="38" s="1"/>
  <c r="W561" i="38"/>
  <c r="W560" i="38" s="1"/>
  <c r="V561" i="38"/>
  <c r="V560" i="38" s="1"/>
  <c r="E561" i="38"/>
  <c r="D561" i="38"/>
  <c r="D560" i="38" s="1"/>
  <c r="AJ547" i="38"/>
  <c r="AI547" i="38"/>
  <c r="AH547" i="38"/>
  <c r="AH546" i="38" s="1"/>
  <c r="AF547" i="38"/>
  <c r="AE547" i="38"/>
  <c r="AD547" i="38"/>
  <c r="AB547" i="38"/>
  <c r="AB546" i="38" s="1"/>
  <c r="AA547" i="38"/>
  <c r="AC547" i="38" s="1"/>
  <c r="Z547" i="38"/>
  <c r="Z546" i="38" s="1"/>
  <c r="X547" i="38"/>
  <c r="W547" i="38"/>
  <c r="V547" i="38"/>
  <c r="V546" i="38" s="1"/>
  <c r="E547" i="38"/>
  <c r="D547" i="38"/>
  <c r="AJ528" i="38"/>
  <c r="AI528" i="38"/>
  <c r="AH528" i="38"/>
  <c r="AF528" i="38"/>
  <c r="AE528" i="38"/>
  <c r="AD528" i="38"/>
  <c r="AG528" i="38" s="1"/>
  <c r="AB528" i="38"/>
  <c r="AA528" i="38"/>
  <c r="Z528" i="38"/>
  <c r="X528" i="38"/>
  <c r="W528" i="38"/>
  <c r="V528" i="38"/>
  <c r="AJ520" i="38"/>
  <c r="AI520" i="38"/>
  <c r="AI519" i="38" s="1"/>
  <c r="AH520" i="38"/>
  <c r="AH519" i="38" s="1"/>
  <c r="AF520" i="38"/>
  <c r="AE520" i="38"/>
  <c r="AD520" i="38"/>
  <c r="AD519" i="38" s="1"/>
  <c r="AD518" i="38" s="1"/>
  <c r="AB520" i="38"/>
  <c r="AB519" i="38" s="1"/>
  <c r="AA520" i="38"/>
  <c r="Z520" i="38"/>
  <c r="Z519" i="38" s="1"/>
  <c r="X520" i="38"/>
  <c r="X519" i="38" s="1"/>
  <c r="W520" i="38"/>
  <c r="W519" i="38" s="1"/>
  <c r="W518" i="38" s="1"/>
  <c r="V520" i="38"/>
  <c r="V519" i="38" s="1"/>
  <c r="V518" i="38" s="1"/>
  <c r="E520" i="38"/>
  <c r="D520" i="38"/>
  <c r="AJ451" i="38"/>
  <c r="AI451" i="38"/>
  <c r="AH451" i="38"/>
  <c r="AH450" i="38" s="1"/>
  <c r="AH449" i="38" s="1"/>
  <c r="AF451" i="38"/>
  <c r="AF450" i="38" s="1"/>
  <c r="AE451" i="38"/>
  <c r="AD451" i="38"/>
  <c r="AB451" i="38"/>
  <c r="AA451" i="38"/>
  <c r="AA450" i="38" s="1"/>
  <c r="AA449" i="38" s="1"/>
  <c r="Z451" i="38"/>
  <c r="Z450" i="38" s="1"/>
  <c r="Z449" i="38" s="1"/>
  <c r="X451" i="38"/>
  <c r="W451" i="38"/>
  <c r="V451" i="38"/>
  <c r="V450" i="38" s="1"/>
  <c r="E451" i="38"/>
  <c r="D451" i="38"/>
  <c r="AJ448" i="38"/>
  <c r="AJ439" i="38" s="1"/>
  <c r="AI448" i="38"/>
  <c r="AH448" i="38"/>
  <c r="AH439" i="38" s="1"/>
  <c r="AF448" i="38"/>
  <c r="AF439" i="38" s="1"/>
  <c r="AE448" i="38"/>
  <c r="AD448" i="38"/>
  <c r="AD439" i="38" s="1"/>
  <c r="AB448" i="38"/>
  <c r="AB439" i="38" s="1"/>
  <c r="AA448" i="38"/>
  <c r="AA439" i="38" s="1"/>
  <c r="Z448" i="38"/>
  <c r="Z439" i="38" s="1"/>
  <c r="AC439" i="38" s="1"/>
  <c r="X448" i="38"/>
  <c r="X439" i="38" s="1"/>
  <c r="W448" i="38"/>
  <c r="W439" i="38" s="1"/>
  <c r="V448" i="38"/>
  <c r="V439" i="38" s="1"/>
  <c r="E448" i="38"/>
  <c r="D448" i="38"/>
  <c r="D439" i="38" s="1"/>
  <c r="AJ438" i="38"/>
  <c r="AJ435" i="38" s="1"/>
  <c r="AI438" i="38"/>
  <c r="AI435" i="38" s="1"/>
  <c r="AH438" i="38"/>
  <c r="AH435" i="38" s="1"/>
  <c r="AF438" i="38"/>
  <c r="AF435" i="38" s="1"/>
  <c r="AE438" i="38"/>
  <c r="AE435" i="38" s="1"/>
  <c r="AD438" i="38"/>
  <c r="AB438" i="38"/>
  <c r="AB435" i="38" s="1"/>
  <c r="AA438" i="38"/>
  <c r="AA435" i="38" s="1"/>
  <c r="Z438" i="38"/>
  <c r="Z435" i="38" s="1"/>
  <c r="X438" i="38"/>
  <c r="X435" i="38" s="1"/>
  <c r="W438" i="38"/>
  <c r="W435" i="38" s="1"/>
  <c r="V438" i="38"/>
  <c r="V435" i="38" s="1"/>
  <c r="E438" i="38"/>
  <c r="D438" i="38"/>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D434" i="38"/>
  <c r="D432" i="38" s="1"/>
  <c r="AJ431" i="38"/>
  <c r="AJ424" i="38" s="1"/>
  <c r="AI431" i="38"/>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D431" i="38"/>
  <c r="AJ423" i="38"/>
  <c r="AI423" i="38"/>
  <c r="AH423" i="38"/>
  <c r="AF423" i="38"/>
  <c r="AE423" i="38"/>
  <c r="AD423" i="38"/>
  <c r="AG423" i="38" s="1"/>
  <c r="AB423" i="38"/>
  <c r="AC423" i="38" s="1"/>
  <c r="AA423" i="38"/>
  <c r="Z423" i="38"/>
  <c r="X423" i="38"/>
  <c r="W423" i="38"/>
  <c r="V423" i="38"/>
  <c r="E423" i="38"/>
  <c r="D423" i="38"/>
  <c r="AJ422" i="38"/>
  <c r="AI422" i="38"/>
  <c r="AH422" i="38"/>
  <c r="AF422" i="38"/>
  <c r="AE422" i="38"/>
  <c r="AD422" i="38"/>
  <c r="AB422" i="38"/>
  <c r="AA422" i="38"/>
  <c r="Z422" i="38"/>
  <c r="X422" i="38"/>
  <c r="W422" i="38"/>
  <c r="V422" i="38"/>
  <c r="V413" i="38" s="1"/>
  <c r="V412" i="38" s="1"/>
  <c r="E422" i="38"/>
  <c r="D422" i="38"/>
  <c r="AJ414" i="38"/>
  <c r="AI414" i="38"/>
  <c r="AI413" i="38" s="1"/>
  <c r="AH414" i="38"/>
  <c r="AF414" i="38"/>
  <c r="AE414" i="38"/>
  <c r="AD414" i="38"/>
  <c r="AD413" i="38" s="1"/>
  <c r="AB414" i="38"/>
  <c r="AA414" i="38"/>
  <c r="Z414" i="38"/>
  <c r="X414" i="38"/>
  <c r="X413" i="38" s="1"/>
  <c r="X412" i="38" s="1"/>
  <c r="W414" i="38"/>
  <c r="V414" i="38"/>
  <c r="E414" i="38"/>
  <c r="D414" i="38"/>
  <c r="AJ411" i="38"/>
  <c r="AJ408" i="38" s="1"/>
  <c r="AJ407" i="38" s="1"/>
  <c r="AI411" i="38"/>
  <c r="AI408" i="38"/>
  <c r="AI407" i="38" s="1"/>
  <c r="AH411" i="38"/>
  <c r="AF411" i="38"/>
  <c r="AF408" i="38" s="1"/>
  <c r="AF407" i="38" s="1"/>
  <c r="AE411" i="38"/>
  <c r="AD411" i="38"/>
  <c r="AB411" i="38"/>
  <c r="AB408" i="38" s="1"/>
  <c r="AB407" i="38" s="1"/>
  <c r="AA411" i="38"/>
  <c r="AA408" i="38" s="1"/>
  <c r="AA407" i="38" s="1"/>
  <c r="Z411" i="38"/>
  <c r="Z408" i="38" s="1"/>
  <c r="X411" i="38"/>
  <c r="W411" i="38"/>
  <c r="W408" i="38" s="1"/>
  <c r="W407" i="38" s="1"/>
  <c r="V411" i="38"/>
  <c r="V408" i="38" s="1"/>
  <c r="V407" i="38" s="1"/>
  <c r="E411" i="38"/>
  <c r="D411" i="38"/>
  <c r="AJ403" i="38"/>
  <c r="AI403" i="38"/>
  <c r="AH403" i="38"/>
  <c r="AF403" i="38"/>
  <c r="AE403" i="38"/>
  <c r="AD403" i="38"/>
  <c r="AB403" i="38"/>
  <c r="AA403" i="38"/>
  <c r="Z403" i="38"/>
  <c r="X403" i="38"/>
  <c r="W403" i="38"/>
  <c r="V403" i="38"/>
  <c r="E403" i="38"/>
  <c r="D403" i="38"/>
  <c r="AJ400" i="38"/>
  <c r="AI400" i="38"/>
  <c r="AK400" i="38" s="1"/>
  <c r="AH400" i="38"/>
  <c r="AF400" i="38"/>
  <c r="AF394" i="38" s="1"/>
  <c r="AF393" i="38" s="1"/>
  <c r="AE400" i="38"/>
  <c r="AD400" i="38"/>
  <c r="AB400" i="38"/>
  <c r="AA400" i="38"/>
  <c r="AC400" i="38" s="1"/>
  <c r="Z400" i="38"/>
  <c r="X400" i="38"/>
  <c r="W400" i="38"/>
  <c r="V400" i="38"/>
  <c r="V394" i="38" s="1"/>
  <c r="V393" i="38" s="1"/>
  <c r="E400" i="38"/>
  <c r="D400" i="38"/>
  <c r="AJ395" i="38"/>
  <c r="AI395" i="38"/>
  <c r="AH395" i="38"/>
  <c r="AF395" i="38"/>
  <c r="AE395" i="38"/>
  <c r="AD395" i="38"/>
  <c r="AB395" i="38"/>
  <c r="AB394" i="38" s="1"/>
  <c r="AA395" i="38"/>
  <c r="Z395" i="38"/>
  <c r="X395" i="38"/>
  <c r="W395" i="38"/>
  <c r="V395" i="38"/>
  <c r="E395" i="38"/>
  <c r="D395" i="38"/>
  <c r="AJ392" i="38"/>
  <c r="AI392" i="38"/>
  <c r="AH392" i="38"/>
  <c r="AF392" i="38"/>
  <c r="AE392" i="38"/>
  <c r="AD392" i="38"/>
  <c r="AB392" i="38"/>
  <c r="AA392" i="38"/>
  <c r="AC392" i="38" s="1"/>
  <c r="Z392" i="38"/>
  <c r="X392" i="38"/>
  <c r="W392" i="38"/>
  <c r="V392" i="38"/>
  <c r="E392" i="38"/>
  <c r="D392" i="38"/>
  <c r="AJ390" i="38"/>
  <c r="AI390" i="38"/>
  <c r="AK390" i="38" s="1"/>
  <c r="AH390" i="38"/>
  <c r="AH384" i="38" s="1"/>
  <c r="AF390" i="38"/>
  <c r="AE390" i="38"/>
  <c r="AD390" i="38"/>
  <c r="AB390" i="38"/>
  <c r="AA390" i="38"/>
  <c r="Z390" i="38"/>
  <c r="X390" i="38"/>
  <c r="W390" i="38"/>
  <c r="V390" i="38"/>
  <c r="E390" i="38"/>
  <c r="D390" i="38"/>
  <c r="AJ385" i="38"/>
  <c r="AI385" i="38"/>
  <c r="AH385" i="38"/>
  <c r="AF385" i="38"/>
  <c r="AE385" i="38"/>
  <c r="AD385" i="38"/>
  <c r="AB385" i="38"/>
  <c r="AA385" i="38"/>
  <c r="Z385" i="38"/>
  <c r="Z384" i="38" s="1"/>
  <c r="X385" i="38"/>
  <c r="W385" i="38"/>
  <c r="V385" i="38"/>
  <c r="E385" i="38"/>
  <c r="D385" i="38"/>
  <c r="AJ341" i="38"/>
  <c r="AI341" i="38"/>
  <c r="AH341" i="38"/>
  <c r="AF341" i="38"/>
  <c r="AF340" i="38" s="1"/>
  <c r="AE341" i="38"/>
  <c r="AD341" i="38"/>
  <c r="AB341" i="38"/>
  <c r="AB340" i="38" s="1"/>
  <c r="AA341" i="38"/>
  <c r="AA340" i="38" s="1"/>
  <c r="Z341" i="38"/>
  <c r="X341" i="38"/>
  <c r="W341" i="38"/>
  <c r="V341" i="38"/>
  <c r="E341" i="38"/>
  <c r="D341" i="38"/>
  <c r="AJ339" i="38"/>
  <c r="AI339" i="38"/>
  <c r="AH339" i="38"/>
  <c r="AF339" i="38"/>
  <c r="AE339" i="38"/>
  <c r="AD339" i="38"/>
  <c r="AB339" i="38"/>
  <c r="AA339" i="38"/>
  <c r="Z339" i="38"/>
  <c r="X339" i="38"/>
  <c r="W339" i="38"/>
  <c r="V339" i="38"/>
  <c r="E339" i="38"/>
  <c r="D339" i="38"/>
  <c r="AJ338" i="38"/>
  <c r="AI338" i="38"/>
  <c r="AI337" i="38" s="1"/>
  <c r="AH338" i="38"/>
  <c r="AH337" i="38" s="1"/>
  <c r="AF338" i="38"/>
  <c r="AE338" i="38"/>
  <c r="AD338" i="38"/>
  <c r="AB338" i="38"/>
  <c r="AA338" i="38"/>
  <c r="Z338" i="38"/>
  <c r="X338" i="38"/>
  <c r="W338" i="38"/>
  <c r="W337" i="38" s="1"/>
  <c r="V338" i="38"/>
  <c r="E338" i="38"/>
  <c r="D338" i="38"/>
  <c r="AJ335" i="38"/>
  <c r="AJ331" i="38" s="1"/>
  <c r="AJ330" i="38" s="1"/>
  <c r="AI335" i="38"/>
  <c r="AH335" i="38"/>
  <c r="AH331" i="38" s="1"/>
  <c r="AH330" i="38" s="1"/>
  <c r="AF335" i="38"/>
  <c r="AF331" i="38" s="1"/>
  <c r="AE335" i="38"/>
  <c r="AE331" i="38" s="1"/>
  <c r="AD335" i="38"/>
  <c r="AD331" i="38" s="1"/>
  <c r="AD330" i="38" s="1"/>
  <c r="AB335" i="38"/>
  <c r="AB331" i="38" s="1"/>
  <c r="AB330" i="38" s="1"/>
  <c r="AA335" i="38"/>
  <c r="AA331" i="38" s="1"/>
  <c r="Z335" i="38"/>
  <c r="Z331" i="38" s="1"/>
  <c r="Z330" i="38" s="1"/>
  <c r="X335" i="38"/>
  <c r="X331" i="38" s="1"/>
  <c r="X330" i="38" s="1"/>
  <c r="W335" i="38"/>
  <c r="W331" i="38" s="1"/>
  <c r="W330" i="38" s="1"/>
  <c r="V335" i="38"/>
  <c r="V331" i="38" s="1"/>
  <c r="V330" i="38" s="1"/>
  <c r="E335" i="38"/>
  <c r="D335" i="38"/>
  <c r="AJ316" i="38"/>
  <c r="AI316" i="38"/>
  <c r="AI315" i="38" s="1"/>
  <c r="AH316" i="38"/>
  <c r="AF316" i="38"/>
  <c r="AE316" i="38"/>
  <c r="AE315" i="38" s="1"/>
  <c r="AD316" i="38"/>
  <c r="AD315" i="38" s="1"/>
  <c r="AB316" i="38"/>
  <c r="AA316" i="38"/>
  <c r="Z316" i="38"/>
  <c r="X316" i="38"/>
  <c r="W316" i="38"/>
  <c r="V316" i="38"/>
  <c r="E316" i="38"/>
  <c r="D316" i="38"/>
  <c r="AJ271" i="38"/>
  <c r="AJ270" i="38" s="1"/>
  <c r="AI271" i="38"/>
  <c r="AI270" i="38" s="1"/>
  <c r="AH271" i="38"/>
  <c r="AH270" i="38" s="1"/>
  <c r="AF271" i="38"/>
  <c r="AF270" i="38" s="1"/>
  <c r="AE271" i="38"/>
  <c r="AD271" i="38"/>
  <c r="AB271" i="38"/>
  <c r="AB270" i="38" s="1"/>
  <c r="AA271" i="38"/>
  <c r="AA270" i="38" s="1"/>
  <c r="Z271" i="38"/>
  <c r="Z270" i="38" s="1"/>
  <c r="X271" i="38"/>
  <c r="X270" i="38" s="1"/>
  <c r="W271" i="38"/>
  <c r="V271" i="38"/>
  <c r="V270" i="38" s="1"/>
  <c r="E271" i="38"/>
  <c r="D271" i="38"/>
  <c r="AJ247" i="38"/>
  <c r="AI247" i="38"/>
  <c r="AI246" i="38" s="1"/>
  <c r="AI229" i="38" s="1"/>
  <c r="AH247" i="38"/>
  <c r="AH246" i="38" s="1"/>
  <c r="AE247" i="38"/>
  <c r="AE246" i="38" s="1"/>
  <c r="AD247" i="38"/>
  <c r="AD246" i="38" s="1"/>
  <c r="AB247" i="38"/>
  <c r="AB246" i="38" s="1"/>
  <c r="AA247" i="38"/>
  <c r="AA246" i="38" s="1"/>
  <c r="Z247" i="38"/>
  <c r="X247" i="38"/>
  <c r="X246" i="38" s="1"/>
  <c r="V247" i="38"/>
  <c r="V246" i="38" s="1"/>
  <c r="E247" i="38"/>
  <c r="AJ231" i="38"/>
  <c r="AI231" i="38"/>
  <c r="AI230" i="38" s="1"/>
  <c r="AH231" i="38"/>
  <c r="AF231" i="38"/>
  <c r="AE231" i="38"/>
  <c r="AD231" i="38"/>
  <c r="AB231" i="38"/>
  <c r="AB230" i="38" s="1"/>
  <c r="AA231" i="38"/>
  <c r="AA230" i="38" s="1"/>
  <c r="Z231" i="38"/>
  <c r="X231" i="38"/>
  <c r="W231" i="38"/>
  <c r="W230" i="38" s="1"/>
  <c r="V231" i="38"/>
  <c r="V230" i="38" s="1"/>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F220" i="38"/>
  <c r="AF213" i="38" s="1"/>
  <c r="AE220" i="38"/>
  <c r="AE213" i="38" s="1"/>
  <c r="AD220" i="38"/>
  <c r="AD213" i="38" s="1"/>
  <c r="AB220" i="38"/>
  <c r="AA220" i="38"/>
  <c r="AA213" i="38" s="1"/>
  <c r="Z220" i="38"/>
  <c r="Z213" i="38" s="1"/>
  <c r="X220" i="38"/>
  <c r="X213" i="38" s="1"/>
  <c r="W220" i="38"/>
  <c r="W213" i="38" s="1"/>
  <c r="V220" i="38"/>
  <c r="V213" i="38" s="1"/>
  <c r="E220" i="38"/>
  <c r="D220" i="38"/>
  <c r="AJ211" i="38"/>
  <c r="AJ204" i="38" s="1"/>
  <c r="AI211" i="38"/>
  <c r="AI204" i="38" s="1"/>
  <c r="AH211" i="38"/>
  <c r="AH204" i="38" s="1"/>
  <c r="AF211" i="38"/>
  <c r="AF204" i="38" s="1"/>
  <c r="AE211" i="38"/>
  <c r="AE204" i="38" s="1"/>
  <c r="AD211" i="38"/>
  <c r="AD204" i="38" s="1"/>
  <c r="AB211" i="38"/>
  <c r="AB204" i="38" s="1"/>
  <c r="AA211" i="38"/>
  <c r="AA204" i="38" s="1"/>
  <c r="Z211" i="38"/>
  <c r="X211" i="38"/>
  <c r="X204" i="38" s="1"/>
  <c r="W211" i="38"/>
  <c r="W204" i="38" s="1"/>
  <c r="V211" i="38"/>
  <c r="V204" i="38" s="1"/>
  <c r="E211" i="38"/>
  <c r="D211" i="38"/>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D203" i="38"/>
  <c r="AJ196" i="38"/>
  <c r="AI196" i="38"/>
  <c r="AH196" i="38"/>
  <c r="AH194" i="38" s="1"/>
  <c r="AF196" i="38"/>
  <c r="AE196" i="38"/>
  <c r="AD196" i="38"/>
  <c r="AB196" i="38"/>
  <c r="AA196" i="38"/>
  <c r="Z196" i="38"/>
  <c r="X196" i="38"/>
  <c r="W196" i="38"/>
  <c r="V196" i="38"/>
  <c r="E196" i="38"/>
  <c r="D196" i="38"/>
  <c r="AJ195" i="38"/>
  <c r="AJ194" i="38" s="1"/>
  <c r="AI195" i="38"/>
  <c r="AH195" i="38"/>
  <c r="AF195" i="38"/>
  <c r="AE195" i="38"/>
  <c r="AE194" i="38" s="1"/>
  <c r="AD195" i="38"/>
  <c r="AB195" i="38"/>
  <c r="AA195" i="38"/>
  <c r="Z195" i="38"/>
  <c r="Z194" i="38" s="1"/>
  <c r="X195" i="38"/>
  <c r="W195" i="38"/>
  <c r="V195" i="38"/>
  <c r="E195" i="38"/>
  <c r="D195" i="38"/>
  <c r="AJ169" i="38"/>
  <c r="AI169" i="38"/>
  <c r="AH169" i="38"/>
  <c r="AF169" i="38"/>
  <c r="AF168" i="38" s="1"/>
  <c r="AE169" i="38"/>
  <c r="AE168" i="38" s="1"/>
  <c r="AD169" i="38"/>
  <c r="AD168" i="38" s="1"/>
  <c r="AB169" i="38"/>
  <c r="AB168" i="38" s="1"/>
  <c r="AA169" i="38"/>
  <c r="Z169" i="38"/>
  <c r="X169" i="38"/>
  <c r="W169" i="38"/>
  <c r="W168" i="38" s="1"/>
  <c r="V169" i="38"/>
  <c r="V168" i="38" s="1"/>
  <c r="E169" i="38"/>
  <c r="D169" i="38"/>
  <c r="AJ167" i="38"/>
  <c r="AI167" i="38"/>
  <c r="AH167" i="38"/>
  <c r="AF167" i="38"/>
  <c r="AE167" i="38"/>
  <c r="AD167" i="38"/>
  <c r="AB167" i="38"/>
  <c r="AA167" i="38"/>
  <c r="Z167" i="38"/>
  <c r="AC167" i="38" s="1"/>
  <c r="X167" i="38"/>
  <c r="W167" i="38"/>
  <c r="V167" i="38"/>
  <c r="E167" i="38"/>
  <c r="D167" i="38"/>
  <c r="AJ166" i="38"/>
  <c r="AI166" i="38"/>
  <c r="AH166" i="38"/>
  <c r="AF166" i="38"/>
  <c r="AE166" i="38"/>
  <c r="AD166" i="38"/>
  <c r="AB166" i="38"/>
  <c r="AA166" i="38"/>
  <c r="Z166" i="38"/>
  <c r="X166" i="38"/>
  <c r="W166" i="38"/>
  <c r="V166" i="38"/>
  <c r="E166" i="38"/>
  <c r="D166" i="38"/>
  <c r="AJ154" i="38"/>
  <c r="AJ153" i="38" s="1"/>
  <c r="AI154" i="38"/>
  <c r="AH154" i="38"/>
  <c r="AF154" i="38"/>
  <c r="AE154" i="38"/>
  <c r="AE153" i="38" s="1"/>
  <c r="AD154" i="38"/>
  <c r="AB154" i="38"/>
  <c r="AA154" i="38"/>
  <c r="Z154" i="38"/>
  <c r="Z153" i="38" s="1"/>
  <c r="X154" i="38"/>
  <c r="W154" i="38"/>
  <c r="V154" i="38"/>
  <c r="E154" i="38"/>
  <c r="D154" i="38"/>
  <c r="AJ152" i="38"/>
  <c r="AI152" i="38"/>
  <c r="AH152" i="38"/>
  <c r="AK152" i="38" s="1"/>
  <c r="AF152" i="38"/>
  <c r="AE152" i="38"/>
  <c r="AD152" i="38"/>
  <c r="AB152" i="38"/>
  <c r="AA152" i="38"/>
  <c r="Z152" i="38"/>
  <c r="X152" i="38"/>
  <c r="W152" i="38"/>
  <c r="W137" i="38" s="1"/>
  <c r="V152" i="38"/>
  <c r="E152" i="38"/>
  <c r="D152" i="38"/>
  <c r="AJ138" i="38"/>
  <c r="AJ137" i="38" s="1"/>
  <c r="AI138" i="38"/>
  <c r="AH138" i="38"/>
  <c r="AF138" i="38"/>
  <c r="AE138" i="38"/>
  <c r="AE137" i="38" s="1"/>
  <c r="AD138" i="38"/>
  <c r="AB138" i="38"/>
  <c r="AA138" i="38"/>
  <c r="Z138" i="38"/>
  <c r="Z137" i="38" s="1"/>
  <c r="X138" i="38"/>
  <c r="W138" i="38"/>
  <c r="V138" i="38"/>
  <c r="E138" i="38"/>
  <c r="D138" i="38"/>
  <c r="AJ136" i="38"/>
  <c r="AI136" i="38"/>
  <c r="AH136" i="38"/>
  <c r="AK136" i="38" s="1"/>
  <c r="AF136" i="38"/>
  <c r="AE136" i="38"/>
  <c r="AD136" i="38"/>
  <c r="AB136" i="38"/>
  <c r="AA136" i="38"/>
  <c r="Z136" i="38"/>
  <c r="X136" i="38"/>
  <c r="W136" i="38"/>
  <c r="V136" i="38"/>
  <c r="E136" i="38"/>
  <c r="D136" i="38"/>
  <c r="AJ135" i="38"/>
  <c r="AI135" i="38"/>
  <c r="AH135" i="38"/>
  <c r="AF135" i="38"/>
  <c r="AE135" i="38"/>
  <c r="AE122" i="38" s="1"/>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I121" i="38"/>
  <c r="AI111" i="38" s="1"/>
  <c r="AH121" i="38"/>
  <c r="AF121" i="38"/>
  <c r="AF111" i="38" s="1"/>
  <c r="AE121" i="38"/>
  <c r="AD121" i="38"/>
  <c r="AB121" i="38"/>
  <c r="AA121" i="38"/>
  <c r="Z121" i="38"/>
  <c r="X121" i="38"/>
  <c r="X111" i="38" s="1"/>
  <c r="W121" i="38"/>
  <c r="V121" i="38"/>
  <c r="V111" i="38"/>
  <c r="E121" i="38"/>
  <c r="D121" i="38"/>
  <c r="AJ98" i="38"/>
  <c r="AJ97" i="38"/>
  <c r="AI98" i="38"/>
  <c r="AI97" i="38" s="1"/>
  <c r="AE98" i="38"/>
  <c r="AE97" i="38" s="1"/>
  <c r="AB98" i="38"/>
  <c r="AB97" i="38" s="1"/>
  <c r="Z98" i="38"/>
  <c r="Z97" i="38" s="1"/>
  <c r="X98" i="38"/>
  <c r="X97" i="38" s="1"/>
  <c r="AJ96" i="38"/>
  <c r="AI96" i="38"/>
  <c r="AH96" i="38"/>
  <c r="AF96" i="38"/>
  <c r="AE96" i="38"/>
  <c r="AD96" i="38"/>
  <c r="AB96" i="38"/>
  <c r="AA96" i="38"/>
  <c r="Z96" i="38"/>
  <c r="X96" i="38"/>
  <c r="W96" i="38"/>
  <c r="V96" i="38"/>
  <c r="E96" i="38"/>
  <c r="D96" i="38"/>
  <c r="AJ88" i="38"/>
  <c r="AI88" i="38"/>
  <c r="AH88" i="38"/>
  <c r="AF88" i="38"/>
  <c r="AE88" i="38"/>
  <c r="AD88" i="38"/>
  <c r="AB88" i="38"/>
  <c r="AA88" i="38"/>
  <c r="AA87" i="38" s="1"/>
  <c r="Z88" i="38"/>
  <c r="X88" i="38"/>
  <c r="W88" i="38"/>
  <c r="V88" i="38"/>
  <c r="E88" i="38"/>
  <c r="D88" i="38"/>
  <c r="AJ83" i="38"/>
  <c r="AJ76" i="38" s="1"/>
  <c r="AI83" i="38"/>
  <c r="AI76" i="38" s="1"/>
  <c r="AH83" i="38"/>
  <c r="AH76" i="38" s="1"/>
  <c r="AF83" i="38"/>
  <c r="AF76" i="38" s="1"/>
  <c r="AE83" i="38"/>
  <c r="AD83" i="38"/>
  <c r="AB83" i="38"/>
  <c r="AB76" i="38" s="1"/>
  <c r="AA83" i="38"/>
  <c r="AA76" i="38" s="1"/>
  <c r="Z83" i="38"/>
  <c r="X83" i="38"/>
  <c r="W83" i="38"/>
  <c r="W76" i="38" s="1"/>
  <c r="V83" i="38"/>
  <c r="V76" i="38" s="1"/>
  <c r="E83" i="38"/>
  <c r="D83" i="38"/>
  <c r="AJ70" i="38"/>
  <c r="AJ69" i="38" s="1"/>
  <c r="AI70" i="38"/>
  <c r="AI69" i="38" s="1"/>
  <c r="AH70" i="38"/>
  <c r="AF70" i="38"/>
  <c r="AE70" i="38"/>
  <c r="AD70" i="38"/>
  <c r="AB70" i="38"/>
  <c r="AA70" i="38"/>
  <c r="Z70" i="38"/>
  <c r="X70" i="38"/>
  <c r="X69" i="38" s="1"/>
  <c r="W70" i="38"/>
  <c r="V70" i="38"/>
  <c r="V69" i="38" s="1"/>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E38" i="38" s="1"/>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I12" i="38" s="1"/>
  <c r="W14" i="38"/>
  <c r="Z14" i="38"/>
  <c r="AA14" i="38"/>
  <c r="AB14" i="38"/>
  <c r="AD14" i="38"/>
  <c r="AE14" i="38"/>
  <c r="AF14" i="38"/>
  <c r="AH14" i="38"/>
  <c r="AI14" i="38"/>
  <c r="AJ14" i="38"/>
  <c r="G69" i="38"/>
  <c r="G12" i="38" s="1"/>
  <c r="I69" i="38"/>
  <c r="G76" i="38"/>
  <c r="I76" i="38"/>
  <c r="G87" i="38"/>
  <c r="G86" i="38"/>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G336" i="38" s="1"/>
  <c r="I340" i="38"/>
  <c r="G384" i="38"/>
  <c r="I384" i="38"/>
  <c r="G394" i="38"/>
  <c r="I394" i="38"/>
  <c r="I393" i="38"/>
  <c r="G407" i="38"/>
  <c r="I407" i="38"/>
  <c r="G413" i="38"/>
  <c r="I413" i="38"/>
  <c r="G450" i="38"/>
  <c r="G449" i="38" s="1"/>
  <c r="I450" i="38"/>
  <c r="I449" i="38"/>
  <c r="AD450" i="38"/>
  <c r="AD449" i="38" s="1"/>
  <c r="G501" i="38"/>
  <c r="I501" i="38"/>
  <c r="Z501" i="38"/>
  <c r="AC501" i="38" s="1"/>
  <c r="G519" i="38"/>
  <c r="I519" i="38"/>
  <c r="I518" i="38" s="1"/>
  <c r="G546" i="38"/>
  <c r="I546" i="38"/>
  <c r="AD546" i="38"/>
  <c r="G560" i="38"/>
  <c r="I560" i="38"/>
  <c r="I545" i="38" s="1"/>
  <c r="AB560" i="38"/>
  <c r="AL578" i="38"/>
  <c r="AL552" i="38"/>
  <c r="AL550" i="38"/>
  <c r="W546" i="38"/>
  <c r="AL525" i="38"/>
  <c r="AL443" i="38"/>
  <c r="AL436" i="38"/>
  <c r="AL417" i="38"/>
  <c r="AL515" i="38"/>
  <c r="AL505" i="38"/>
  <c r="AL496" i="38"/>
  <c r="AH413" i="38"/>
  <c r="AH412" i="38" s="1"/>
  <c r="AL469" i="38"/>
  <c r="AL452" i="38"/>
  <c r="AL477" i="38"/>
  <c r="AL486" i="38"/>
  <c r="AL455" i="38"/>
  <c r="AL468" i="38"/>
  <c r="AL474" i="38"/>
  <c r="AL490" i="38"/>
  <c r="AL463" i="38"/>
  <c r="AL473" i="38"/>
  <c r="AL499" i="38"/>
  <c r="AL456" i="38"/>
  <c r="AL467" i="38"/>
  <c r="AL419" i="38"/>
  <c r="AL389" i="38"/>
  <c r="AL380" i="38"/>
  <c r="AL374" i="38"/>
  <c r="AL352" i="38"/>
  <c r="AL356" i="38"/>
  <c r="AL368" i="38"/>
  <c r="Z407" i="38"/>
  <c r="AE408" i="38"/>
  <c r="AE407" i="38" s="1"/>
  <c r="AL410" i="38"/>
  <c r="AL277" i="38"/>
  <c r="AL310" i="38"/>
  <c r="AL319" i="38"/>
  <c r="AL308" i="38"/>
  <c r="AL314" i="38"/>
  <c r="AL300" i="38"/>
  <c r="AL294" i="38"/>
  <c r="AL288" i="38"/>
  <c r="AL305" i="38"/>
  <c r="AL306" i="38"/>
  <c r="AL295" i="38"/>
  <c r="AL283" i="38"/>
  <c r="AL269" i="38"/>
  <c r="AL267" i="38"/>
  <c r="AL268" i="38"/>
  <c r="AL252" i="38"/>
  <c r="AE330" i="38"/>
  <c r="AL333" i="38"/>
  <c r="AL262" i="38"/>
  <c r="AL260" i="38"/>
  <c r="AL261" i="38"/>
  <c r="AL245" i="38"/>
  <c r="AL242" i="38"/>
  <c r="AL243" i="38"/>
  <c r="AL209" i="38"/>
  <c r="AL200" i="38"/>
  <c r="AL199" i="38"/>
  <c r="AL224" i="38"/>
  <c r="AL214" i="38"/>
  <c r="AL217" i="38"/>
  <c r="G212" i="38"/>
  <c r="G393" i="38"/>
  <c r="AH315" i="38"/>
  <c r="AH230" i="38"/>
  <c r="Z315" i="38"/>
  <c r="AD76" i="38"/>
  <c r="Y121" i="38"/>
  <c r="X168" i="38"/>
  <c r="AC339" i="38"/>
  <c r="AJ384" i="38"/>
  <c r="AI168" i="38"/>
  <c r="W450" i="38"/>
  <c r="W449" i="38" s="1"/>
  <c r="AK451" i="38"/>
  <c r="AI450" i="38"/>
  <c r="AE546" i="38"/>
  <c r="AJ519" i="38"/>
  <c r="AJ518" i="38" s="1"/>
  <c r="AG547" i="38"/>
  <c r="AC385" i="38"/>
  <c r="AB337" i="38"/>
  <c r="AC403" i="38"/>
  <c r="AK547" i="38"/>
  <c r="AI546" i="38"/>
  <c r="AJ168" i="38"/>
  <c r="AH168" i="38"/>
  <c r="AE270" i="38"/>
  <c r="AG220" i="38"/>
  <c r="W384" i="38"/>
  <c r="Z168" i="38"/>
  <c r="AJ246" i="38"/>
  <c r="AG434" i="38"/>
  <c r="X450" i="38"/>
  <c r="X449" i="38" s="1"/>
  <c r="AG392" i="38"/>
  <c r="AE450" i="38"/>
  <c r="AE449" i="38" s="1"/>
  <c r="Y520" i="38"/>
  <c r="AE519" i="38"/>
  <c r="AE518" i="38" s="1"/>
  <c r="AA546" i="38"/>
  <c r="AA545" i="38" s="1"/>
  <c r="AC561" i="38"/>
  <c r="AJ315" i="38"/>
  <c r="AC448" i="38"/>
  <c r="AB450" i="38"/>
  <c r="AB449" i="38" s="1"/>
  <c r="AC520" i="38"/>
  <c r="AA519" i="38"/>
  <c r="AA518" i="38" s="1"/>
  <c r="X546" i="38"/>
  <c r="X545" i="38" s="1"/>
  <c r="Y561" i="38"/>
  <c r="AJ546" i="38"/>
  <c r="AJ545" i="38" s="1"/>
  <c r="AF546" i="38"/>
  <c r="AF545" i="38" s="1"/>
  <c r="Y547" i="38"/>
  <c r="G518" i="38"/>
  <c r="AK528" i="38"/>
  <c r="AK520" i="38"/>
  <c r="AB518" i="38"/>
  <c r="AJ450" i="38"/>
  <c r="AJ449" i="38" s="1"/>
  <c r="I412" i="38"/>
  <c r="G412" i="38"/>
  <c r="AC395" i="38"/>
  <c r="Z340" i="38"/>
  <c r="AB315" i="38"/>
  <c r="Y263" i="38"/>
  <c r="AC263" i="38"/>
  <c r="AF230" i="38"/>
  <c r="I212" i="38"/>
  <c r="AH518" i="38"/>
  <c r="Y378" i="38"/>
  <c r="AG502" i="38"/>
  <c r="AC502" i="38"/>
  <c r="AC378" i="38"/>
  <c r="AC424" i="38"/>
  <c r="AK404" i="38"/>
  <c r="Y404" i="38"/>
  <c r="G110" i="38"/>
  <c r="F56" i="8"/>
  <c r="G56" i="8" s="1"/>
  <c r="F53" i="8"/>
  <c r="G53" i="8" s="1"/>
  <c r="F54" i="8" s="1"/>
  <c r="G54" i="8" s="1"/>
  <c r="F50" i="8"/>
  <c r="F47" i="8"/>
  <c r="G47" i="8" s="1"/>
  <c r="F48" i="8" s="1"/>
  <c r="G48" i="8" s="1"/>
  <c r="F44" i="8"/>
  <c r="G44" i="8" s="1"/>
  <c r="F41" i="8"/>
  <c r="G41" i="8" s="1"/>
  <c r="F43" i="8" s="1"/>
  <c r="G43" i="8" s="1"/>
  <c r="F38" i="8"/>
  <c r="F35" i="8"/>
  <c r="G35" i="8" s="1"/>
  <c r="F32" i="8"/>
  <c r="G32" i="8" s="1"/>
  <c r="F29" i="8"/>
  <c r="G29" i="8" s="1"/>
  <c r="F26" i="8"/>
  <c r="G26" i="8" s="1"/>
  <c r="F28" i="8" s="1"/>
  <c r="G28" i="8" s="1"/>
  <c r="F23" i="8"/>
  <c r="G23" i="8" s="1"/>
  <c r="F24" i="8" s="1"/>
  <c r="G24" i="8" s="1"/>
  <c r="F20" i="8"/>
  <c r="G20" i="8" s="1"/>
  <c r="F22" i="8" s="1"/>
  <c r="G22" i="8" s="1"/>
  <c r="F17" i="8"/>
  <c r="G17" i="8" s="1"/>
  <c r="V14" i="38" s="1"/>
  <c r="J55" i="8"/>
  <c r="J54" i="8"/>
  <c r="J53" i="8"/>
  <c r="AC528" i="38"/>
  <c r="J34" i="8"/>
  <c r="J33" i="8"/>
  <c r="J32" i="8"/>
  <c r="J37" i="8"/>
  <c r="J36" i="8"/>
  <c r="J35" i="8"/>
  <c r="J40" i="8"/>
  <c r="J39" i="8"/>
  <c r="J38" i="8"/>
  <c r="G38" i="8"/>
  <c r="F39" i="8" s="1"/>
  <c r="G39" i="8" s="1"/>
  <c r="J43" i="8"/>
  <c r="J42" i="8"/>
  <c r="J41" i="8"/>
  <c r="J46" i="8"/>
  <c r="J45" i="8"/>
  <c r="J44" i="8"/>
  <c r="J49" i="8"/>
  <c r="J48" i="8"/>
  <c r="J47" i="8"/>
  <c r="J52" i="8"/>
  <c r="J51" i="8"/>
  <c r="J50" i="8"/>
  <c r="G50" i="8"/>
  <c r="F52" i="8" s="1"/>
  <c r="G52" i="8" s="1"/>
  <c r="J25" i="8"/>
  <c r="J24" i="8"/>
  <c r="J23" i="8"/>
  <c r="J26" i="8"/>
  <c r="J27" i="8"/>
  <c r="J28" i="8"/>
  <c r="J31" i="8"/>
  <c r="J30" i="8"/>
  <c r="J29" i="8"/>
  <c r="F30" i="8"/>
  <c r="G30" i="8" s="1"/>
  <c r="J22" i="8"/>
  <c r="J21" i="8"/>
  <c r="J20" i="8"/>
  <c r="F42" i="8"/>
  <c r="G42" i="8" s="1"/>
  <c r="C14" i="8"/>
  <c r="C43" i="27" s="1"/>
  <c r="C14" i="10"/>
  <c r="D81" i="27" s="1"/>
  <c r="C14" i="12"/>
  <c r="C14" i="40"/>
  <c r="C13" i="42"/>
  <c r="C13" i="43"/>
  <c r="C81" i="27"/>
  <c r="C79" i="27"/>
  <c r="C82" i="27"/>
  <c r="C39" i="27"/>
  <c r="C31" i="27"/>
  <c r="C38" i="27"/>
  <c r="C32" i="27"/>
  <c r="C37" i="27"/>
  <c r="D35" i="27"/>
  <c r="N9" i="33"/>
  <c r="M9" i="33"/>
  <c r="L9" i="33"/>
  <c r="K9" i="33"/>
  <c r="J9" i="33"/>
  <c r="P9" i="33" s="1"/>
  <c r="I9" i="27" s="1"/>
  <c r="I9" i="33"/>
  <c r="H9" i="33"/>
  <c r="G9" i="33"/>
  <c r="O9" i="33" s="1"/>
  <c r="N12" i="24"/>
  <c r="M12" i="24"/>
  <c r="L12" i="24"/>
  <c r="K12" i="24"/>
  <c r="J12" i="24"/>
  <c r="I12" i="24"/>
  <c r="H12" i="24"/>
  <c r="G12" i="24"/>
  <c r="O12" i="24" s="1"/>
  <c r="N10" i="30"/>
  <c r="M10" i="30"/>
  <c r="L10" i="30"/>
  <c r="K10" i="30"/>
  <c r="J10" i="30"/>
  <c r="I10" i="30"/>
  <c r="H10" i="30"/>
  <c r="P10" i="30" s="1"/>
  <c r="I7" i="27" s="1"/>
  <c r="G10" i="30"/>
  <c r="N10" i="29"/>
  <c r="M10" i="29"/>
  <c r="L10" i="29"/>
  <c r="K10" i="29"/>
  <c r="J10" i="29"/>
  <c r="I10" i="29"/>
  <c r="H10" i="29"/>
  <c r="P10" i="29"/>
  <c r="I6" i="27" s="1"/>
  <c r="G10" i="29"/>
  <c r="O10" i="29" s="1"/>
  <c r="M12" i="22"/>
  <c r="K12" i="22"/>
  <c r="I12" i="22"/>
  <c r="G12" i="22"/>
  <c r="N15" i="28"/>
  <c r="M15" i="28"/>
  <c r="L15" i="28"/>
  <c r="K15" i="28"/>
  <c r="J15" i="28"/>
  <c r="I15" i="28"/>
  <c r="H15" i="28"/>
  <c r="P15" i="28" s="1"/>
  <c r="I3" i="27" s="1"/>
  <c r="G15" i="28"/>
  <c r="O15" i="28" s="1"/>
  <c r="P12" i="24"/>
  <c r="I8" i="27" s="1"/>
  <c r="P12" i="21"/>
  <c r="P12" i="22"/>
  <c r="I5" i="27"/>
  <c r="D70" i="27"/>
  <c r="G59" i="8"/>
  <c r="F61" i="8" s="1"/>
  <c r="F57" i="8"/>
  <c r="G57" i="8" s="1"/>
  <c r="G65" i="8"/>
  <c r="D47" i="27"/>
  <c r="G62" i="8"/>
  <c r="D14" i="38"/>
  <c r="O51" i="43"/>
  <c r="Q51" i="43" s="1"/>
  <c r="O50" i="43"/>
  <c r="P50" i="43"/>
  <c r="O49" i="43"/>
  <c r="Q49" i="43" s="1"/>
  <c r="O48" i="43"/>
  <c r="P48" i="43" s="1"/>
  <c r="O47" i="43"/>
  <c r="Q47" i="43" s="1"/>
  <c r="O46" i="43"/>
  <c r="P46" i="43" s="1"/>
  <c r="O45" i="43"/>
  <c r="Q45" i="43" s="1"/>
  <c r="O44" i="43"/>
  <c r="P44" i="43" s="1"/>
  <c r="O43" i="43"/>
  <c r="Q43" i="43" s="1"/>
  <c r="O42" i="43"/>
  <c r="P42" i="43"/>
  <c r="O41" i="43"/>
  <c r="Q41" i="43" s="1"/>
  <c r="O40" i="43"/>
  <c r="P40" i="43" s="1"/>
  <c r="O39" i="43"/>
  <c r="Q39" i="43" s="1"/>
  <c r="O38" i="43"/>
  <c r="P38" i="43" s="1"/>
  <c r="O37" i="43"/>
  <c r="Q37" i="43" s="1"/>
  <c r="O36" i="43"/>
  <c r="P36" i="43" s="1"/>
  <c r="O35" i="43"/>
  <c r="Q35" i="43" s="1"/>
  <c r="O34" i="43"/>
  <c r="P34" i="43"/>
  <c r="O33" i="43"/>
  <c r="Q33" i="43" s="1"/>
  <c r="O32" i="43"/>
  <c r="P32" i="43" s="1"/>
  <c r="O31" i="43"/>
  <c r="Q31" i="43" s="1"/>
  <c r="O30" i="43"/>
  <c r="P30" i="43" s="1"/>
  <c r="O29" i="43"/>
  <c r="Q29" i="43" s="1"/>
  <c r="O28" i="43"/>
  <c r="P28" i="43" s="1"/>
  <c r="O27" i="43"/>
  <c r="Q27" i="43" s="1"/>
  <c r="O26" i="43"/>
  <c r="P26" i="43"/>
  <c r="O25" i="43"/>
  <c r="Q25" i="43" s="1"/>
  <c r="O24" i="43"/>
  <c r="P24" i="43" s="1"/>
  <c r="O23" i="43"/>
  <c r="Q23" i="43" s="1"/>
  <c r="O22" i="43"/>
  <c r="P22" i="43" s="1"/>
  <c r="O21" i="43"/>
  <c r="Q21" i="43" s="1"/>
  <c r="O20" i="43"/>
  <c r="P20" i="43" s="1"/>
  <c r="O19" i="43"/>
  <c r="Q19" i="43" s="1"/>
  <c r="O18" i="43"/>
  <c r="Q18" i="43"/>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J51" i="43" s="1"/>
  <c r="I20" i="43"/>
  <c r="F20" i="43"/>
  <c r="J19" i="43"/>
  <c r="I19" i="43"/>
  <c r="F19" i="43"/>
  <c r="J18" i="43"/>
  <c r="I18" i="43"/>
  <c r="F18" i="43"/>
  <c r="I17" i="43"/>
  <c r="E17" i="43"/>
  <c r="F17" i="43" s="1"/>
  <c r="D10" i="43" s="1"/>
  <c r="D5" i="43" s="1"/>
  <c r="C10" i="27"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N511" i="38" s="1"/>
  <c r="I18" i="42"/>
  <c r="F18" i="42"/>
  <c r="I17" i="42"/>
  <c r="F17" i="42"/>
  <c r="D10" i="42" s="1"/>
  <c r="D5" i="42" s="1"/>
  <c r="C9" i="27" s="1"/>
  <c r="E17" i="12"/>
  <c r="F17" i="12" s="1"/>
  <c r="D10" i="12" s="1"/>
  <c r="D5" i="12" s="1"/>
  <c r="C7" i="27" s="1"/>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D10" i="40" s="1"/>
  <c r="D5" i="40" s="1"/>
  <c r="C8" i="27" s="1"/>
  <c r="J18" i="12"/>
  <c r="V32" i="38"/>
  <c r="D32" i="38"/>
  <c r="Q24" i="43"/>
  <c r="Q46" i="43"/>
  <c r="Q48" i="43"/>
  <c r="Q34" i="43"/>
  <c r="Q50" i="43"/>
  <c r="P21" i="43"/>
  <c r="P29" i="43"/>
  <c r="P33" i="43"/>
  <c r="P37" i="43"/>
  <c r="P45" i="43"/>
  <c r="P49" i="43"/>
  <c r="P18" i="43"/>
  <c r="J25" i="10"/>
  <c r="J24" i="10"/>
  <c r="J23" i="10"/>
  <c r="J22" i="10"/>
  <c r="K67" i="8"/>
  <c r="K18" i="8"/>
  <c r="I30" i="10"/>
  <c r="I29" i="10"/>
  <c r="I28" i="10"/>
  <c r="I27" i="10"/>
  <c r="I26" i="10"/>
  <c r="I25" i="10"/>
  <c r="I24" i="10"/>
  <c r="I23" i="10"/>
  <c r="I22" i="10"/>
  <c r="I21" i="10"/>
  <c r="I20" i="10"/>
  <c r="I19" i="10"/>
  <c r="I18" i="10"/>
  <c r="I43" i="12"/>
  <c r="I42" i="12"/>
  <c r="I41" i="12"/>
  <c r="I40" i="12"/>
  <c r="I39" i="12"/>
  <c r="I38" i="12"/>
  <c r="I37" i="12"/>
  <c r="I36" i="12"/>
  <c r="I35" i="12"/>
  <c r="I34" i="12"/>
  <c r="I33" i="12"/>
  <c r="I32" i="12"/>
  <c r="I31" i="12"/>
  <c r="I30" i="12"/>
  <c r="I28" i="12"/>
  <c r="I27" i="12"/>
  <c r="I26" i="12"/>
  <c r="I25" i="12"/>
  <c r="I24" i="12"/>
  <c r="I23" i="12"/>
  <c r="I22" i="12"/>
  <c r="I21" i="12"/>
  <c r="I20" i="12"/>
  <c r="I19" i="12"/>
  <c r="I18" i="12"/>
  <c r="I17" i="12"/>
  <c r="I17" i="10"/>
  <c r="J63" i="8"/>
  <c r="C70" i="27"/>
  <c r="C69" i="27"/>
  <c r="C68" i="27"/>
  <c r="C67" i="27"/>
  <c r="C66" i="27"/>
  <c r="C65" i="27"/>
  <c r="C64" i="27"/>
  <c r="C63" i="27"/>
  <c r="C62" i="27"/>
  <c r="C61" i="27"/>
  <c r="C60" i="27"/>
  <c r="C71" i="27" s="1"/>
  <c r="J67" i="8"/>
  <c r="J66" i="8"/>
  <c r="J65" i="8"/>
  <c r="J64" i="8"/>
  <c r="J62" i="8"/>
  <c r="J61" i="8"/>
  <c r="J60" i="8"/>
  <c r="J59" i="8"/>
  <c r="J58" i="8"/>
  <c r="J57" i="8"/>
  <c r="J56" i="8"/>
  <c r="J19" i="8"/>
  <c r="J18" i="8"/>
  <c r="J17" i="8"/>
  <c r="C46" i="27"/>
  <c r="E582" i="38"/>
  <c r="E581" i="38" s="1"/>
  <c r="Z586" i="38"/>
  <c r="AC586" i="38" s="1"/>
  <c r="V582" i="38"/>
  <c r="Y582" i="38" s="1"/>
  <c r="D582" i="38"/>
  <c r="W586" i="38"/>
  <c r="W581" i="38" s="1"/>
  <c r="N10" i="31"/>
  <c r="M10" i="31"/>
  <c r="L10" i="31"/>
  <c r="K10" i="31"/>
  <c r="J10" i="31"/>
  <c r="I10" i="31"/>
  <c r="H10" i="31"/>
  <c r="P10" i="31" s="1"/>
  <c r="G10" i="31"/>
  <c r="O10" i="31"/>
  <c r="P9" i="31"/>
  <c r="O9" i="31"/>
  <c r="O7" i="31"/>
  <c r="F43" i="12"/>
  <c r="F42" i="12"/>
  <c r="F41" i="12"/>
  <c r="F40" i="12"/>
  <c r="F39" i="12"/>
  <c r="F38" i="12"/>
  <c r="F37" i="12"/>
  <c r="F36" i="12"/>
  <c r="F35" i="12"/>
  <c r="F34" i="12"/>
  <c r="F33" i="12"/>
  <c r="F32" i="12"/>
  <c r="F31" i="12"/>
  <c r="F30" i="12"/>
  <c r="D317" i="38" s="1"/>
  <c r="W292" i="38"/>
  <c r="Y292" i="38" s="1"/>
  <c r="AL292" i="38" s="1"/>
  <c r="F28" i="12"/>
  <c r="D250" i="38" s="1"/>
  <c r="F27" i="12"/>
  <c r="F26" i="12"/>
  <c r="F25" i="12"/>
  <c r="F24" i="12"/>
  <c r="F23" i="12"/>
  <c r="F22" i="12"/>
  <c r="AF247" i="38"/>
  <c r="F21" i="12"/>
  <c r="F20" i="12"/>
  <c r="F19" i="12"/>
  <c r="F18" i="12"/>
  <c r="W247" i="38" s="1"/>
  <c r="F30" i="10"/>
  <c r="D93" i="27"/>
  <c r="F29" i="10"/>
  <c r="F28" i="10"/>
  <c r="F27" i="10"/>
  <c r="X320" i="38" s="1"/>
  <c r="F26" i="10"/>
  <c r="F25" i="10"/>
  <c r="AD379" i="38" s="1"/>
  <c r="F24" i="10"/>
  <c r="F23" i="10"/>
  <c r="D86" i="27"/>
  <c r="F22" i="10"/>
  <c r="X355" i="38" s="1"/>
  <c r="Y355" i="38" s="1"/>
  <c r="F21" i="10"/>
  <c r="X360" i="38" s="1"/>
  <c r="F20" i="10"/>
  <c r="F19" i="10"/>
  <c r="X344" i="38" s="1"/>
  <c r="F18" i="10"/>
  <c r="F17" i="10"/>
  <c r="E360" i="38" s="1"/>
  <c r="D66" i="27"/>
  <c r="D65" i="27"/>
  <c r="D64" i="27"/>
  <c r="AJ342" i="38"/>
  <c r="AJ340" i="38" s="1"/>
  <c r="F66" i="8"/>
  <c r="G66" i="8"/>
  <c r="G64" i="8"/>
  <c r="G63" i="8"/>
  <c r="G61" i="8"/>
  <c r="AD55" i="38" s="1"/>
  <c r="AG55" i="38" s="1"/>
  <c r="T10" i="4"/>
  <c r="T31" i="4" s="1"/>
  <c r="W360" i="38"/>
  <c r="AI355" i="38"/>
  <c r="AK355" i="38" s="1"/>
  <c r="V325" i="38"/>
  <c r="D92" i="27"/>
  <c r="X325" i="38"/>
  <c r="D67" i="27"/>
  <c r="AI342" i="38"/>
  <c r="D69" i="27"/>
  <c r="V342" i="38"/>
  <c r="D68" i="27"/>
  <c r="AD342" i="38"/>
  <c r="AG342" i="38" s="1"/>
  <c r="D62" i="27"/>
  <c r="X342" i="38"/>
  <c r="D61" i="27"/>
  <c r="W342" i="38"/>
  <c r="D60" i="27"/>
  <c r="D71" i="27" s="1"/>
  <c r="AJ36" i="38"/>
  <c r="AK36" i="38" s="1"/>
  <c r="E36" i="38"/>
  <c r="D63" i="27"/>
  <c r="E14" i="38"/>
  <c r="D80" i="27"/>
  <c r="V21" i="38"/>
  <c r="D21" i="38"/>
  <c r="F67" i="8"/>
  <c r="G67" i="8" s="1"/>
  <c r="V29" i="38" s="1"/>
  <c r="I10" i="27"/>
  <c r="C5" i="27"/>
  <c r="N456" i="38"/>
  <c r="K537" i="38"/>
  <c r="T429" i="38"/>
  <c r="K469" i="38"/>
  <c r="Q456" i="38"/>
  <c r="U485" i="38"/>
  <c r="L504" i="38"/>
  <c r="O418" i="38"/>
  <c r="R574" i="38"/>
  <c r="T582" i="38"/>
  <c r="Q570" i="38"/>
  <c r="Q577" i="38"/>
  <c r="U565" i="38"/>
  <c r="L549" i="38"/>
  <c r="L552" i="38"/>
  <c r="L531" i="38"/>
  <c r="T569" i="38"/>
  <c r="U537" i="38"/>
  <c r="N538" i="38"/>
  <c r="M557" i="38"/>
  <c r="L533" i="38"/>
  <c r="P524" i="38"/>
  <c r="T446" i="38"/>
  <c r="U506" i="38"/>
  <c r="T553" i="38"/>
  <c r="U525" i="38"/>
  <c r="N443" i="38"/>
  <c r="L510" i="38"/>
  <c r="P503" i="38"/>
  <c r="N534" i="38"/>
  <c r="O527" i="38"/>
  <c r="K442" i="38"/>
  <c r="T509" i="38"/>
  <c r="T514" i="38"/>
  <c r="S559" i="38"/>
  <c r="U524" i="38"/>
  <c r="S444" i="38"/>
  <c r="K436" i="38"/>
  <c r="U504" i="38"/>
  <c r="S516" i="38"/>
  <c r="P426" i="38"/>
  <c r="R418" i="38"/>
  <c r="T474" i="38"/>
  <c r="M469" i="38"/>
  <c r="O540" i="38"/>
  <c r="R507" i="38"/>
  <c r="N433" i="38"/>
  <c r="M418" i="38"/>
  <c r="P472" i="38"/>
  <c r="S464" i="38"/>
  <c r="P463" i="38"/>
  <c r="L459" i="38"/>
  <c r="R457" i="38"/>
  <c r="N453" i="38"/>
  <c r="T492" i="38"/>
  <c r="P536" i="38"/>
  <c r="U526" i="38"/>
  <c r="P508" i="38"/>
  <c r="T504" i="38"/>
  <c r="R427" i="38"/>
  <c r="R425" i="38"/>
  <c r="L418" i="38"/>
  <c r="M416" i="38"/>
  <c r="O472" i="38"/>
  <c r="O470" i="38"/>
  <c r="R464" i="38"/>
  <c r="K463" i="38"/>
  <c r="T458" i="38"/>
  <c r="Q457" i="38"/>
  <c r="M453" i="38"/>
  <c r="O492" i="38"/>
  <c r="K488" i="38"/>
  <c r="L569" i="38"/>
  <c r="S437" i="38"/>
  <c r="N513" i="38"/>
  <c r="K433" i="38"/>
  <c r="N426" i="38"/>
  <c r="P418" i="38"/>
  <c r="Q416" i="38"/>
  <c r="S472" i="38"/>
  <c r="S470" i="38"/>
  <c r="U464" i="38"/>
  <c r="N463" i="38"/>
  <c r="S458" i="38"/>
  <c r="P457" i="38"/>
  <c r="L453" i="38"/>
  <c r="R492" i="38"/>
  <c r="N488" i="38"/>
  <c r="T486" i="38"/>
  <c r="P482" i="38"/>
  <c r="M481" i="38"/>
  <c r="N525" i="38"/>
  <c r="O521" i="38"/>
  <c r="U516" i="38"/>
  <c r="T517" i="38"/>
  <c r="Q428" i="38"/>
  <c r="P421" i="38"/>
  <c r="K476" i="38"/>
  <c r="K474" i="38"/>
  <c r="U583" i="38"/>
  <c r="Q582" i="38"/>
  <c r="K577" i="38"/>
  <c r="U575" i="38"/>
  <c r="Q571" i="38"/>
  <c r="S569" i="38"/>
  <c r="N585" i="38"/>
  <c r="T583" i="38"/>
  <c r="U578" i="38"/>
  <c r="N577" i="38"/>
  <c r="S572" i="38"/>
  <c r="P571" i="38"/>
  <c r="L567" i="38"/>
  <c r="U585" i="38"/>
  <c r="S579" i="38"/>
  <c r="P578" i="38"/>
  <c r="L574" i="38"/>
  <c r="R572" i="38"/>
  <c r="N568" i="38"/>
  <c r="T566" i="38"/>
  <c r="P555" i="38"/>
  <c r="M554" i="38"/>
  <c r="R551" i="38"/>
  <c r="K550" i="38"/>
  <c r="Q572" i="38"/>
  <c r="N567" i="38"/>
  <c r="O557" i="38"/>
  <c r="O559" i="38"/>
  <c r="P548" i="38"/>
  <c r="U553" i="38"/>
  <c r="O536" i="38"/>
  <c r="R533" i="38"/>
  <c r="K532" i="38"/>
  <c r="U530" i="38"/>
  <c r="M541" i="38"/>
  <c r="O538" i="38"/>
  <c r="L529" i="38"/>
  <c r="L577" i="38"/>
  <c r="M572" i="38"/>
  <c r="K566" i="38"/>
  <c r="M555" i="38"/>
  <c r="Q557" i="38"/>
  <c r="P559" i="38"/>
  <c r="U549" i="38"/>
  <c r="K548" i="38"/>
  <c r="Q537" i="38"/>
  <c r="P534" i="38"/>
  <c r="M533" i="38"/>
  <c r="O531" i="38"/>
  <c r="T541" i="38"/>
  <c r="Q540" i="38"/>
  <c r="S529" i="38"/>
  <c r="M542" i="38"/>
  <c r="S578" i="38"/>
  <c r="T573" i="38"/>
  <c r="K564" i="38"/>
  <c r="K555" i="38"/>
  <c r="R557" i="38"/>
  <c r="M551" i="38"/>
  <c r="N549" i="38"/>
  <c r="O553" i="38"/>
  <c r="R535" i="38"/>
  <c r="K534" i="38"/>
  <c r="U532"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U404" i="38" s="1"/>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S404" i="38" s="1"/>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T404" i="38" s="1"/>
  <c r="Q406" i="38"/>
  <c r="Q404" i="38" s="1"/>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N404" i="38" s="1"/>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Q238" i="38" s="1"/>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U263" i="38" s="1"/>
  <c r="N269" i="38"/>
  <c r="T267" i="38"/>
  <c r="O333" i="38"/>
  <c r="L332" i="38"/>
  <c r="R256" i="38"/>
  <c r="K255" i="38"/>
  <c r="U253" i="38"/>
  <c r="N252" i="38"/>
  <c r="T250" i="38"/>
  <c r="Q249" i="38"/>
  <c r="S262" i="38"/>
  <c r="P261" i="38"/>
  <c r="M260" i="38"/>
  <c r="O258" i="38"/>
  <c r="L257" i="38"/>
  <c r="T241" i="38"/>
  <c r="T238" i="38" s="1"/>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S270" i="38" s="1"/>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Q263" i="38" s="1"/>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S263" i="38" s="1"/>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K263" i="38" s="1"/>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L520" i="38"/>
  <c r="T448" i="38"/>
  <c r="Q438" i="38"/>
  <c r="S431" i="38"/>
  <c r="P423" i="38"/>
  <c r="M422" i="38"/>
  <c r="O411" i="38"/>
  <c r="O408" i="38" s="1"/>
  <c r="O407" i="38" s="1"/>
  <c r="L403" i="38"/>
  <c r="R395" i="38"/>
  <c r="K392" i="38"/>
  <c r="U385" i="38"/>
  <c r="N341" i="38"/>
  <c r="N340" i="38" s="1"/>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P438" i="38"/>
  <c r="M434" i="38"/>
  <c r="O423" i="38"/>
  <c r="L422" i="38"/>
  <c r="R411" i="38"/>
  <c r="K403" i="38"/>
  <c r="U395" i="38"/>
  <c r="N392" i="38"/>
  <c r="T385" i="38"/>
  <c r="Q341" i="38"/>
  <c r="S338" i="38"/>
  <c r="P335" i="38"/>
  <c r="M316" i="38"/>
  <c r="O247" i="38"/>
  <c r="L231" i="38"/>
  <c r="L230" i="38" s="1"/>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M438" i="38"/>
  <c r="O431" i="38"/>
  <c r="L423" i="38"/>
  <c r="R414" i="38"/>
  <c r="K411" i="38"/>
  <c r="K408" i="38" s="1"/>
  <c r="K407" i="38" s="1"/>
  <c r="U400" i="38"/>
  <c r="N395" i="38"/>
  <c r="T390" i="38"/>
  <c r="Q385" i="38"/>
  <c r="S339" i="38"/>
  <c r="P338" i="38"/>
  <c r="M335" i="38"/>
  <c r="M331" i="38" s="1"/>
  <c r="M330" i="38" s="1"/>
  <c r="O271" i="38"/>
  <c r="O270" i="38" s="1"/>
  <c r="L247" i="38"/>
  <c r="R228" i="38"/>
  <c r="K222" i="38"/>
  <c r="U211" i="38"/>
  <c r="U204" i="38" s="1"/>
  <c r="N203" i="38"/>
  <c r="T195" i="38"/>
  <c r="Q169" i="38"/>
  <c r="S166" i="38"/>
  <c r="P154" i="38"/>
  <c r="M152" i="38"/>
  <c r="O136" i="38"/>
  <c r="L135" i="38"/>
  <c r="R121" i="38"/>
  <c r="S88" i="38"/>
  <c r="P83" i="38"/>
  <c r="M70" i="38"/>
  <c r="O65" i="38"/>
  <c r="L53" i="38"/>
  <c r="R42" i="38"/>
  <c r="K37" i="38"/>
  <c r="L14" i="38"/>
  <c r="T561" i="38"/>
  <c r="T560" i="38" s="1"/>
  <c r="Q547" i="38"/>
  <c r="K520" i="38"/>
  <c r="O448" i="38"/>
  <c r="L438" i="38"/>
  <c r="R431" i="38"/>
  <c r="K423" i="38"/>
  <c r="U414" i="38"/>
  <c r="N411" i="38"/>
  <c r="N408" i="38" s="1"/>
  <c r="N407" i="38" s="1"/>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M69" i="38" s="1"/>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U434" i="38"/>
  <c r="U432" i="38" s="1"/>
  <c r="N431" i="38"/>
  <c r="T422" i="38"/>
  <c r="Q414" i="38"/>
  <c r="S403" i="38"/>
  <c r="P400" i="38"/>
  <c r="M395" i="38"/>
  <c r="O390" i="38"/>
  <c r="L385" i="38"/>
  <c r="R339" i="38"/>
  <c r="K338" i="38"/>
  <c r="U316" i="38"/>
  <c r="U315" i="38" s="1"/>
  <c r="N271" i="38"/>
  <c r="N270" i="38" s="1"/>
  <c r="T231" i="38"/>
  <c r="Q228" i="38"/>
  <c r="S220" i="38"/>
  <c r="P211" i="38"/>
  <c r="P204" i="38" s="1"/>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N434" i="38"/>
  <c r="N432" i="38" s="1"/>
  <c r="T423" i="38"/>
  <c r="Q422" i="38"/>
  <c r="S411" i="38"/>
  <c r="S408" i="38" s="1"/>
  <c r="S407" i="38" s="1"/>
  <c r="P403" i="38"/>
  <c r="M400" i="38"/>
  <c r="O392" i="38"/>
  <c r="L390" i="38"/>
  <c r="R341" i="38"/>
  <c r="R340" i="38" s="1"/>
  <c r="K339" i="38"/>
  <c r="U335" i="38"/>
  <c r="N316" i="38"/>
  <c r="N315" i="38" s="1"/>
  <c r="T247" i="38"/>
  <c r="T246" i="38" s="1"/>
  <c r="Q231" i="38"/>
  <c r="S222" i="38"/>
  <c r="P220" i="38"/>
  <c r="M211" i="38"/>
  <c r="M204" i="38" s="1"/>
  <c r="O196" i="38"/>
  <c r="L195" i="38"/>
  <c r="R167" i="38"/>
  <c r="K166" i="38"/>
  <c r="U152" i="38"/>
  <c r="N138" i="38"/>
  <c r="T135" i="38"/>
  <c r="Q123" i="38"/>
  <c r="R96" i="38"/>
  <c r="K88" i="38"/>
  <c r="U70" i="38"/>
  <c r="U69" i="38" s="1"/>
  <c r="N68" i="38"/>
  <c r="T53" i="38"/>
  <c r="Q45" i="38"/>
  <c r="S37" i="38"/>
  <c r="P28" i="38"/>
  <c r="T14" i="38"/>
  <c r="L561" i="38"/>
  <c r="L560" i="38" s="1"/>
  <c r="S520" i="38"/>
  <c r="N451" i="38"/>
  <c r="T438" i="38"/>
  <c r="Q434" i="38"/>
  <c r="S423" i="38"/>
  <c r="P422" i="38"/>
  <c r="M414" i="38"/>
  <c r="O403" i="38"/>
  <c r="L400" i="38"/>
  <c r="R392" i="38"/>
  <c r="K390" i="38"/>
  <c r="U341" i="38"/>
  <c r="N339" i="38"/>
  <c r="T335" i="38"/>
  <c r="T331" i="38" s="1"/>
  <c r="T330" i="38" s="1"/>
  <c r="Q316" i="38"/>
  <c r="S247" i="38"/>
  <c r="P231" i="38"/>
  <c r="P230" i="38" s="1"/>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T434" i="38"/>
  <c r="T432" i="38" s="1"/>
  <c r="Q431" i="38"/>
  <c r="S422" i="38"/>
  <c r="P414" i="38"/>
  <c r="M411" i="38"/>
  <c r="M408" i="38" s="1"/>
  <c r="M407" i="38" s="1"/>
  <c r="O400" i="38"/>
  <c r="L395" i="38"/>
  <c r="R390" i="38"/>
  <c r="K385" i="38"/>
  <c r="U339" i="38"/>
  <c r="N338" i="38"/>
  <c r="T316" i="38"/>
  <c r="Q271" i="38"/>
  <c r="S231" i="38"/>
  <c r="S230" i="38" s="1"/>
  <c r="P228" i="38"/>
  <c r="M222" i="38"/>
  <c r="O211" i="38"/>
  <c r="O204" i="38" s="1"/>
  <c r="L203" i="38"/>
  <c r="L197" i="38" s="1"/>
  <c r="R195" i="38"/>
  <c r="K169" i="38"/>
  <c r="U166" i="38"/>
  <c r="N154" i="38"/>
  <c r="T138" i="38"/>
  <c r="Q136" i="38"/>
  <c r="S123" i="38"/>
  <c r="P121" i="38"/>
  <c r="L96" i="38"/>
  <c r="R83" i="38"/>
  <c r="K70" i="38"/>
  <c r="U65" i="38"/>
  <c r="N53" i="38"/>
  <c r="T42" i="38"/>
  <c r="Q37" i="38"/>
  <c r="R561" i="38"/>
  <c r="R560" i="38" s="1"/>
  <c r="K547" i="38"/>
  <c r="T451" i="38"/>
  <c r="Q448" i="38"/>
  <c r="S434" i="38"/>
  <c r="P431" i="38"/>
  <c r="M423" i="38"/>
  <c r="O414" i="38"/>
  <c r="L411" i="38"/>
  <c r="L408" i="38" s="1"/>
  <c r="L407" i="38" s="1"/>
  <c r="R400" i="38"/>
  <c r="K395" i="38"/>
  <c r="U390" i="38"/>
  <c r="N385" i="38"/>
  <c r="T339" i="38"/>
  <c r="T337" i="38" s="1"/>
  <c r="Q338" i="38"/>
  <c r="S316" i="38"/>
  <c r="S315" i="38" s="1"/>
  <c r="P271" i="38"/>
  <c r="P270" i="38" s="1"/>
  <c r="M247" i="38"/>
  <c r="O228" i="38"/>
  <c r="L222" i="38"/>
  <c r="R211" i="38"/>
  <c r="R204" i="38" s="1"/>
  <c r="K203" i="38"/>
  <c r="U195" i="38"/>
  <c r="N169" i="38"/>
  <c r="T166" i="38"/>
  <c r="T153" i="38" s="1"/>
  <c r="Q154" i="38"/>
  <c r="S138" i="38"/>
  <c r="P136" i="38"/>
  <c r="M135" i="38"/>
  <c r="O121" i="38"/>
  <c r="K96" i="38"/>
  <c r="U83" i="38"/>
  <c r="N70" i="38"/>
  <c r="T65" i="38"/>
  <c r="Q53" i="38"/>
  <c r="S42" i="38"/>
  <c r="P37" i="38"/>
  <c r="M28" i="38"/>
  <c r="K14" i="38"/>
  <c r="R586" i="38"/>
  <c r="S586" i="38"/>
  <c r="N45" i="38"/>
  <c r="O586" i="38"/>
  <c r="T211" i="38"/>
  <c r="T204" i="38" s="1"/>
  <c r="M167" i="38"/>
  <c r="L152" i="38"/>
  <c r="K135" i="38"/>
  <c r="Q96" i="38"/>
  <c r="O83" i="38"/>
  <c r="Q68" i="38"/>
  <c r="O53" i="38"/>
  <c r="L45" i="38"/>
  <c r="R37" i="38"/>
  <c r="K28" i="38"/>
  <c r="O561" i="38"/>
  <c r="O560" i="38" s="1"/>
  <c r="L547" i="38"/>
  <c r="Q451" i="38"/>
  <c r="S438" i="38"/>
  <c r="P434" i="38"/>
  <c r="P432" i="38" s="1"/>
  <c r="M431" i="38"/>
  <c r="O422" i="38"/>
  <c r="L414" i="38"/>
  <c r="R403" i="38"/>
  <c r="K400" i="38"/>
  <c r="K394" i="38" s="1"/>
  <c r="K393" i="38" s="1"/>
  <c r="U392" i="38"/>
  <c r="N390" i="38"/>
  <c r="T341" i="38"/>
  <c r="Q339" i="38"/>
  <c r="Q337" i="38" s="1"/>
  <c r="S335" i="38"/>
  <c r="S331" i="38" s="1"/>
  <c r="S330" i="38" s="1"/>
  <c r="P316" i="38"/>
  <c r="M271" i="38"/>
  <c r="O231" i="38"/>
  <c r="O230" i="38" s="1"/>
  <c r="L228" i="38"/>
  <c r="R220" i="38"/>
  <c r="K211" i="38"/>
  <c r="U196" i="38"/>
  <c r="N195" i="38"/>
  <c r="N194" i="38" s="1"/>
  <c r="T167" i="38"/>
  <c r="Q166" i="38"/>
  <c r="S152" i="38"/>
  <c r="P138" i="38"/>
  <c r="M136" i="38"/>
  <c r="O123" i="38"/>
  <c r="L121" i="38"/>
  <c r="U88" i="38"/>
  <c r="N83" i="38"/>
  <c r="T68" i="38"/>
  <c r="Q65" i="38"/>
  <c r="S45" i="38"/>
  <c r="P42" i="38"/>
  <c r="M37" i="38"/>
  <c r="N561" i="38"/>
  <c r="N560" i="38" s="1"/>
  <c r="U520" i="38"/>
  <c r="P451" i="38"/>
  <c r="M448" i="38"/>
  <c r="O434" i="38"/>
  <c r="L431" i="38"/>
  <c r="R422" i="38"/>
  <c r="K414" i="38"/>
  <c r="U403" i="38"/>
  <c r="U394" i="38" s="1"/>
  <c r="N400" i="38"/>
  <c r="T392" i="38"/>
  <c r="Q390" i="38"/>
  <c r="S341" i="38"/>
  <c r="S340" i="38" s="1"/>
  <c r="P339" i="38"/>
  <c r="P337" i="38" s="1"/>
  <c r="M338" i="38"/>
  <c r="O316" i="38"/>
  <c r="L271" i="38"/>
  <c r="R231" i="38"/>
  <c r="R230" i="38" s="1"/>
  <c r="K228" i="38"/>
  <c r="U220" i="38"/>
  <c r="N211" i="38"/>
  <c r="N204" i="38" s="1"/>
  <c r="T196" i="38"/>
  <c r="T194" i="38" s="1"/>
  <c r="Q195" i="38"/>
  <c r="S167" i="38"/>
  <c r="P166" i="38"/>
  <c r="M154" i="38"/>
  <c r="O138" i="38"/>
  <c r="L136" i="38"/>
  <c r="R123" i="38"/>
  <c r="K121" i="38"/>
  <c r="T88" i="38"/>
  <c r="Q83" i="38"/>
  <c r="S68" i="38"/>
  <c r="P65" i="38"/>
  <c r="M53" i="38"/>
  <c r="O42" i="38"/>
  <c r="L37" i="38"/>
  <c r="O14" i="38"/>
  <c r="T586" i="38"/>
  <c r="T581" i="38" s="1"/>
  <c r="U586" i="38"/>
  <c r="N586" i="38"/>
  <c r="U53" i="38"/>
  <c r="Q28" i="38"/>
  <c r="P586" i="38"/>
  <c r="Q203" i="38"/>
  <c r="R166" i="38"/>
  <c r="U138" i="38"/>
  <c r="T123" i="38"/>
  <c r="M96" i="38"/>
  <c r="T70" i="38"/>
  <c r="M68" i="38"/>
  <c r="K53" i="38"/>
  <c r="U42" i="38"/>
  <c r="N37" i="38"/>
  <c r="M14" i="38"/>
  <c r="K561" i="38"/>
  <c r="K560" i="38" s="1"/>
  <c r="R520" i="38"/>
  <c r="R519" i="38" s="1"/>
  <c r="M451" i="38"/>
  <c r="O438" i="38"/>
  <c r="O435" i="38" s="1"/>
  <c r="L434" i="38"/>
  <c r="R423" i="38"/>
  <c r="K422" i="38"/>
  <c r="U411" i="38"/>
  <c r="N403" i="38"/>
  <c r="T395" i="38"/>
  <c r="T394" i="38" s="1"/>
  <c r="Q392" i="38"/>
  <c r="S385" i="38"/>
  <c r="P341" i="38"/>
  <c r="M339" i="38"/>
  <c r="O335" i="38"/>
  <c r="O331" i="38" s="1"/>
  <c r="O330" i="38" s="1"/>
  <c r="L316" i="38"/>
  <c r="R247" i="38"/>
  <c r="K231" i="38"/>
  <c r="U222" i="38"/>
  <c r="N220" i="38"/>
  <c r="T203" i="38"/>
  <c r="Q196" i="38"/>
  <c r="S169" i="38"/>
  <c r="S168" i="38" s="1"/>
  <c r="P167" i="38"/>
  <c r="M166" i="38"/>
  <c r="O152" i="38"/>
  <c r="L138" i="38"/>
  <c r="R135" i="38"/>
  <c r="K123" i="38"/>
  <c r="T96" i="38"/>
  <c r="Q88" i="38"/>
  <c r="S70" i="38"/>
  <c r="P68" i="38"/>
  <c r="M65" i="38"/>
  <c r="O45" i="38"/>
  <c r="L42" i="38"/>
  <c r="R28" i="38"/>
  <c r="S547" i="38"/>
  <c r="Q520" i="38"/>
  <c r="L451" i="38"/>
  <c r="R438" i="38"/>
  <c r="K434" i="38"/>
  <c r="K432" i="38" s="1"/>
  <c r="U423" i="38"/>
  <c r="N422" i="38"/>
  <c r="T411" i="38"/>
  <c r="T408" i="38" s="1"/>
  <c r="T407" i="38" s="1"/>
  <c r="Q403" i="38"/>
  <c r="S395" i="38"/>
  <c r="P392" i="38"/>
  <c r="M390" i="38"/>
  <c r="O341" i="38"/>
  <c r="O340" i="38" s="1"/>
  <c r="L339" i="38"/>
  <c r="R335" i="38"/>
  <c r="K316" i="38"/>
  <c r="U247" i="38"/>
  <c r="N231" i="38"/>
  <c r="N230" i="38" s="1"/>
  <c r="T222" i="38"/>
  <c r="Q220" i="38"/>
  <c r="S203" i="38"/>
  <c r="P196" i="38"/>
  <c r="M195" i="38"/>
  <c r="O167" i="38"/>
  <c r="L166" i="38"/>
  <c r="R152" i="38"/>
  <c r="K138" i="38"/>
  <c r="U135" i="38"/>
  <c r="N123" i="38"/>
  <c r="S96" i="38"/>
  <c r="P88" i="38"/>
  <c r="M83" i="38"/>
  <c r="O68" i="38"/>
  <c r="L65" i="38"/>
  <c r="R45" i="38"/>
  <c r="K42" i="38"/>
  <c r="U28" i="38"/>
  <c r="S14" i="38"/>
  <c r="L586" i="38"/>
  <c r="M586" i="38"/>
  <c r="Q586" i="38"/>
  <c r="Q581" i="38" s="1"/>
  <c r="K68" i="38"/>
  <c r="T37" i="38"/>
  <c r="R14" i="38"/>
  <c r="Q32" i="38"/>
  <c r="S195" i="38"/>
  <c r="O154" i="38"/>
  <c r="R136" i="38"/>
  <c r="U121" i="38"/>
  <c r="N88" i="38"/>
  <c r="P70" i="38"/>
  <c r="R65" i="38"/>
  <c r="T45" i="38"/>
  <c r="Q42" i="38"/>
  <c r="S28" i="38"/>
  <c r="Q14" i="38"/>
  <c r="T547" i="38"/>
  <c r="N520" i="38"/>
  <c r="R448" i="38"/>
  <c r="K438" i="38"/>
  <c r="K435" i="38" s="1"/>
  <c r="U431" i="38"/>
  <c r="N423" i="38"/>
  <c r="T414" i="38"/>
  <c r="Q411" i="38"/>
  <c r="Q408" i="38" s="1"/>
  <c r="Q407" i="38" s="1"/>
  <c r="S400" i="38"/>
  <c r="P395" i="38"/>
  <c r="M392" i="38"/>
  <c r="O385" i="38"/>
  <c r="L341" i="38"/>
  <c r="L340" i="38" s="1"/>
  <c r="R338" i="38"/>
  <c r="K335" i="38"/>
  <c r="U271" i="38"/>
  <c r="N247" i="38"/>
  <c r="N246" i="38"/>
  <c r="T228" i="38"/>
  <c r="Q222" i="38"/>
  <c r="S211" i="38"/>
  <c r="S204" i="38"/>
  <c r="P203" i="38"/>
  <c r="M196" i="38"/>
  <c r="O169" i="38"/>
  <c r="L167" i="38"/>
  <c r="R154" i="38"/>
  <c r="K152" i="38"/>
  <c r="U136" i="38"/>
  <c r="N135" i="38"/>
  <c r="T121" i="38"/>
  <c r="P96" i="38"/>
  <c r="M88" i="38"/>
  <c r="O70" i="38"/>
  <c r="L68" i="38"/>
  <c r="R53" i="38"/>
  <c r="K45" i="38"/>
  <c r="U37" i="38"/>
  <c r="N28" i="38"/>
  <c r="O547" i="38"/>
  <c r="M520" i="38"/>
  <c r="U448" i="38"/>
  <c r="N438" i="38"/>
  <c r="T431" i="38"/>
  <c r="Q423" i="38"/>
  <c r="S414" i="38"/>
  <c r="P411" i="38"/>
  <c r="P408" i="38" s="1"/>
  <c r="P407" i="38" s="1"/>
  <c r="M403" i="38"/>
  <c r="O395" i="38"/>
  <c r="L392" i="38"/>
  <c r="R385" i="38"/>
  <c r="K341" i="38"/>
  <c r="U338" i="38"/>
  <c r="N335" i="38"/>
  <c r="N331" i="38" s="1"/>
  <c r="N330" i="38" s="1"/>
  <c r="T271" i="38"/>
  <c r="Q247" i="38"/>
  <c r="S228" i="38"/>
  <c r="P222" i="38"/>
  <c r="P221" i="38" s="1"/>
  <c r="M220" i="38"/>
  <c r="O203" i="38"/>
  <c r="L196" i="38"/>
  <c r="R169" i="38"/>
  <c r="R168" i="38" s="1"/>
  <c r="K167" i="38"/>
  <c r="U154" i="38"/>
  <c r="N152" i="38"/>
  <c r="T136" i="38"/>
  <c r="Q135" i="38"/>
  <c r="S121" i="38"/>
  <c r="O96" i="38"/>
  <c r="L88" i="38"/>
  <c r="L87" i="38" s="1"/>
  <c r="L86" i="38" s="1"/>
  <c r="R70" i="38"/>
  <c r="R21" i="38"/>
  <c r="Q21" i="38"/>
  <c r="M21" i="38"/>
  <c r="L21" i="38"/>
  <c r="N21" i="38"/>
  <c r="U21" i="38"/>
  <c r="T21" i="38"/>
  <c r="P21" i="38"/>
  <c r="K582" i="38"/>
  <c r="K586" i="38"/>
  <c r="U14" i="38"/>
  <c r="N27" i="38"/>
  <c r="O21" i="38"/>
  <c r="S21" i="38"/>
  <c r="U36" i="38"/>
  <c r="D31" i="27"/>
  <c r="F19" i="8"/>
  <c r="G19" i="8" s="1"/>
  <c r="F18" i="8"/>
  <c r="G18" i="8" s="1"/>
  <c r="Q435" i="38"/>
  <c r="L435" i="38"/>
  <c r="Q204" i="38"/>
  <c r="R404" i="38"/>
  <c r="M340" i="38"/>
  <c r="P246" i="38"/>
  <c r="M435" i="38"/>
  <c r="O404" i="38"/>
  <c r="S378" i="38"/>
  <c r="L404" i="38"/>
  <c r="K270" i="38"/>
  <c r="P404" i="38"/>
  <c r="Q331" i="38"/>
  <c r="Q330" i="38" s="1"/>
  <c r="R408" i="38"/>
  <c r="R407" i="38" s="1"/>
  <c r="M230" i="38"/>
  <c r="M404" i="38"/>
  <c r="N238" i="38"/>
  <c r="R221" i="38"/>
  <c r="K378" i="38"/>
  <c r="S337" i="38"/>
  <c r="U238" i="38"/>
  <c r="L378" i="38"/>
  <c r="M378" i="38"/>
  <c r="K404" i="38"/>
  <c r="O378" i="38"/>
  <c r="L238" i="38"/>
  <c r="R238" i="38"/>
  <c r="P378" i="38"/>
  <c r="Q378" i="38"/>
  <c r="O238" i="38"/>
  <c r="M263" i="38"/>
  <c r="N378" i="38"/>
  <c r="T378" i="38"/>
  <c r="U378" i="38"/>
  <c r="W21" i="38"/>
  <c r="Y21" i="38" s="1"/>
  <c r="K21" i="38"/>
  <c r="E21" i="38"/>
  <c r="G562" i="38"/>
  <c r="I562" i="38"/>
  <c r="V562" i="38"/>
  <c r="W562" i="38"/>
  <c r="X562" i="38"/>
  <c r="Y563" i="38"/>
  <c r="Z562" i="38"/>
  <c r="AA562" i="38"/>
  <c r="AB562" i="38"/>
  <c r="AD562" i="38"/>
  <c r="AE562" i="38"/>
  <c r="AG581" i="38"/>
  <c r="AF562" i="38"/>
  <c r="AG563" i="38"/>
  <c r="AH562" i="38"/>
  <c r="AI562" i="38"/>
  <c r="AK581" i="38"/>
  <c r="AK563" i="38"/>
  <c r="AJ562" i="38"/>
  <c r="Q221" i="38"/>
  <c r="K337" i="38"/>
  <c r="W545" i="38"/>
  <c r="Z545" i="38"/>
  <c r="O10" i="30"/>
  <c r="Y320" i="38"/>
  <c r="AL320" i="38" s="1"/>
  <c r="X315" i="38"/>
  <c r="S534" i="38"/>
  <c r="M532" i="38"/>
  <c r="S541" i="38"/>
  <c r="M538" i="38"/>
  <c r="L542" i="38"/>
  <c r="O525" i="38"/>
  <c r="N523" i="38"/>
  <c r="O441" i="38"/>
  <c r="R442" i="38"/>
  <c r="U445" i="38"/>
  <c r="R437" i="38"/>
  <c r="R435" i="38" s="1"/>
  <c r="O508" i="38"/>
  <c r="O578" i="38"/>
  <c r="N552" i="38"/>
  <c r="R534" i="38"/>
  <c r="S544" i="38"/>
  <c r="N527" i="38"/>
  <c r="T441" i="38"/>
  <c r="U440" i="38"/>
  <c r="S436" i="38"/>
  <c r="K509" i="38"/>
  <c r="N505" i="38"/>
  <c r="Q514" i="38"/>
  <c r="L558" i="38"/>
  <c r="U539" i="38"/>
  <c r="S524" i="38"/>
  <c r="L523" i="38"/>
  <c r="O444" i="38"/>
  <c r="Q446" i="38"/>
  <c r="U437" i="38"/>
  <c r="M508" i="38"/>
  <c r="R504" i="38"/>
  <c r="U513" i="38"/>
  <c r="M580" i="38"/>
  <c r="T536" i="38"/>
  <c r="N543" i="38"/>
  <c r="O526" i="38"/>
  <c r="N522" i="38"/>
  <c r="K443" i="38"/>
  <c r="L445" i="38"/>
  <c r="T510" i="38"/>
  <c r="P506" i="38"/>
  <c r="R503" i="38"/>
  <c r="U512" i="38"/>
  <c r="T515" i="38"/>
  <c r="L433" i="38"/>
  <c r="L432" i="38" s="1"/>
  <c r="Q425" i="38"/>
  <c r="P430" i="38"/>
  <c r="O417" i="38"/>
  <c r="R476" i="38"/>
  <c r="U473" i="38"/>
  <c r="T470" i="38"/>
  <c r="S467" i="38"/>
  <c r="M465" i="38"/>
  <c r="P526" i="38"/>
  <c r="P445" i="38"/>
  <c r="M503" i="38"/>
  <c r="Q515" i="38"/>
  <c r="Q426" i="38"/>
  <c r="R430" i="38"/>
  <c r="S416" i="38"/>
  <c r="U474" i="38"/>
  <c r="N471" i="38"/>
  <c r="P467" i="38"/>
  <c r="T463" i="38"/>
  <c r="S460" i="38"/>
  <c r="M458" i="38"/>
  <c r="L455" i="38"/>
  <c r="K452" i="38"/>
  <c r="N490" i="38"/>
  <c r="T544" i="38"/>
  <c r="N446" i="38"/>
  <c r="O505" i="38"/>
  <c r="O515" i="38"/>
  <c r="O426" i="38"/>
  <c r="Q430" i="38"/>
  <c r="R416" i="38"/>
  <c r="S474" i="38"/>
  <c r="U470" i="38"/>
  <c r="N467" i="38"/>
  <c r="O463" i="38"/>
  <c r="R460" i="38"/>
  <c r="U457" i="38"/>
  <c r="T454" i="38"/>
  <c r="S492" i="38"/>
  <c r="M490" i="38"/>
  <c r="L487" i="38"/>
  <c r="O544" i="38"/>
  <c r="U503" i="38"/>
  <c r="S515" i="38"/>
  <c r="S426" i="38"/>
  <c r="U430" i="38"/>
  <c r="N417" i="38"/>
  <c r="P475" i="38"/>
  <c r="L471" i="38"/>
  <c r="M467" i="38"/>
  <c r="R463" i="38"/>
  <c r="U460" i="38"/>
  <c r="T457" i="38"/>
  <c r="S454" i="38"/>
  <c r="M452" i="38"/>
  <c r="L490" i="38"/>
  <c r="K487" i="38"/>
  <c r="N484" i="38"/>
  <c r="Q481" i="38"/>
  <c r="R554" i="38"/>
  <c r="M522" i="38"/>
  <c r="K513" i="38"/>
  <c r="M515" i="38"/>
  <c r="M426" i="38"/>
  <c r="N430" i="38"/>
  <c r="N424" i="38" s="1"/>
  <c r="O585" i="38"/>
  <c r="U582" i="38"/>
  <c r="U581" i="38" s="1"/>
  <c r="M579" i="38"/>
  <c r="L576" i="38"/>
  <c r="K573" i="38"/>
  <c r="N570" i="38"/>
  <c r="Q567" i="38"/>
  <c r="K584" i="38"/>
  <c r="O580" i="38"/>
  <c r="R577" i="38"/>
  <c r="U574" i="38"/>
  <c r="T571" i="38"/>
  <c r="S568" i="38"/>
  <c r="M566" i="38"/>
  <c r="K583" i="38"/>
  <c r="T578" i="38"/>
  <c r="S575" i="38"/>
  <c r="M573" i="38"/>
  <c r="L570" i="38"/>
  <c r="K567" i="38"/>
  <c r="N564" i="38"/>
  <c r="Q554" i="38"/>
  <c r="N559" i="38"/>
  <c r="O550" i="38"/>
  <c r="N582" i="38"/>
  <c r="M568" i="38"/>
  <c r="L556" i="38"/>
  <c r="R558" i="38"/>
  <c r="T550" i="38"/>
  <c r="Q553" i="38"/>
  <c r="P535" i="38"/>
  <c r="O532" i="38"/>
  <c r="T539" i="38"/>
  <c r="S538" i="38"/>
  <c r="M543" i="38"/>
  <c r="S574" i="38"/>
  <c r="Q564" i="38"/>
  <c r="K557" i="38"/>
  <c r="K552" i="38"/>
  <c r="O548" i="38"/>
  <c r="N536" i="38"/>
  <c r="Q533" i="38"/>
  <c r="P530" i="38"/>
  <c r="U540" i="38"/>
  <c r="T543" i="38"/>
  <c r="R579" i="38"/>
  <c r="U568" i="38"/>
  <c r="Q555" i="38"/>
  <c r="L559" i="38"/>
  <c r="S549" i="38"/>
  <c r="P537" i="38"/>
  <c r="O534" i="38"/>
  <c r="R531" i="38"/>
  <c r="O541" i="38"/>
  <c r="R529" i="38"/>
  <c r="U544" i="38"/>
  <c r="S525" i="38"/>
  <c r="S522" i="38"/>
  <c r="K441" i="38"/>
  <c r="N442" i="38"/>
  <c r="Q445" i="38"/>
  <c r="N437" i="38"/>
  <c r="P584" i="38"/>
  <c r="T580" i="38"/>
  <c r="S577" i="38"/>
  <c r="M575" i="38"/>
  <c r="L572" i="38"/>
  <c r="K569" i="38"/>
  <c r="N566" i="38"/>
  <c r="L583" i="38"/>
  <c r="P579" i="38"/>
  <c r="O576" i="38"/>
  <c r="R573" i="38"/>
  <c r="U570" i="38"/>
  <c r="T567" i="38"/>
  <c r="M585" i="38"/>
  <c r="R580" i="38"/>
  <c r="U577" i="38"/>
  <c r="T574" i="38"/>
  <c r="S571" i="38"/>
  <c r="M569" i="38"/>
  <c r="L566" i="38"/>
  <c r="K556" i="38"/>
  <c r="P557" i="38"/>
  <c r="Q552" i="38"/>
  <c r="P549" i="38"/>
  <c r="U576" i="38"/>
  <c r="T565" i="38"/>
  <c r="P554" i="38"/>
  <c r="R552" i="38"/>
  <c r="K549" i="38"/>
  <c r="N537" i="38"/>
  <c r="Q534" i="38"/>
  <c r="P531" i="38"/>
  <c r="U541" i="38"/>
  <c r="T529" i="38"/>
  <c r="N583" i="38"/>
  <c r="O570" i="38"/>
  <c r="P556" i="38"/>
  <c r="T558" i="38"/>
  <c r="R550" i="38"/>
  <c r="R553" i="38"/>
  <c r="K535" i="38"/>
  <c r="N532" i="38"/>
  <c r="O539" i="38"/>
  <c r="R538" i="38"/>
  <c r="U542" i="38"/>
  <c r="N575" i="38"/>
  <c r="U564" i="38"/>
  <c r="N554" i="38"/>
  <c r="O552" i="38"/>
  <c r="N548" i="38"/>
  <c r="Q536" i="38"/>
  <c r="P533" i="38"/>
  <c r="O530" i="38"/>
  <c r="P540" i="38"/>
  <c r="O543" i="38"/>
  <c r="L524" i="38"/>
  <c r="M527" i="38"/>
  <c r="T521" i="38"/>
  <c r="L444" i="38"/>
  <c r="K440" i="38"/>
  <c r="N447" i="38"/>
  <c r="M510" i="38"/>
  <c r="L507" i="38"/>
  <c r="O564" i="38"/>
  <c r="Q548" i="38"/>
  <c r="K540" i="38"/>
  <c r="P525" i="38"/>
  <c r="Q522" i="38"/>
  <c r="S443" i="38"/>
  <c r="T445" i="38"/>
  <c r="R510" i="38"/>
  <c r="K507" i="38"/>
  <c r="T503" i="38"/>
  <c r="N579" i="38"/>
  <c r="M535" i="38"/>
  <c r="S542" i="38"/>
  <c r="S526" i="38"/>
  <c r="M521" i="38"/>
  <c r="P442" i="38"/>
  <c r="Q447" i="38"/>
  <c r="K510" i="38"/>
  <c r="L506" i="38"/>
  <c r="K503" i="38"/>
  <c r="N512" i="38"/>
  <c r="Q558" i="38"/>
  <c r="Q539" i="38"/>
  <c r="O524" i="38"/>
  <c r="U523" i="38"/>
  <c r="L441" i="38"/>
  <c r="M440" i="38"/>
  <c r="P436" i="38"/>
  <c r="Q508" i="38"/>
  <c r="L505" i="38"/>
  <c r="I12" i="27"/>
  <c r="AF246" i="38"/>
  <c r="AG246" i="38" s="1"/>
  <c r="AG247" i="38"/>
  <c r="AH545" i="38"/>
  <c r="AK546" i="38"/>
  <c r="AA38" i="38"/>
  <c r="AC42" i="38"/>
  <c r="V63" i="38"/>
  <c r="Y65" i="38"/>
  <c r="Y450" i="38"/>
  <c r="V449" i="38"/>
  <c r="Y449" i="38" s="1"/>
  <c r="AK14" i="38"/>
  <c r="AC14" i="38"/>
  <c r="AD38" i="38"/>
  <c r="AI449" i="38"/>
  <c r="AK450" i="38"/>
  <c r="AA86" i="38"/>
  <c r="AG213" i="38"/>
  <c r="AG450" i="38"/>
  <c r="AF449" i="38"/>
  <c r="AG449" i="38" s="1"/>
  <c r="T537" i="38"/>
  <c r="L550" i="38"/>
  <c r="U558" i="38"/>
  <c r="N556" i="38"/>
  <c r="P569" i="38"/>
  <c r="Q580" i="38"/>
  <c r="K529" i="38"/>
  <c r="L541" i="38"/>
  <c r="T530" i="38"/>
  <c r="U533" i="38"/>
  <c r="R536" i="38"/>
  <c r="S548" i="38"/>
  <c r="P552" i="38"/>
  <c r="O554" i="38"/>
  <c r="N565" i="38"/>
  <c r="R575" i="38"/>
  <c r="Q543" i="38"/>
  <c r="N540" i="38"/>
  <c r="M530" i="38"/>
  <c r="S532" i="38"/>
  <c r="T535" i="38"/>
  <c r="M553" i="38"/>
  <c r="K551" i="38"/>
  <c r="M558" i="38"/>
  <c r="Q556" i="38"/>
  <c r="S570" i="38"/>
  <c r="R583" i="38"/>
  <c r="S550" i="38"/>
  <c r="S558" i="38"/>
  <c r="U554" i="38"/>
  <c r="R564" i="38"/>
  <c r="O567" i="38"/>
  <c r="P570" i="38"/>
  <c r="Q573" i="38"/>
  <c r="N576" i="38"/>
  <c r="K579" i="38"/>
  <c r="O583" i="38"/>
  <c r="Q566" i="38"/>
  <c r="N569" i="38"/>
  <c r="K572" i="38"/>
  <c r="L575" i="38"/>
  <c r="M578" i="38"/>
  <c r="S580" i="38"/>
  <c r="O584" i="38"/>
  <c r="U567" i="38"/>
  <c r="R570" i="38"/>
  <c r="O573" i="38"/>
  <c r="P576" i="38"/>
  <c r="Q579" i="38"/>
  <c r="M583" i="38"/>
  <c r="AK342" i="38"/>
  <c r="X14" i="38"/>
  <c r="Y14" i="38" s="1"/>
  <c r="V360" i="38"/>
  <c r="Y360" i="38" s="1"/>
  <c r="AL360" i="38" s="1"/>
  <c r="D247" i="38"/>
  <c r="W317" i="38"/>
  <c r="W315" i="38" s="1"/>
  <c r="F58" i="8"/>
  <c r="G58" i="8" s="1"/>
  <c r="C45" i="27"/>
  <c r="C47" i="27"/>
  <c r="Q17" i="43"/>
  <c r="P51" i="43"/>
  <c r="P47" i="43"/>
  <c r="P43" i="43"/>
  <c r="P39" i="43"/>
  <c r="P35" i="43"/>
  <c r="P31" i="43"/>
  <c r="P27" i="43"/>
  <c r="P23" i="43"/>
  <c r="P19" i="43"/>
  <c r="Q42" i="43"/>
  <c r="Q26" i="43"/>
  <c r="Q36" i="43"/>
  <c r="Q20" i="43"/>
  <c r="Q32" i="43"/>
  <c r="Q30" i="43"/>
  <c r="Q22" i="43"/>
  <c r="Q40" i="43"/>
  <c r="D44" i="27"/>
  <c r="D45" i="27"/>
  <c r="D33" i="27"/>
  <c r="D37" i="27"/>
  <c r="D42" i="27"/>
  <c r="D39" i="27"/>
  <c r="D38" i="27"/>
  <c r="D43" i="27"/>
  <c r="C34" i="27"/>
  <c r="C36" i="27"/>
  <c r="C44" i="27"/>
  <c r="C41" i="27"/>
  <c r="C42" i="27"/>
  <c r="C35" i="27"/>
  <c r="F21" i="8"/>
  <c r="G21" i="8" s="1"/>
  <c r="F33" i="8"/>
  <c r="G33" i="8" s="1"/>
  <c r="F31" i="8"/>
  <c r="G31" i="8" s="1"/>
  <c r="F40" i="8"/>
  <c r="G40" i="8" s="1"/>
  <c r="F49" i="8"/>
  <c r="G49" i="8" s="1"/>
  <c r="F25" i="8"/>
  <c r="G25" i="8" s="1"/>
  <c r="F55" i="8"/>
  <c r="G55" i="8" s="1"/>
  <c r="Y546" i="38"/>
  <c r="Z13" i="38"/>
  <c r="AD13" i="38"/>
  <c r="AE13" i="38"/>
  <c r="AK42" i="38"/>
  <c r="AG65" i="38"/>
  <c r="AK168" i="38"/>
  <c r="AA13" i="38"/>
  <c r="AG42" i="38"/>
  <c r="AC519" i="38"/>
  <c r="F78" i="8"/>
  <c r="G78" i="8" s="1"/>
  <c r="F79" i="8"/>
  <c r="G79" i="8"/>
  <c r="F82" i="8"/>
  <c r="G82" i="8"/>
  <c r="F81" i="8"/>
  <c r="G81" i="8" s="1"/>
  <c r="F100" i="8"/>
  <c r="G100" i="8"/>
  <c r="F99" i="8"/>
  <c r="G99" i="8" s="1"/>
  <c r="F103" i="8"/>
  <c r="G103" i="8"/>
  <c r="F102" i="8"/>
  <c r="G102" i="8" s="1"/>
  <c r="F106" i="8"/>
  <c r="G106" i="8"/>
  <c r="F105" i="8"/>
  <c r="G105" i="8" s="1"/>
  <c r="F118" i="8"/>
  <c r="G118" i="8"/>
  <c r="F117" i="8"/>
  <c r="G117" i="8" s="1"/>
  <c r="F151" i="8"/>
  <c r="G151" i="8"/>
  <c r="F150" i="8"/>
  <c r="G150" i="8" s="1"/>
  <c r="F175" i="8"/>
  <c r="G175" i="8"/>
  <c r="F174" i="8"/>
  <c r="G174" i="8" s="1"/>
  <c r="AD232" i="38"/>
  <c r="AD230" i="38" s="1"/>
  <c r="D29" i="7"/>
  <c r="D48" i="7"/>
  <c r="X232" i="38"/>
  <c r="Y232" i="38" s="1"/>
  <c r="D124" i="7"/>
  <c r="Z232" i="38"/>
  <c r="Z230" i="38" s="1"/>
  <c r="F88" i="8"/>
  <c r="G88" i="8" s="1"/>
  <c r="F87" i="8"/>
  <c r="G87" i="8"/>
  <c r="F91" i="8"/>
  <c r="G91" i="8" s="1"/>
  <c r="F90" i="8"/>
  <c r="G90" i="8"/>
  <c r="F94" i="8"/>
  <c r="G94" i="8" s="1"/>
  <c r="F93" i="8"/>
  <c r="G93" i="8"/>
  <c r="F112" i="8"/>
  <c r="G112" i="8" s="1"/>
  <c r="F111" i="8"/>
  <c r="G111" i="8"/>
  <c r="F139" i="8"/>
  <c r="G139" i="8" s="1"/>
  <c r="F138" i="8"/>
  <c r="G138" i="8"/>
  <c r="E27" i="38" s="1"/>
  <c r="F163" i="8"/>
  <c r="G163" i="8" s="1"/>
  <c r="F162" i="8"/>
  <c r="G162" i="8"/>
  <c r="F202" i="8"/>
  <c r="G202" i="8" s="1"/>
  <c r="F201" i="8"/>
  <c r="G201" i="8"/>
  <c r="F205" i="8"/>
  <c r="G205" i="8" s="1"/>
  <c r="F204" i="8"/>
  <c r="G204" i="8" s="1"/>
  <c r="F208" i="8"/>
  <c r="G208" i="8" s="1"/>
  <c r="F207" i="8"/>
  <c r="G207" i="8" s="1"/>
  <c r="F211" i="8"/>
  <c r="G211" i="8" s="1"/>
  <c r="F210" i="8"/>
  <c r="G210" i="8" s="1"/>
  <c r="F214" i="8"/>
  <c r="G214" i="8" s="1"/>
  <c r="F213" i="8"/>
  <c r="G213" i="8" s="1"/>
  <c r="F217" i="8"/>
  <c r="G217" i="8" s="1"/>
  <c r="F216" i="8"/>
  <c r="G216" i="8" s="1"/>
  <c r="F220" i="8"/>
  <c r="G220" i="8" s="1"/>
  <c r="F219" i="8"/>
  <c r="G219" i="8" s="1"/>
  <c r="F223" i="8"/>
  <c r="G223" i="8" s="1"/>
  <c r="F222" i="8"/>
  <c r="G222" i="8" s="1"/>
  <c r="F226" i="8"/>
  <c r="G226" i="8" s="1"/>
  <c r="F225" i="8"/>
  <c r="G225" i="8" s="1"/>
  <c r="F229" i="8"/>
  <c r="G229" i="8" s="1"/>
  <c r="F228" i="8"/>
  <c r="G228" i="8" s="1"/>
  <c r="F232" i="8"/>
  <c r="G232" i="8" s="1"/>
  <c r="F231" i="8"/>
  <c r="G231" i="8" s="1"/>
  <c r="F235" i="8"/>
  <c r="G235" i="8" s="1"/>
  <c r="F234" i="8"/>
  <c r="G234" i="8" s="1"/>
  <c r="F238" i="8"/>
  <c r="G238" i="8" s="1"/>
  <c r="F237" i="8"/>
  <c r="G237" i="8" s="1"/>
  <c r="D79" i="10"/>
  <c r="AG331" i="38" l="1"/>
  <c r="AF330" i="38"/>
  <c r="M137" i="38"/>
  <c r="T168" i="38"/>
  <c r="P168" i="38"/>
  <c r="U197" i="38"/>
  <c r="U230" i="38"/>
  <c r="O246" i="38"/>
  <c r="R270" i="38"/>
  <c r="N137" i="38"/>
  <c r="N263" i="38"/>
  <c r="AL263" i="38"/>
  <c r="Q69" i="38"/>
  <c r="L213" i="38"/>
  <c r="R263" i="38"/>
  <c r="O213" i="38"/>
  <c r="N197" i="38"/>
  <c r="S238" i="38"/>
  <c r="O263" i="38"/>
  <c r="S213" i="38"/>
  <c r="P331" i="38"/>
  <c r="P330" i="38" s="1"/>
  <c r="L263" i="38"/>
  <c r="P263" i="38"/>
  <c r="K213" i="38"/>
  <c r="K238" i="38"/>
  <c r="L246" i="38"/>
  <c r="R378" i="38"/>
  <c r="AC271" i="38"/>
  <c r="AC21" i="38"/>
  <c r="AG422" i="38"/>
  <c r="Y423" i="38"/>
  <c r="AG424" i="38"/>
  <c r="Y432" i="38"/>
  <c r="Y338" i="38"/>
  <c r="X337" i="38"/>
  <c r="X384" i="38"/>
  <c r="AD384" i="38"/>
  <c r="AI384" i="38"/>
  <c r="V384" i="38"/>
  <c r="AA384" i="38"/>
  <c r="AF384" i="38"/>
  <c r="AA394" i="38"/>
  <c r="AA393" i="38" s="1"/>
  <c r="X394" i="38"/>
  <c r="X393" i="38" s="1"/>
  <c r="AD394" i="38"/>
  <c r="AD393" i="38" s="1"/>
  <c r="Y403" i="38"/>
  <c r="AG403" i="38"/>
  <c r="Z413" i="38"/>
  <c r="Z412" i="38" s="1"/>
  <c r="AE413" i="38"/>
  <c r="AG413" i="38" s="1"/>
  <c r="AK414" i="38"/>
  <c r="AK422" i="38"/>
  <c r="AC432" i="38"/>
  <c r="AC230" i="38"/>
  <c r="P69" i="38"/>
  <c r="O194" i="38"/>
  <c r="Y434" i="38"/>
  <c r="AC203" i="38"/>
  <c r="AG121" i="38"/>
  <c r="P238" i="38"/>
  <c r="S394" i="38"/>
  <c r="U246" i="38"/>
  <c r="T87" i="38"/>
  <c r="T86" i="38" s="1"/>
  <c r="K246" i="38"/>
  <c r="M168" i="38"/>
  <c r="T263" i="38"/>
  <c r="M315" i="38"/>
  <c r="Q340" i="38"/>
  <c r="K76" i="38"/>
  <c r="O63" i="38"/>
  <c r="S197" i="38"/>
  <c r="Q197" i="38"/>
  <c r="N168" i="38"/>
  <c r="P213" i="38"/>
  <c r="P212" i="38" s="1"/>
  <c r="L168" i="38"/>
  <c r="R197" i="38"/>
  <c r="U168" i="38"/>
  <c r="O168" i="38"/>
  <c r="K230" i="38"/>
  <c r="L270" i="38"/>
  <c r="U384" i="38"/>
  <c r="Q270" i="38"/>
  <c r="U122" i="38"/>
  <c r="M238" i="38"/>
  <c r="AL253" i="38"/>
  <c r="AL285" i="38"/>
  <c r="AL498" i="38"/>
  <c r="AG330" i="38"/>
  <c r="AK449" i="38"/>
  <c r="O519" i="38"/>
  <c r="R424" i="38"/>
  <c r="S435" i="38"/>
  <c r="O197" i="38"/>
  <c r="Q246" i="38"/>
  <c r="K340" i="38"/>
  <c r="M394" i="38"/>
  <c r="U270" i="38"/>
  <c r="Q213" i="38"/>
  <c r="K315" i="38"/>
  <c r="T197" i="38"/>
  <c r="R246" i="38"/>
  <c r="P340" i="38"/>
  <c r="S153" i="38"/>
  <c r="U213" i="38"/>
  <c r="O315" i="38"/>
  <c r="K204" i="38"/>
  <c r="M270" i="38"/>
  <c r="T340" i="38"/>
  <c r="O221" i="38"/>
  <c r="K168" i="38"/>
  <c r="T315" i="38"/>
  <c r="L204" i="38"/>
  <c r="S246" i="38"/>
  <c r="S229" i="38" s="1"/>
  <c r="U340" i="38"/>
  <c r="U331" i="38"/>
  <c r="U330" i="38" s="1"/>
  <c r="L76" i="38"/>
  <c r="AL582" i="38"/>
  <c r="AC451" i="38"/>
  <c r="AK434" i="38"/>
  <c r="AC411" i="38"/>
  <c r="AG451" i="38"/>
  <c r="AK561" i="38"/>
  <c r="Y211" i="38"/>
  <c r="Y400" i="38"/>
  <c r="AI545" i="38"/>
  <c r="AK545" i="38" s="1"/>
  <c r="AI394" i="38"/>
  <c r="AI393" i="38" s="1"/>
  <c r="W153" i="38"/>
  <c r="W194" i="38"/>
  <c r="AB194" i="38"/>
  <c r="AG228" i="38"/>
  <c r="AC270" i="38"/>
  <c r="AK316" i="38"/>
  <c r="AC338" i="38"/>
  <c r="AK341" i="38"/>
  <c r="AG385" i="38"/>
  <c r="Y390" i="38"/>
  <c r="Y395" i="38"/>
  <c r="AB393" i="38"/>
  <c r="AK395" i="38"/>
  <c r="AG400" i="38"/>
  <c r="AK403" i="38"/>
  <c r="AL403" i="38" s="1"/>
  <c r="M213" i="38"/>
  <c r="T270" i="38"/>
  <c r="P197" i="38"/>
  <c r="K331" i="38"/>
  <c r="K330" i="38" s="1"/>
  <c r="T413" i="38"/>
  <c r="T221" i="38"/>
  <c r="R331" i="38"/>
  <c r="R330" i="38" s="1"/>
  <c r="N213" i="38"/>
  <c r="L315" i="38"/>
  <c r="U408" i="38"/>
  <c r="U407" i="38" s="1"/>
  <c r="K221" i="38"/>
  <c r="T384" i="38"/>
  <c r="T336" i="38" s="1"/>
  <c r="R213" i="38"/>
  <c r="P315" i="38"/>
  <c r="K197" i="38"/>
  <c r="M246" i="38"/>
  <c r="Q315" i="38"/>
  <c r="Q230" i="38"/>
  <c r="M197" i="38"/>
  <c r="T230" i="38"/>
  <c r="T213" i="38"/>
  <c r="R315" i="38"/>
  <c r="L331" i="38"/>
  <c r="L330" i="38" s="1"/>
  <c r="Y32" i="38"/>
  <c r="AF413" i="38"/>
  <c r="AF412" i="38" s="1"/>
  <c r="Y451" i="38"/>
  <c r="AG431" i="38"/>
  <c r="AC438" i="38"/>
  <c r="AJ413" i="38"/>
  <c r="AJ412" i="38" s="1"/>
  <c r="Y448" i="38"/>
  <c r="AC434" i="38"/>
  <c r="W413" i="38"/>
  <c r="W412" i="38" s="1"/>
  <c r="Y412" i="38" s="1"/>
  <c r="AB413" i="38"/>
  <c r="AB412" i="38" s="1"/>
  <c r="AK423" i="38"/>
  <c r="AK438" i="38"/>
  <c r="AH13" i="38"/>
  <c r="AB13" i="38"/>
  <c r="AC45" i="38"/>
  <c r="AK96" i="38"/>
  <c r="Z204" i="38"/>
  <c r="AC204" i="38" s="1"/>
  <c r="AC211" i="38"/>
  <c r="AH408" i="38"/>
  <c r="AH407" i="38" s="1"/>
  <c r="AK407" i="38" s="1"/>
  <c r="AK411" i="38"/>
  <c r="Y422" i="38"/>
  <c r="AC422" i="38"/>
  <c r="AG432" i="38"/>
  <c r="AK432" i="38"/>
  <c r="Y435" i="38"/>
  <c r="AC435" i="38"/>
  <c r="AL184" i="38"/>
  <c r="AL198" i="38"/>
  <c r="AL207" i="38"/>
  <c r="AL281" i="38"/>
  <c r="AL272" i="38"/>
  <c r="AL278" i="38"/>
  <c r="AL293" i="38"/>
  <c r="AL324" i="38"/>
  <c r="AL349" i="38"/>
  <c r="AL478" i="38"/>
  <c r="AL428" i="38"/>
  <c r="AL514" i="38"/>
  <c r="AL521" i="38"/>
  <c r="AL526" i="38"/>
  <c r="AL523" i="38"/>
  <c r="AL540" i="38"/>
  <c r="AL554" i="38"/>
  <c r="AL532" i="38"/>
  <c r="AL558" i="38"/>
  <c r="AL576" i="38"/>
  <c r="AL584" i="38"/>
  <c r="AL583" i="38"/>
  <c r="AL569" i="38"/>
  <c r="AK43" i="38"/>
  <c r="AD221" i="38"/>
  <c r="AD212" i="38" s="1"/>
  <c r="Z337" i="38"/>
  <c r="AJ337" i="38"/>
  <c r="AC341" i="38"/>
  <c r="AG341" i="38"/>
  <c r="AB384" i="38"/>
  <c r="Y392" i="38"/>
  <c r="AK392" i="38"/>
  <c r="AC414" i="38"/>
  <c r="Y439" i="38"/>
  <c r="AC19" i="38"/>
  <c r="AG24" i="38"/>
  <c r="AC34" i="38"/>
  <c r="AK89" i="38"/>
  <c r="AC95" i="38"/>
  <c r="AG94" i="38"/>
  <c r="AG92" i="38"/>
  <c r="V581" i="38"/>
  <c r="AH340" i="38"/>
  <c r="AH336" i="38" s="1"/>
  <c r="AH394" i="38"/>
  <c r="Y438" i="38"/>
  <c r="AE340" i="38"/>
  <c r="AA413" i="38"/>
  <c r="Y431" i="38"/>
  <c r="AG335" i="38"/>
  <c r="AG414" i="38"/>
  <c r="AB137" i="38"/>
  <c r="AH137" i="38"/>
  <c r="AH153" i="38"/>
  <c r="AL257" i="38"/>
  <c r="AL328" i="38"/>
  <c r="AL373" i="38"/>
  <c r="AL359" i="38"/>
  <c r="AL491" i="38"/>
  <c r="AL464" i="38"/>
  <c r="AL427" i="38"/>
  <c r="O69" i="38"/>
  <c r="O337" i="38"/>
  <c r="W63" i="38"/>
  <c r="Y222" i="38"/>
  <c r="AI221" i="38"/>
  <c r="AI212" i="38" s="1"/>
  <c r="V221" i="38"/>
  <c r="AA221" i="38"/>
  <c r="AA212" i="38" s="1"/>
  <c r="AF221" i="38"/>
  <c r="AF212" i="38" s="1"/>
  <c r="Y231" i="38"/>
  <c r="AK247" i="38"/>
  <c r="AE337" i="38"/>
  <c r="AK339" i="38"/>
  <c r="Z394" i="38"/>
  <c r="AE394" i="38"/>
  <c r="AE393" i="38" s="1"/>
  <c r="AJ394" i="38"/>
  <c r="AJ393" i="38" s="1"/>
  <c r="Y414" i="38"/>
  <c r="AI424" i="38"/>
  <c r="AK424" i="38" s="1"/>
  <c r="AK431" i="38"/>
  <c r="AD435" i="38"/>
  <c r="AG435" i="38" s="1"/>
  <c r="AG438" i="38"/>
  <c r="AE439" i="38"/>
  <c r="AG439" i="38" s="1"/>
  <c r="AG448" i="38"/>
  <c r="AE560" i="38"/>
  <c r="AG560" i="38" s="1"/>
  <c r="AG561" i="38"/>
  <c r="M519" i="38"/>
  <c r="L194" i="38"/>
  <c r="S221" i="38"/>
  <c r="S212" i="38" s="1"/>
  <c r="U337" i="38"/>
  <c r="R137" i="38"/>
  <c r="P194" i="38"/>
  <c r="L337" i="38"/>
  <c r="S69" i="38"/>
  <c r="P153" i="38"/>
  <c r="O137" i="38"/>
  <c r="Q153" i="38"/>
  <c r="T137" i="38"/>
  <c r="AK408" i="38"/>
  <c r="AK502" i="38"/>
  <c r="AK338" i="38"/>
  <c r="AG395" i="38"/>
  <c r="AE384" i="38"/>
  <c r="AC431" i="38"/>
  <c r="AK211" i="38"/>
  <c r="Y203" i="38"/>
  <c r="W394" i="38"/>
  <c r="AC232" i="38"/>
  <c r="V340" i="38"/>
  <c r="Q87" i="38"/>
  <c r="Q86" i="38" s="1"/>
  <c r="U221" i="38"/>
  <c r="U212" i="38" s="1"/>
  <c r="P63" i="38"/>
  <c r="U87" i="38"/>
  <c r="U86" i="38" s="1"/>
  <c r="P137" i="38"/>
  <c r="L221" i="38"/>
  <c r="L212" i="38" s="1"/>
  <c r="N69" i="38"/>
  <c r="N221" i="38"/>
  <c r="R384" i="38"/>
  <c r="P413" i="38"/>
  <c r="Q122" i="38"/>
  <c r="K153" i="38"/>
  <c r="T111" i="38"/>
  <c r="U76" i="38"/>
  <c r="U111" i="38"/>
  <c r="O122" i="38"/>
  <c r="O38" i="38"/>
  <c r="S63" i="38"/>
  <c r="AD408" i="38"/>
  <c r="AG411" i="38"/>
  <c r="AL445" i="38"/>
  <c r="AL536" i="38"/>
  <c r="AL570" i="38"/>
  <c r="AK18" i="38"/>
  <c r="AK25" i="38"/>
  <c r="Y30" i="38"/>
  <c r="AG30" i="38"/>
  <c r="AK35" i="38"/>
  <c r="AK91" i="38"/>
  <c r="AK94" i="38"/>
  <c r="AC40" i="38"/>
  <c r="AK41" i="38"/>
  <c r="AC44" i="38"/>
  <c r="AK52" i="38"/>
  <c r="AK51" i="38"/>
  <c r="AK46" i="38"/>
  <c r="AF87" i="38"/>
  <c r="AF86" i="38" s="1"/>
  <c r="AC97" i="38"/>
  <c r="AL440" i="38"/>
  <c r="AL441" i="38"/>
  <c r="AL529" i="38"/>
  <c r="AL524" i="38"/>
  <c r="AL541" i="38"/>
  <c r="AL534" i="38"/>
  <c r="AL553" i="38"/>
  <c r="AL549" i="38"/>
  <c r="AL565" i="38"/>
  <c r="AC563" i="38"/>
  <c r="AL563" i="38" s="1"/>
  <c r="AK95" i="38"/>
  <c r="Y93" i="38"/>
  <c r="AG39" i="38"/>
  <c r="Y41" i="38"/>
  <c r="AG44" i="38"/>
  <c r="Y43" i="38"/>
  <c r="AI63" i="38"/>
  <c r="Y68" i="38"/>
  <c r="AG88" i="38"/>
  <c r="AI87" i="38"/>
  <c r="AI86" i="38" s="1"/>
  <c r="V87" i="38"/>
  <c r="V86" i="38" s="1"/>
  <c r="AK562" i="38"/>
  <c r="U137" i="38"/>
  <c r="M38" i="38"/>
  <c r="M122" i="38"/>
  <c r="O76" i="38"/>
  <c r="Q168" i="38"/>
  <c r="O546" i="38"/>
  <c r="O545" i="38" s="1"/>
  <c r="Q212" i="38"/>
  <c r="M384" i="38"/>
  <c r="Q194" i="38"/>
  <c r="M337" i="38"/>
  <c r="T393" i="38"/>
  <c r="S122" i="38"/>
  <c r="N63" i="38"/>
  <c r="AC13" i="38"/>
  <c r="P394" i="38"/>
  <c r="P393" i="38" s="1"/>
  <c r="R38" i="38"/>
  <c r="M194" i="38"/>
  <c r="AH229" i="38"/>
  <c r="AK197" i="38"/>
  <c r="N38" i="38"/>
  <c r="T63" i="38"/>
  <c r="L69" i="38"/>
  <c r="AL238" i="38"/>
  <c r="Y519" i="38"/>
  <c r="Y83" i="38"/>
  <c r="AG203" i="38"/>
  <c r="Y96" i="38"/>
  <c r="Y37" i="38"/>
  <c r="Y45" i="38"/>
  <c r="AL361" i="38"/>
  <c r="AL350" i="38"/>
  <c r="AL381" i="38"/>
  <c r="AL471" i="38"/>
  <c r="AL421" i="38"/>
  <c r="AL429" i="38"/>
  <c r="AL507" i="38"/>
  <c r="AL503" i="38"/>
  <c r="AL446" i="38"/>
  <c r="AL444" i="38"/>
  <c r="AL522" i="38"/>
  <c r="AL544" i="38"/>
  <c r="AL543" i="38"/>
  <c r="AL539" i="38"/>
  <c r="AL537" i="38"/>
  <c r="AL548" i="38"/>
  <c r="AL556" i="38"/>
  <c r="AL559" i="38"/>
  <c r="AL555" i="38"/>
  <c r="AL551" i="38"/>
  <c r="AL557" i="38"/>
  <c r="AL580" i="38"/>
  <c r="AL564" i="38"/>
  <c r="AL579" i="38"/>
  <c r="AL566" i="38"/>
  <c r="AL575" i="38"/>
  <c r="AL574" i="38"/>
  <c r="AC29" i="38"/>
  <c r="AG31" i="38"/>
  <c r="AC30" i="38"/>
  <c r="AK33" i="38"/>
  <c r="R194" i="38"/>
  <c r="S76" i="38"/>
  <c r="R69" i="38"/>
  <c r="R111" i="38"/>
  <c r="P122" i="38"/>
  <c r="T76" i="38"/>
  <c r="R76" i="38"/>
  <c r="M76" i="38"/>
  <c r="S137" i="38"/>
  <c r="Q394" i="38"/>
  <c r="X221" i="38"/>
  <c r="AD87" i="38"/>
  <c r="AD86" i="38" s="1"/>
  <c r="N87" i="38"/>
  <c r="N86" i="38" s="1"/>
  <c r="S87" i="38"/>
  <c r="S86" i="38" s="1"/>
  <c r="P384" i="38"/>
  <c r="N394" i="38"/>
  <c r="L122" i="38"/>
  <c r="R87" i="38"/>
  <c r="R86" i="38" s="1"/>
  <c r="Q137" i="38"/>
  <c r="K194" i="38"/>
  <c r="M221" i="38"/>
  <c r="M212" i="38" s="1"/>
  <c r="AK413" i="38"/>
  <c r="AK203" i="38"/>
  <c r="Y220" i="38"/>
  <c r="AG211" i="38"/>
  <c r="X63" i="38"/>
  <c r="AC68" i="38"/>
  <c r="AG68" i="38"/>
  <c r="AL68" i="38" s="1"/>
  <c r="AC70" i="38"/>
  <c r="AK70" i="38"/>
  <c r="AG83" i="38"/>
  <c r="Y88" i="38"/>
  <c r="Z122" i="38"/>
  <c r="AJ122" i="38"/>
  <c r="W122" i="38"/>
  <c r="AB122" i="38"/>
  <c r="AH122" i="38"/>
  <c r="AB153" i="38"/>
  <c r="AC197" i="38"/>
  <c r="Y204" i="38"/>
  <c r="AK204" i="38"/>
  <c r="V337" i="38"/>
  <c r="Y337" i="38" s="1"/>
  <c r="AA337" i="38"/>
  <c r="Y341" i="38"/>
  <c r="AL341" i="38" s="1"/>
  <c r="Y50" i="38"/>
  <c r="AK49" i="38"/>
  <c r="AG58" i="38"/>
  <c r="Y57" i="38"/>
  <c r="V212" i="38"/>
  <c r="Y213" i="38"/>
  <c r="W340" i="38"/>
  <c r="W336" i="38" s="1"/>
  <c r="Z581" i="38"/>
  <c r="AC581" i="38" s="1"/>
  <c r="AC450" i="38"/>
  <c r="AL450" i="38" s="1"/>
  <c r="Q439" i="38"/>
  <c r="O413" i="38"/>
  <c r="S13" i="38"/>
  <c r="O394" i="38"/>
  <c r="O393" i="38" s="1"/>
  <c r="M87" i="38"/>
  <c r="M86" i="38" s="1"/>
  <c r="K384" i="38"/>
  <c r="AL423" i="38"/>
  <c r="AL434" i="38"/>
  <c r="X518" i="38"/>
  <c r="Y518" i="38" s="1"/>
  <c r="Y330" i="38"/>
  <c r="AB545" i="38"/>
  <c r="AC545" i="38" s="1"/>
  <c r="AC28" i="38"/>
  <c r="AK166" i="38"/>
  <c r="AK169" i="38"/>
  <c r="AC195" i="38"/>
  <c r="AL189" i="38"/>
  <c r="AL309" i="38"/>
  <c r="AL405" i="38"/>
  <c r="AL406" i="38"/>
  <c r="AL345" i="38"/>
  <c r="AL391" i="38"/>
  <c r="AL500" i="38"/>
  <c r="AL481" i="38"/>
  <c r="AL497" i="38"/>
  <c r="AL513" i="38"/>
  <c r="AL508" i="38"/>
  <c r="AL512" i="38"/>
  <c r="AL442" i="38"/>
  <c r="AL531" i="38"/>
  <c r="AL585" i="38"/>
  <c r="Y562" i="38"/>
  <c r="O13" i="38"/>
  <c r="N13" i="38"/>
  <c r="S111" i="38"/>
  <c r="U153" i="38"/>
  <c r="O384" i="38"/>
  <c r="L13" i="38"/>
  <c r="P336" i="38"/>
  <c r="P38" i="38"/>
  <c r="N76" i="38"/>
  <c r="R394" i="38"/>
  <c r="R393" i="38" s="1"/>
  <c r="Y342" i="38"/>
  <c r="AL342" i="38" s="1"/>
  <c r="X212" i="38"/>
  <c r="AC562" i="38"/>
  <c r="R153" i="38"/>
  <c r="K122" i="38"/>
  <c r="M153" i="38"/>
  <c r="K87" i="38"/>
  <c r="K86" i="38" s="1"/>
  <c r="U194" i="38"/>
  <c r="U63" i="38"/>
  <c r="P111" i="38"/>
  <c r="N153" i="38"/>
  <c r="W270" i="38"/>
  <c r="Y270" i="38" s="1"/>
  <c r="Z63" i="38"/>
  <c r="Y197" i="38"/>
  <c r="AG16" i="38"/>
  <c r="Y339" i="38"/>
  <c r="Y385" i="38"/>
  <c r="AK385" i="38"/>
  <c r="AC390" i="38"/>
  <c r="AG390" i="38"/>
  <c r="AC26" i="38"/>
  <c r="AG26" i="38"/>
  <c r="AK27" i="38"/>
  <c r="AK29" i="38"/>
  <c r="Y31" i="38"/>
  <c r="AK30" i="38"/>
  <c r="AC33" i="38"/>
  <c r="Y95" i="38"/>
  <c r="AC41" i="38"/>
  <c r="AC43" i="38"/>
  <c r="AG43" i="38"/>
  <c r="AA63" i="38"/>
  <c r="AF63" i="38"/>
  <c r="AK65" i="38"/>
  <c r="AK68" i="38"/>
  <c r="AG70" i="38"/>
  <c r="AK83" i="38"/>
  <c r="AJ87" i="38"/>
  <c r="AJ86" i="38" s="1"/>
  <c r="Y123" i="38"/>
  <c r="AC123" i="38"/>
  <c r="AF122" i="38"/>
  <c r="AD122" i="38"/>
  <c r="AK135" i="38"/>
  <c r="Y136" i="38"/>
  <c r="AC136" i="38"/>
  <c r="AK138" i="38"/>
  <c r="AC152" i="38"/>
  <c r="AF137" i="38"/>
  <c r="AK154" i="38"/>
  <c r="Y166" i="38"/>
  <c r="AC166" i="38"/>
  <c r="AG166" i="38"/>
  <c r="AG167" i="38"/>
  <c r="AK167" i="38"/>
  <c r="Y168" i="38"/>
  <c r="AK195" i="38"/>
  <c r="Y196" i="38"/>
  <c r="AA194" i="38"/>
  <c r="AF194" i="38"/>
  <c r="AG197" i="38"/>
  <c r="AJ221" i="38"/>
  <c r="AJ212" i="38" s="1"/>
  <c r="AC231" i="38"/>
  <c r="AK271" i="38"/>
  <c r="Y335" i="38"/>
  <c r="AC335" i="38"/>
  <c r="AK435" i="38"/>
  <c r="AG520" i="38"/>
  <c r="AL520" i="38" s="1"/>
  <c r="Y560" i="38"/>
  <c r="AC560" i="38"/>
  <c r="AG19" i="38"/>
  <c r="AG22" i="38"/>
  <c r="AK24" i="38"/>
  <c r="AK32" i="38"/>
  <c r="Y89" i="38"/>
  <c r="AG89" i="38"/>
  <c r="Y36" i="38"/>
  <c r="Y40" i="38"/>
  <c r="AK40" i="38"/>
  <c r="AC39" i="38"/>
  <c r="AG50" i="38"/>
  <c r="Y49" i="38"/>
  <c r="AC49" i="38"/>
  <c r="AG48" i="38"/>
  <c r="AC47" i="38"/>
  <c r="AF38" i="38"/>
  <c r="AK23" i="38"/>
  <c r="AC16" i="38"/>
  <c r="Y17" i="38"/>
  <c r="AG18" i="38"/>
  <c r="AC27" i="38"/>
  <c r="AG34" i="38"/>
  <c r="AC90" i="38"/>
  <c r="Y92" i="38"/>
  <c r="AC92" i="38"/>
  <c r="AG51" i="38"/>
  <c r="AC50" i="38"/>
  <c r="X87" i="38"/>
  <c r="X86" i="38" s="1"/>
  <c r="AK47" i="38"/>
  <c r="AK62" i="38"/>
  <c r="AG62" i="38"/>
  <c r="AC62" i="38"/>
  <c r="AG61" i="38"/>
  <c r="AG60" i="38"/>
  <c r="Y58" i="38"/>
  <c r="AK58" i="38"/>
  <c r="AG57" i="38"/>
  <c r="AK57" i="38"/>
  <c r="AC56" i="38"/>
  <c r="AC55" i="38"/>
  <c r="AG54" i="38"/>
  <c r="AG108" i="38"/>
  <c r="Y107" i="38"/>
  <c r="AG106" i="38"/>
  <c r="Y105" i="38"/>
  <c r="AG100" i="38"/>
  <c r="Y101" i="38"/>
  <c r="AG102" i="38"/>
  <c r="Y103" i="38"/>
  <c r="AG104" i="38"/>
  <c r="Y64" i="38"/>
  <c r="AG67" i="38"/>
  <c r="Y66" i="38"/>
  <c r="AC75" i="38"/>
  <c r="AG71" i="38"/>
  <c r="Y72" i="38"/>
  <c r="Y73" i="38"/>
  <c r="AG81" i="38"/>
  <c r="Y80" i="38"/>
  <c r="AG82" i="38"/>
  <c r="AC85" i="38"/>
  <c r="AG84" i="38"/>
  <c r="Y79" i="38"/>
  <c r="Y78" i="38"/>
  <c r="Y112" i="38"/>
  <c r="AG119" i="38"/>
  <c r="Y118" i="38"/>
  <c r="AG113" i="38"/>
  <c r="Y114" i="38"/>
  <c r="AG115" i="38"/>
  <c r="Y116" i="38"/>
  <c r="AG133" i="38"/>
  <c r="Y134" i="38"/>
  <c r="Y131" i="38"/>
  <c r="AG131" i="38"/>
  <c r="AG132" i="38"/>
  <c r="Y124" i="38"/>
  <c r="Y126" i="38"/>
  <c r="AG127" i="38"/>
  <c r="Y128" i="38"/>
  <c r="AG129" i="38"/>
  <c r="Y151" i="38"/>
  <c r="Y139" i="38"/>
  <c r="AG139" i="38"/>
  <c r="Y140" i="38"/>
  <c r="AG141" i="38"/>
  <c r="AG148" i="38"/>
  <c r="AG142" i="38"/>
  <c r="AK147" i="38"/>
  <c r="AK146" i="38"/>
  <c r="AC143" i="38"/>
  <c r="AC165" i="38"/>
  <c r="AC156" i="38"/>
  <c r="AK157" i="38"/>
  <c r="AC158" i="38"/>
  <c r="AG159" i="38"/>
  <c r="AK161" i="38"/>
  <c r="AK162" i="38"/>
  <c r="AK173" i="38"/>
  <c r="AC191" i="38"/>
  <c r="AC175" i="38"/>
  <c r="AG178" i="38"/>
  <c r="AK178" i="38"/>
  <c r="AC180" i="38"/>
  <c r="AG180" i="38"/>
  <c r="Y181" i="38"/>
  <c r="AL181" i="38" s="1"/>
  <c r="Y183" i="38"/>
  <c r="AL183" i="38" s="1"/>
  <c r="Y185" i="38"/>
  <c r="AL185" i="38" s="1"/>
  <c r="AG186" i="38"/>
  <c r="AK186" i="38"/>
  <c r="AC188" i="38"/>
  <c r="AG188" i="38"/>
  <c r="AG586" i="38"/>
  <c r="AG232" i="38"/>
  <c r="X230" i="38"/>
  <c r="Q393" i="38"/>
  <c r="N393" i="38"/>
  <c r="T122" i="38"/>
  <c r="T110" i="38" s="1"/>
  <c r="R63" i="38"/>
  <c r="T69" i="38"/>
  <c r="O111" i="38"/>
  <c r="M13" i="38"/>
  <c r="Q38" i="38"/>
  <c r="R337" i="38"/>
  <c r="R336" i="38" s="1"/>
  <c r="T212" i="38"/>
  <c r="AC169" i="38"/>
  <c r="AA168" i="38"/>
  <c r="AB213" i="38"/>
  <c r="AC220" i="38"/>
  <c r="AH213" i="38"/>
  <c r="AK220" i="38"/>
  <c r="AB221" i="38"/>
  <c r="AC228" i="38"/>
  <c r="AH221" i="38"/>
  <c r="AK228" i="38"/>
  <c r="AE230" i="38"/>
  <c r="AE229" i="38" s="1"/>
  <c r="AG231" i="38"/>
  <c r="AJ230" i="38"/>
  <c r="AK231" i="38"/>
  <c r="Z246" i="38"/>
  <c r="AC246" i="38" s="1"/>
  <c r="AC247" i="38"/>
  <c r="AG271" i="38"/>
  <c r="AD270" i="38"/>
  <c r="AG270" i="38" s="1"/>
  <c r="Y316" i="38"/>
  <c r="V315" i="38"/>
  <c r="V229" i="38" s="1"/>
  <c r="AC316" i="38"/>
  <c r="AA315" i="38"/>
  <c r="AA229" i="38" s="1"/>
  <c r="AF315" i="38"/>
  <c r="AF229" i="38" s="1"/>
  <c r="AG316" i="38"/>
  <c r="X408" i="38"/>
  <c r="Y411" i="38"/>
  <c r="AL411" i="38" s="1"/>
  <c r="AI439" i="38"/>
  <c r="AI412" i="38" s="1"/>
  <c r="AK412" i="38" s="1"/>
  <c r="AK448" i="38"/>
  <c r="AL448" i="38" s="1"/>
  <c r="N122" i="38"/>
  <c r="L137" i="38"/>
  <c r="N337" i="38"/>
  <c r="L394" i="38"/>
  <c r="L393" i="38" s="1"/>
  <c r="L384" i="38"/>
  <c r="K69" i="38"/>
  <c r="K111" i="38"/>
  <c r="O87" i="38"/>
  <c r="O86" i="38" s="1"/>
  <c r="L38" i="38"/>
  <c r="S384" i="38"/>
  <c r="S336" i="38" s="1"/>
  <c r="AJ13" i="38"/>
  <c r="F51" i="8"/>
  <c r="G51" i="8" s="1"/>
  <c r="AL404" i="38"/>
  <c r="AK270" i="38"/>
  <c r="AC196" i="38"/>
  <c r="W87" i="38"/>
  <c r="Y271" i="38"/>
  <c r="AA111" i="38"/>
  <c r="AC121" i="38"/>
  <c r="O581" i="38"/>
  <c r="AG562" i="38"/>
  <c r="M229" i="38"/>
  <c r="S393" i="38"/>
  <c r="P87" i="38"/>
  <c r="P86" i="38" s="1"/>
  <c r="K137" i="38"/>
  <c r="R122" i="38"/>
  <c r="R13" i="38"/>
  <c r="R12" i="38" s="1"/>
  <c r="N229" i="38"/>
  <c r="M63" i="38"/>
  <c r="Q384" i="38"/>
  <c r="Q336" i="38" s="1"/>
  <c r="T13" i="38"/>
  <c r="Q63" i="38"/>
  <c r="P76" i="38"/>
  <c r="O153" i="38"/>
  <c r="P13" i="38"/>
  <c r="K63" i="38"/>
  <c r="N111" i="38"/>
  <c r="L153" i="38"/>
  <c r="S194" i="38"/>
  <c r="AI340" i="38"/>
  <c r="V165" i="38"/>
  <c r="AK222" i="38"/>
  <c r="AC83" i="38"/>
  <c r="Z76" i="38"/>
  <c r="AC76" i="38" s="1"/>
  <c r="AC88" i="38"/>
  <c r="AB87" i="38"/>
  <c r="AB86" i="38" s="1"/>
  <c r="AK88" i="38"/>
  <c r="AH87" i="38"/>
  <c r="Z87" i="38"/>
  <c r="AC96" i="38"/>
  <c r="AG96" i="38"/>
  <c r="AE87" i="38"/>
  <c r="N519" i="38"/>
  <c r="U13" i="38"/>
  <c r="L63" i="38"/>
  <c r="K212" i="38"/>
  <c r="N384" i="38"/>
  <c r="S38" i="38"/>
  <c r="Q111" i="38"/>
  <c r="M111" i="38"/>
  <c r="M110" i="38" s="1"/>
  <c r="T38" i="38"/>
  <c r="D36" i="27"/>
  <c r="F34" i="8"/>
  <c r="G34" i="8" s="1"/>
  <c r="F45" i="8"/>
  <c r="G45" i="8" s="1"/>
  <c r="F46" i="8"/>
  <c r="G46" i="8" s="1"/>
  <c r="AC331" i="38"/>
  <c r="AA330" i="38"/>
  <c r="AK121" i="38"/>
  <c r="AL121" i="38" s="1"/>
  <c r="AC449" i="38"/>
  <c r="AG393" i="38"/>
  <c r="AL211" i="38"/>
  <c r="AL431" i="38"/>
  <c r="AK246" i="38"/>
  <c r="AK337" i="38"/>
  <c r="V545" i="38"/>
  <c r="Y545" i="38" s="1"/>
  <c r="AG37" i="38"/>
  <c r="Y42" i="38"/>
  <c r="AL42" i="38" s="1"/>
  <c r="X122" i="38"/>
  <c r="AG123" i="38"/>
  <c r="AI122" i="38"/>
  <c r="AK122" i="38" s="1"/>
  <c r="V122" i="38"/>
  <c r="AG135" i="38"/>
  <c r="AG136" i="38"/>
  <c r="AA137" i="38"/>
  <c r="AC137" i="38" s="1"/>
  <c r="AG138" i="38"/>
  <c r="AI137" i="38"/>
  <c r="AK137" i="38" s="1"/>
  <c r="Y154" i="38"/>
  <c r="AA153" i="38"/>
  <c r="AC153" i="38" s="1"/>
  <c r="AG154" i="38"/>
  <c r="X153" i="38"/>
  <c r="AD153" i="38"/>
  <c r="Y167" i="38"/>
  <c r="AL167" i="38" s="1"/>
  <c r="Y169" i="38"/>
  <c r="AG168" i="38"/>
  <c r="AG195" i="38"/>
  <c r="X194" i="38"/>
  <c r="AD194" i="38"/>
  <c r="AI194" i="38"/>
  <c r="AK194" i="38" s="1"/>
  <c r="AG204" i="38"/>
  <c r="Y94" i="38"/>
  <c r="AK93" i="38"/>
  <c r="AC52" i="38"/>
  <c r="Y325" i="38"/>
  <c r="AL325" i="38" s="1"/>
  <c r="AC408" i="38"/>
  <c r="AL203" i="38"/>
  <c r="AE69" i="38"/>
  <c r="AF519" i="38"/>
  <c r="AF518" i="38" s="1"/>
  <c r="AG518" i="38" s="1"/>
  <c r="AL422" i="38"/>
  <c r="AK123" i="38"/>
  <c r="AK76" i="38"/>
  <c r="AH63" i="38"/>
  <c r="AJ63" i="38"/>
  <c r="AF13" i="38"/>
  <c r="AG13" i="38" s="1"/>
  <c r="AK28" i="38"/>
  <c r="AC32" i="38"/>
  <c r="AL571" i="38"/>
  <c r="AF98" i="38"/>
  <c r="AG109" i="38"/>
  <c r="AD111" i="38"/>
  <c r="AL188" i="38"/>
  <c r="AC546" i="38"/>
  <c r="AC330" i="38"/>
  <c r="AL438" i="38"/>
  <c r="AL392" i="38"/>
  <c r="AJ336" i="38"/>
  <c r="AG21" i="38"/>
  <c r="Y28" i="38"/>
  <c r="AL418" i="38"/>
  <c r="AG501" i="38"/>
  <c r="AC15" i="38"/>
  <c r="Y18" i="38"/>
  <c r="AG91" i="38"/>
  <c r="Y51" i="38"/>
  <c r="Y424" i="38"/>
  <c r="AL424" i="38" s="1"/>
  <c r="Y23" i="38"/>
  <c r="AK34" i="38"/>
  <c r="Y44" i="38"/>
  <c r="Y48" i="38"/>
  <c r="AG47" i="38"/>
  <c r="AC46" i="38"/>
  <c r="AC57" i="38"/>
  <c r="Y528" i="38"/>
  <c r="AL466" i="38"/>
  <c r="AL475" i="38"/>
  <c r="AL460" i="38"/>
  <c r="AL482" i="38"/>
  <c r="AL462" i="38"/>
  <c r="Y501" i="38"/>
  <c r="AL501" i="38" s="1"/>
  <c r="AL504" i="38"/>
  <c r="AL577" i="38"/>
  <c r="AG23" i="38"/>
  <c r="AC23" i="38"/>
  <c r="AK16" i="38"/>
  <c r="AK17" i="38"/>
  <c r="Y20" i="38"/>
  <c r="AC20" i="38"/>
  <c r="AC24" i="38"/>
  <c r="Y26" i="38"/>
  <c r="AG35" i="38"/>
  <c r="AC35" i="38"/>
  <c r="Y35" i="38"/>
  <c r="AC91" i="38"/>
  <c r="Y91" i="38"/>
  <c r="AC89" i="38"/>
  <c r="AK39" i="38"/>
  <c r="AG41" i="38"/>
  <c r="AK50" i="38"/>
  <c r="AL50" i="38" s="1"/>
  <c r="AG49" i="38"/>
  <c r="AC48" i="38"/>
  <c r="Y62" i="38"/>
  <c r="Y60" i="38"/>
  <c r="AG59" i="38"/>
  <c r="AK37" i="38"/>
  <c r="AI38" i="38"/>
  <c r="Y53" i="38"/>
  <c r="AD63" i="38"/>
  <c r="Z518" i="38"/>
  <c r="AC518" i="38" s="1"/>
  <c r="AL458" i="38"/>
  <c r="AL453" i="38"/>
  <c r="AL472" i="38"/>
  <c r="AL480" i="38"/>
  <c r="Y15" i="38"/>
  <c r="AG15" i="38"/>
  <c r="AK15" i="38"/>
  <c r="Y16" i="38"/>
  <c r="AC17" i="38"/>
  <c r="AC18" i="38"/>
  <c r="AK20" i="38"/>
  <c r="AK22" i="38"/>
  <c r="AC22" i="38"/>
  <c r="AC25" i="38"/>
  <c r="AG27" i="38"/>
  <c r="AK31" i="38"/>
  <c r="AG33" i="38"/>
  <c r="AK90" i="38"/>
  <c r="AG95" i="38"/>
  <c r="AC94" i="38"/>
  <c r="AK92" i="38"/>
  <c r="AC36" i="38"/>
  <c r="AG36" i="38"/>
  <c r="Y39" i="38"/>
  <c r="AK44" i="38"/>
  <c r="AG52" i="38"/>
  <c r="AC51" i="38"/>
  <c r="AG46" i="38"/>
  <c r="Y61" i="38"/>
  <c r="AC60" i="38"/>
  <c r="AK60" i="38"/>
  <c r="Y59" i="38"/>
  <c r="AK59" i="38"/>
  <c r="AG56" i="38"/>
  <c r="AK56" i="38"/>
  <c r="AK55" i="38"/>
  <c r="Y54" i="38"/>
  <c r="AC54" i="38"/>
  <c r="AK54" i="38"/>
  <c r="AC99" i="38"/>
  <c r="AG99" i="38"/>
  <c r="AK99" i="38"/>
  <c r="AC109" i="38"/>
  <c r="Y108" i="38"/>
  <c r="AC108" i="38"/>
  <c r="AK108" i="38"/>
  <c r="AC107" i="38"/>
  <c r="AG107" i="38"/>
  <c r="AK107" i="38"/>
  <c r="Y106" i="38"/>
  <c r="AC106" i="38"/>
  <c r="AK106" i="38"/>
  <c r="AC105" i="38"/>
  <c r="AG105" i="38"/>
  <c r="AK105" i="38"/>
  <c r="Y100" i="38"/>
  <c r="AC100" i="38"/>
  <c r="AK100" i="38"/>
  <c r="AC101" i="38"/>
  <c r="AG101" i="38"/>
  <c r="AK101" i="38"/>
  <c r="Y102" i="38"/>
  <c r="AC102" i="38"/>
  <c r="AK102" i="38"/>
  <c r="AC103" i="38"/>
  <c r="AG103" i="38"/>
  <c r="AK103" i="38"/>
  <c r="Y104" i="38"/>
  <c r="AC104" i="38"/>
  <c r="AK104" i="38"/>
  <c r="AC64" i="38"/>
  <c r="AK64" i="38"/>
  <c r="Y67" i="38"/>
  <c r="AK67" i="38"/>
  <c r="AC66" i="38"/>
  <c r="AG66" i="38"/>
  <c r="AK66" i="38"/>
  <c r="AK75" i="38"/>
  <c r="Y75" i="38"/>
  <c r="Y71" i="38"/>
  <c r="AC71" i="38"/>
  <c r="AK71" i="38"/>
  <c r="AG72" i="38"/>
  <c r="AK72" i="38"/>
  <c r="Y74" i="38"/>
  <c r="AC73" i="38"/>
  <c r="AG73" i="38"/>
  <c r="AK73" i="38"/>
  <c r="Y81" i="38"/>
  <c r="AC81" i="38"/>
  <c r="AK81" i="38"/>
  <c r="AC80" i="38"/>
  <c r="AK80" i="38"/>
  <c r="Y82" i="38"/>
  <c r="AC82" i="38"/>
  <c r="AK82" i="38"/>
  <c r="AK85" i="38"/>
  <c r="AG85" i="38"/>
  <c r="X76" i="38"/>
  <c r="Y76" i="38" s="1"/>
  <c r="Y84" i="38"/>
  <c r="AC84" i="38"/>
  <c r="AK84" i="38"/>
  <c r="AC79" i="38"/>
  <c r="AG79" i="38"/>
  <c r="AK79" i="38"/>
  <c r="Y77" i="38"/>
  <c r="AC77" i="38"/>
  <c r="AK77" i="38"/>
  <c r="AC78" i="38"/>
  <c r="AG78" i="38"/>
  <c r="AK78" i="38"/>
  <c r="Y120" i="38"/>
  <c r="AC120" i="38"/>
  <c r="AK120" i="38"/>
  <c r="Y119" i="38"/>
  <c r="AC119" i="38"/>
  <c r="AK119" i="38"/>
  <c r="Y117" i="38"/>
  <c r="AC117" i="38"/>
  <c r="AK117" i="38"/>
  <c r="AC118" i="38"/>
  <c r="AG118" i="38"/>
  <c r="AK118" i="38"/>
  <c r="AK113" i="38"/>
  <c r="AG114" i="38"/>
  <c r="AK114" i="38"/>
  <c r="Y115" i="38"/>
  <c r="AC115" i="38"/>
  <c r="AK115" i="38"/>
  <c r="AC116" i="38"/>
  <c r="AG116" i="38"/>
  <c r="AK116" i="38"/>
  <c r="Y133" i="38"/>
  <c r="AC133" i="38"/>
  <c r="AK133" i="38"/>
  <c r="AC134" i="38"/>
  <c r="AG134" i="38"/>
  <c r="Y130" i="38"/>
  <c r="AC130" i="38"/>
  <c r="AK130" i="38"/>
  <c r="AC131" i="38"/>
  <c r="AK131" i="38"/>
  <c r="Y132" i="38"/>
  <c r="AC132" i="38"/>
  <c r="AK132" i="38"/>
  <c r="AC124" i="38"/>
  <c r="AG124" i="38"/>
  <c r="AK124" i="38"/>
  <c r="Y125" i="38"/>
  <c r="AC125" i="38"/>
  <c r="AK125" i="38"/>
  <c r="AC126" i="38"/>
  <c r="AG126" i="38"/>
  <c r="AK126" i="38"/>
  <c r="Y127" i="38"/>
  <c r="AC127" i="38"/>
  <c r="AK127" i="38"/>
  <c r="AC128" i="38"/>
  <c r="AG128" i="38"/>
  <c r="AK128" i="38"/>
  <c r="Y129" i="38"/>
  <c r="AC129" i="38"/>
  <c r="AK129" i="38"/>
  <c r="AC151" i="38"/>
  <c r="AK151" i="38"/>
  <c r="AC139" i="38"/>
  <c r="AL139" i="38" s="1"/>
  <c r="AC140" i="38"/>
  <c r="AG140" i="38"/>
  <c r="AK140" i="38"/>
  <c r="Y141" i="38"/>
  <c r="AC141" i="38"/>
  <c r="AK141" i="38"/>
  <c r="AG150" i="38"/>
  <c r="AK150" i="38"/>
  <c r="Y148" i="38"/>
  <c r="AC148" i="38"/>
  <c r="AK148" i="38"/>
  <c r="AC149" i="38"/>
  <c r="AG149" i="38"/>
  <c r="AK149" i="38"/>
  <c r="Y142" i="38"/>
  <c r="AC142" i="38"/>
  <c r="AK142" i="38"/>
  <c r="AC147" i="38"/>
  <c r="AG147" i="38"/>
  <c r="AG146" i="38"/>
  <c r="AC146" i="38"/>
  <c r="Y146" i="38"/>
  <c r="AK145" i="38"/>
  <c r="AG145" i="38"/>
  <c r="Y145" i="38"/>
  <c r="Y143" i="38"/>
  <c r="AK143" i="38"/>
  <c r="AC144" i="38"/>
  <c r="AG144" i="38"/>
  <c r="AK144" i="38"/>
  <c r="Y163" i="38"/>
  <c r="AC163" i="38"/>
  <c r="AK163" i="38"/>
  <c r="AC164" i="38"/>
  <c r="AG164" i="38"/>
  <c r="AK164" i="38"/>
  <c r="AG165" i="38"/>
  <c r="AK165" i="38"/>
  <c r="Y155" i="38"/>
  <c r="AC155" i="38"/>
  <c r="AG155" i="38"/>
  <c r="Y156" i="38"/>
  <c r="AG156" i="38"/>
  <c r="AK156" i="38"/>
  <c r="Y157" i="38"/>
  <c r="AC157" i="38"/>
  <c r="AG157" i="38"/>
  <c r="Y158" i="38"/>
  <c r="AG158" i="38"/>
  <c r="AK158" i="38"/>
  <c r="Y159" i="38"/>
  <c r="AC159" i="38"/>
  <c r="AK160" i="38"/>
  <c r="AL160" i="38" s="1"/>
  <c r="Y161" i="38"/>
  <c r="AC161" i="38"/>
  <c r="Y162" i="38"/>
  <c r="AG162" i="38"/>
  <c r="Y173" i="38"/>
  <c r="AC173" i="38"/>
  <c r="AG173" i="38"/>
  <c r="Y172" i="38"/>
  <c r="AG172" i="38"/>
  <c r="AK172" i="38"/>
  <c r="Y171" i="38"/>
  <c r="AC171" i="38"/>
  <c r="AG171" i="38"/>
  <c r="Y170" i="38"/>
  <c r="AG170" i="38"/>
  <c r="Y190" i="38"/>
  <c r="AC190" i="38"/>
  <c r="AG190" i="38"/>
  <c r="AG191" i="38"/>
  <c r="AK191" i="38"/>
  <c r="AC192" i="38"/>
  <c r="AG192" i="38"/>
  <c r="Y193" i="38"/>
  <c r="AG193" i="38"/>
  <c r="AK193" i="38"/>
  <c r="Y174" i="38"/>
  <c r="AC174" i="38"/>
  <c r="AG174" i="38"/>
  <c r="Y175" i="38"/>
  <c r="AG175" i="38"/>
  <c r="AK175" i="38"/>
  <c r="Y176" i="38"/>
  <c r="AC176" i="38"/>
  <c r="AG176" i="38"/>
  <c r="Y177" i="38"/>
  <c r="AG177" i="38"/>
  <c r="Y178" i="38"/>
  <c r="AC178" i="38"/>
  <c r="F426" i="38"/>
  <c r="F507" i="38"/>
  <c r="H507" i="38" s="1"/>
  <c r="F509" i="38"/>
  <c r="J509" i="38" s="1"/>
  <c r="F436" i="38"/>
  <c r="H436" i="38" s="1"/>
  <c r="F442" i="38"/>
  <c r="J442" i="38" s="1"/>
  <c r="F522" i="38"/>
  <c r="J522" i="38" s="1"/>
  <c r="F527" i="38"/>
  <c r="J527" i="38" s="1"/>
  <c r="F525" i="38"/>
  <c r="H525" i="38" s="1"/>
  <c r="F543" i="38"/>
  <c r="F538" i="38"/>
  <c r="H538" i="38" s="1"/>
  <c r="F531" i="38"/>
  <c r="J531" i="38" s="1"/>
  <c r="F533" i="38"/>
  <c r="J533" i="38" s="1"/>
  <c r="F552" i="38"/>
  <c r="J552" i="38" s="1"/>
  <c r="F556" i="38"/>
  <c r="J556" i="38" s="1"/>
  <c r="F569" i="38"/>
  <c r="J569" i="38" s="1"/>
  <c r="F571" i="38"/>
  <c r="H571" i="38" s="1"/>
  <c r="F573" i="38"/>
  <c r="H573" i="38" s="1"/>
  <c r="F577" i="38"/>
  <c r="J577" i="38" s="1"/>
  <c r="F579" i="38"/>
  <c r="H579" i="38" s="1"/>
  <c r="D563" i="38"/>
  <c r="D562" i="38" s="1"/>
  <c r="D528" i="38"/>
  <c r="F564" i="38"/>
  <c r="H564" i="38" s="1"/>
  <c r="F484" i="38"/>
  <c r="H484" i="38" s="1"/>
  <c r="F526" i="38"/>
  <c r="J526" i="38" s="1"/>
  <c r="F539" i="38"/>
  <c r="J539" i="38" s="1"/>
  <c r="F553" i="38"/>
  <c r="H553" i="38" s="1"/>
  <c r="F572" i="38"/>
  <c r="J572" i="38" s="1"/>
  <c r="F574" i="38"/>
  <c r="H574" i="38" s="1"/>
  <c r="F583" i="38"/>
  <c r="J583" i="38" s="1"/>
  <c r="F427" i="38"/>
  <c r="J427" i="38" s="1"/>
  <c r="F536" i="38"/>
  <c r="J536" i="38" s="1"/>
  <c r="F580" i="38"/>
  <c r="H580" i="38" s="1"/>
  <c r="F34" i="38"/>
  <c r="H34" i="38" s="1"/>
  <c r="F50" i="38"/>
  <c r="J50" i="38" s="1"/>
  <c r="F47" i="38"/>
  <c r="H47" i="38" s="1"/>
  <c r="F61" i="38"/>
  <c r="J61" i="38" s="1"/>
  <c r="F59" i="38"/>
  <c r="J59" i="38" s="1"/>
  <c r="F54" i="38"/>
  <c r="J54" i="38" s="1"/>
  <c r="F109" i="38"/>
  <c r="J109" i="38" s="1"/>
  <c r="F108" i="38"/>
  <c r="J108" i="38" s="1"/>
  <c r="F106" i="38"/>
  <c r="J106" i="38" s="1"/>
  <c r="F100" i="38"/>
  <c r="J100" i="38" s="1"/>
  <c r="F102" i="38"/>
  <c r="H102" i="38" s="1"/>
  <c r="F104" i="38"/>
  <c r="J104" i="38" s="1"/>
  <c r="F67" i="38"/>
  <c r="J67" i="38" s="1"/>
  <c r="F71" i="38"/>
  <c r="J71" i="38" s="1"/>
  <c r="F74" i="38"/>
  <c r="H74" i="38" s="1"/>
  <c r="F81" i="38"/>
  <c r="H81" i="38" s="1"/>
  <c r="F82" i="38"/>
  <c r="H82" i="38" s="1"/>
  <c r="F84" i="38"/>
  <c r="J84" i="38" s="1"/>
  <c r="F77" i="38"/>
  <c r="J77" i="38" s="1"/>
  <c r="F120" i="38"/>
  <c r="H120" i="38" s="1"/>
  <c r="F119" i="38"/>
  <c r="H119" i="38" s="1"/>
  <c r="F117" i="38"/>
  <c r="J117" i="38" s="1"/>
  <c r="F113" i="38"/>
  <c r="J113" i="38" s="1"/>
  <c r="F115" i="38"/>
  <c r="J115" i="38" s="1"/>
  <c r="F133" i="38"/>
  <c r="H133" i="38" s="1"/>
  <c r="F130" i="38"/>
  <c r="J130" i="38" s="1"/>
  <c r="F132" i="38"/>
  <c r="H132" i="38" s="1"/>
  <c r="F125" i="38"/>
  <c r="J125" i="38" s="1"/>
  <c r="F127" i="38"/>
  <c r="J127" i="38" s="1"/>
  <c r="F129" i="38"/>
  <c r="J129" i="38" s="1"/>
  <c r="F139" i="38"/>
  <c r="H139" i="38" s="1"/>
  <c r="F141" i="38"/>
  <c r="J141" i="38" s="1"/>
  <c r="F148" i="38"/>
  <c r="J148" i="38" s="1"/>
  <c r="F142" i="38"/>
  <c r="J142" i="38" s="1"/>
  <c r="F146" i="38"/>
  <c r="H146" i="38" s="1"/>
  <c r="F143" i="38"/>
  <c r="H143" i="38" s="1"/>
  <c r="F163" i="38"/>
  <c r="J163" i="38" s="1"/>
  <c r="F165" i="38"/>
  <c r="H165" i="38" s="1"/>
  <c r="F233" i="38"/>
  <c r="J233" i="38" s="1"/>
  <c r="F243" i="38"/>
  <c r="J243" i="38" s="1"/>
  <c r="F239" i="38"/>
  <c r="H239" i="38" s="1"/>
  <c r="F241" i="38"/>
  <c r="J241" i="38" s="1"/>
  <c r="F258" i="38"/>
  <c r="J258" i="38" s="1"/>
  <c r="F260" i="38"/>
  <c r="J260" i="38" s="1"/>
  <c r="F262" i="38"/>
  <c r="H262" i="38" s="1"/>
  <c r="F249" i="38"/>
  <c r="H249" i="38" s="1"/>
  <c r="F252" i="38"/>
  <c r="H252" i="38" s="1"/>
  <c r="F254" i="38"/>
  <c r="H254" i="38" s="1"/>
  <c r="F256" i="38"/>
  <c r="J256" i="38" s="1"/>
  <c r="F332" i="38"/>
  <c r="J332" i="38" s="1"/>
  <c r="F268" i="38"/>
  <c r="H268" i="38" s="1"/>
  <c r="F264" i="38"/>
  <c r="H264" i="38" s="1"/>
  <c r="F266" i="38"/>
  <c r="H266" i="38" s="1"/>
  <c r="F304" i="38"/>
  <c r="H304" i="38" s="1"/>
  <c r="F306" i="38"/>
  <c r="J306" i="38" s="1"/>
  <c r="F308" i="38"/>
  <c r="H308" i="38" s="1"/>
  <c r="F310" i="38"/>
  <c r="H310" i="38" s="1"/>
  <c r="F312" i="38"/>
  <c r="H312" i="38" s="1"/>
  <c r="F314" i="38"/>
  <c r="J314" i="38" s="1"/>
  <c r="F273" i="38"/>
  <c r="H273" i="38" s="1"/>
  <c r="F275" i="38"/>
  <c r="H275" i="38" s="1"/>
  <c r="F277" i="38"/>
  <c r="H277" i="38" s="1"/>
  <c r="F279" i="38"/>
  <c r="J279" i="38" s="1"/>
  <c r="F281" i="38"/>
  <c r="H281" i="38" s="1"/>
  <c r="F283" i="38"/>
  <c r="J283" i="38" s="1"/>
  <c r="F285" i="38"/>
  <c r="J285" i="38" s="1"/>
  <c r="F287" i="38"/>
  <c r="H287" i="38" s="1"/>
  <c r="F289" i="38"/>
  <c r="H289" i="38" s="1"/>
  <c r="F291" i="38"/>
  <c r="J291" i="38" s="1"/>
  <c r="F319" i="38"/>
  <c r="J319" i="38" s="1"/>
  <c r="D404" i="38"/>
  <c r="F346" i="38"/>
  <c r="J346" i="38" s="1"/>
  <c r="F348" i="38"/>
  <c r="J348" i="38" s="1"/>
  <c r="F352" i="38"/>
  <c r="J352" i="38" s="1"/>
  <c r="F354" i="38"/>
  <c r="H354" i="38" s="1"/>
  <c r="F357" i="38"/>
  <c r="J357" i="38" s="1"/>
  <c r="F382" i="38"/>
  <c r="H382" i="38" s="1"/>
  <c r="F461" i="38"/>
  <c r="H461" i="38" s="1"/>
  <c r="F206" i="38"/>
  <c r="J206" i="38" s="1"/>
  <c r="F492" i="38"/>
  <c r="J492" i="38" s="1"/>
  <c r="F516" i="38"/>
  <c r="J516" i="38" s="1"/>
  <c r="F514" i="38"/>
  <c r="J514" i="38" s="1"/>
  <c r="F510" i="38"/>
  <c r="J510" i="38" s="1"/>
  <c r="F437" i="38"/>
  <c r="J437" i="38" s="1"/>
  <c r="F530" i="38"/>
  <c r="H530" i="38" s="1"/>
  <c r="F532" i="38"/>
  <c r="J532" i="38" s="1"/>
  <c r="F557" i="38"/>
  <c r="H557" i="38" s="1"/>
  <c r="E519" i="38"/>
  <c r="H516" i="38"/>
  <c r="F414" i="38"/>
  <c r="H414" i="38" s="1"/>
  <c r="F248" i="38"/>
  <c r="H248" i="38" s="1"/>
  <c r="F349" i="38"/>
  <c r="H349" i="38" s="1"/>
  <c r="F70" i="38"/>
  <c r="J70" i="38" s="1"/>
  <c r="F208" i="38"/>
  <c r="J208" i="38" s="1"/>
  <c r="F234" i="38"/>
  <c r="H234" i="38" s="1"/>
  <c r="F376" i="38"/>
  <c r="J376" i="38" s="1"/>
  <c r="F499" i="38"/>
  <c r="H499" i="38" s="1"/>
  <c r="F458" i="38"/>
  <c r="H458" i="38" s="1"/>
  <c r="F207" i="38"/>
  <c r="H207" i="38" s="1"/>
  <c r="F396" i="38"/>
  <c r="J396" i="38" s="1"/>
  <c r="F368" i="38"/>
  <c r="J368" i="38" s="1"/>
  <c r="F342" i="38"/>
  <c r="J342" i="38" s="1"/>
  <c r="F477" i="38"/>
  <c r="H477" i="38" s="1"/>
  <c r="F483" i="38"/>
  <c r="H483" i="38" s="1"/>
  <c r="F485" i="38"/>
  <c r="J485" i="38" s="1"/>
  <c r="F491" i="38"/>
  <c r="J491" i="38" s="1"/>
  <c r="F454" i="38"/>
  <c r="H454" i="38" s="1"/>
  <c r="F460" i="38"/>
  <c r="J460" i="38" s="1"/>
  <c r="F470" i="38"/>
  <c r="H470" i="38" s="1"/>
  <c r="F228" i="38"/>
  <c r="J228" i="38" s="1"/>
  <c r="F94" i="38"/>
  <c r="J94" i="38" s="1"/>
  <c r="F60" i="38"/>
  <c r="H60" i="38" s="1"/>
  <c r="F58" i="38"/>
  <c r="J58" i="38" s="1"/>
  <c r="F126" i="38"/>
  <c r="J126" i="38" s="1"/>
  <c r="F147" i="38"/>
  <c r="J147" i="38" s="1"/>
  <c r="F245" i="38"/>
  <c r="J245" i="38" s="1"/>
  <c r="F244" i="38"/>
  <c r="H244" i="38" s="1"/>
  <c r="F242" i="38"/>
  <c r="J242" i="38" s="1"/>
  <c r="F257" i="38"/>
  <c r="J257" i="38" s="1"/>
  <c r="F259" i="38"/>
  <c r="J259" i="38" s="1"/>
  <c r="F261" i="38"/>
  <c r="J261" i="38" s="1"/>
  <c r="F251" i="38"/>
  <c r="J251" i="38" s="1"/>
  <c r="F253" i="38"/>
  <c r="H253" i="38" s="1"/>
  <c r="F255" i="38"/>
  <c r="J255" i="38" s="1"/>
  <c r="F334" i="38"/>
  <c r="J334" i="38" s="1"/>
  <c r="F267" i="38"/>
  <c r="J267" i="38" s="1"/>
  <c r="F269" i="38"/>
  <c r="H269" i="38" s="1"/>
  <c r="F305" i="38"/>
  <c r="H305" i="38" s="1"/>
  <c r="F307" i="38"/>
  <c r="J307" i="38" s="1"/>
  <c r="F309" i="38"/>
  <c r="J309" i="38" s="1"/>
  <c r="F311" i="38"/>
  <c r="F345" i="38"/>
  <c r="J345" i="38" s="1"/>
  <c r="F347" i="38"/>
  <c r="H347" i="38" s="1"/>
  <c r="F351" i="38"/>
  <c r="F353" i="38"/>
  <c r="J353" i="38" s="1"/>
  <c r="F355" i="38"/>
  <c r="F356" i="38"/>
  <c r="F350" i="38"/>
  <c r="H350" i="38" s="1"/>
  <c r="F584" i="38"/>
  <c r="H584" i="38" s="1"/>
  <c r="F586" i="38"/>
  <c r="H586" i="38" s="1"/>
  <c r="D394" i="38"/>
  <c r="F448" i="38"/>
  <c r="H448" i="38" s="1"/>
  <c r="F582" i="38"/>
  <c r="H582" i="38" s="1"/>
  <c r="F33" i="38"/>
  <c r="J33" i="38" s="1"/>
  <c r="F392" i="38"/>
  <c r="H392" i="38" s="1"/>
  <c r="F16" i="38"/>
  <c r="J16" i="38" s="1"/>
  <c r="F19" i="38"/>
  <c r="J19" i="38" s="1"/>
  <c r="F90" i="38"/>
  <c r="J90" i="38" s="1"/>
  <c r="F51" i="38"/>
  <c r="H51" i="38" s="1"/>
  <c r="F201" i="38"/>
  <c r="H201" i="38" s="1"/>
  <c r="E263" i="38"/>
  <c r="F363" i="38"/>
  <c r="H363" i="38" s="1"/>
  <c r="F369" i="38"/>
  <c r="H369" i="38" s="1"/>
  <c r="F388" i="38"/>
  <c r="H388" i="38" s="1"/>
  <c r="F482" i="38"/>
  <c r="J482" i="38" s="1"/>
  <c r="F455" i="38"/>
  <c r="H455" i="38" s="1"/>
  <c r="F459" i="38"/>
  <c r="H459" i="38" s="1"/>
  <c r="F469" i="38"/>
  <c r="H469" i="38" s="1"/>
  <c r="D246" i="38"/>
  <c r="F338" i="38"/>
  <c r="H338" i="38" s="1"/>
  <c r="F423" i="38"/>
  <c r="J423" i="38" s="1"/>
  <c r="E563" i="38"/>
  <c r="E562" i="38" s="1"/>
  <c r="D413" i="38"/>
  <c r="E194" i="38"/>
  <c r="F220" i="38"/>
  <c r="J220" i="38" s="1"/>
  <c r="F271" i="38"/>
  <c r="H271" i="38" s="1"/>
  <c r="F390" i="38"/>
  <c r="J390" i="38" s="1"/>
  <c r="F42" i="38"/>
  <c r="H42" i="38" s="1"/>
  <c r="F96" i="38"/>
  <c r="J96" i="38" s="1"/>
  <c r="F121" i="38"/>
  <c r="J121" i="38" s="1"/>
  <c r="F152" i="38"/>
  <c r="H152" i="38" s="1"/>
  <c r="F520" i="38"/>
  <c r="H520" i="38" s="1"/>
  <c r="F565" i="38"/>
  <c r="J47" i="38"/>
  <c r="E450" i="38"/>
  <c r="E449" i="38" s="1"/>
  <c r="F548" i="38"/>
  <c r="H548" i="38" s="1"/>
  <c r="E546" i="38"/>
  <c r="D197" i="38"/>
  <c r="F21" i="38"/>
  <c r="H21" i="38" s="1"/>
  <c r="F403" i="38"/>
  <c r="F341" i="38"/>
  <c r="J341" i="38" s="1"/>
  <c r="E340" i="38"/>
  <c r="E439" i="38"/>
  <c r="F439" i="38" s="1"/>
  <c r="J439" i="38" s="1"/>
  <c r="F20" i="38"/>
  <c r="F49" i="38"/>
  <c r="J49" i="38" s="1"/>
  <c r="F22" i="38"/>
  <c r="J22" i="38" s="1"/>
  <c r="F55" i="38"/>
  <c r="J55" i="38" s="1"/>
  <c r="D63" i="38"/>
  <c r="F155" i="38"/>
  <c r="H155" i="38" s="1"/>
  <c r="F157" i="38"/>
  <c r="F159" i="38"/>
  <c r="J159" i="38" s="1"/>
  <c r="F161" i="38"/>
  <c r="H161" i="38" s="1"/>
  <c r="F173" i="38"/>
  <c r="J173" i="38" s="1"/>
  <c r="F190" i="38"/>
  <c r="J190" i="38" s="1"/>
  <c r="F192" i="38"/>
  <c r="H192" i="38" s="1"/>
  <c r="F174" i="38"/>
  <c r="H174" i="38" s="1"/>
  <c r="F176" i="38"/>
  <c r="H176" i="38" s="1"/>
  <c r="F178" i="38"/>
  <c r="F180" i="38"/>
  <c r="F182" i="38"/>
  <c r="H182" i="38" s="1"/>
  <c r="F184" i="38"/>
  <c r="J184" i="38" s="1"/>
  <c r="F186" i="38"/>
  <c r="J186" i="38" s="1"/>
  <c r="F188" i="38"/>
  <c r="J188" i="38" s="1"/>
  <c r="F219" i="38"/>
  <c r="H219" i="38" s="1"/>
  <c r="F218" i="38"/>
  <c r="J218" i="38" s="1"/>
  <c r="F223" i="38"/>
  <c r="J223" i="38" s="1"/>
  <c r="F225" i="38"/>
  <c r="J225" i="38" s="1"/>
  <c r="F202" i="38"/>
  <c r="F210" i="38"/>
  <c r="J210" i="38" s="1"/>
  <c r="F209" i="38"/>
  <c r="H209" i="38" s="1"/>
  <c r="F235" i="38"/>
  <c r="H235" i="38" s="1"/>
  <c r="F237" i="38"/>
  <c r="J237" i="38" s="1"/>
  <c r="F317" i="38"/>
  <c r="J317" i="38" s="1"/>
  <c r="F39" i="38"/>
  <c r="J39" i="38" s="1"/>
  <c r="F57" i="38"/>
  <c r="H57" i="38" s="1"/>
  <c r="D98" i="38"/>
  <c r="D97" i="38" s="1"/>
  <c r="F32" i="38"/>
  <c r="J32" i="38" s="1"/>
  <c r="F135" i="38"/>
  <c r="H135" i="38" s="1"/>
  <c r="F138" i="38"/>
  <c r="J138" i="38" s="1"/>
  <c r="F154" i="38"/>
  <c r="J154" i="38" s="1"/>
  <c r="F167" i="38"/>
  <c r="H167" i="38" s="1"/>
  <c r="F195" i="38"/>
  <c r="J195" i="38" s="1"/>
  <c r="F211" i="38"/>
  <c r="H211" i="38" s="1"/>
  <c r="D221" i="38"/>
  <c r="F231" i="38"/>
  <c r="H231" i="38" s="1"/>
  <c r="F316" i="38"/>
  <c r="J316" i="38" s="1"/>
  <c r="E384" i="38"/>
  <c r="F400" i="38"/>
  <c r="J400" i="38" s="1"/>
  <c r="F411" i="38"/>
  <c r="J411" i="38" s="1"/>
  <c r="F422" i="38"/>
  <c r="H422" i="38" s="1"/>
  <c r="F15" i="38"/>
  <c r="F24" i="38"/>
  <c r="F35" i="38"/>
  <c r="F91" i="38"/>
  <c r="H91" i="38" s="1"/>
  <c r="F95" i="38"/>
  <c r="F92" i="38"/>
  <c r="H92" i="38" s="1"/>
  <c r="F40" i="38"/>
  <c r="H40" i="38" s="1"/>
  <c r="D450" i="38"/>
  <c r="D449" i="38" s="1"/>
  <c r="F451" i="38"/>
  <c r="F547" i="38"/>
  <c r="D546" i="38"/>
  <c r="E87" i="38"/>
  <c r="E86" i="38" s="1"/>
  <c r="F88" i="38"/>
  <c r="E337" i="38"/>
  <c r="F339" i="38"/>
  <c r="J339" i="38" s="1"/>
  <c r="D230" i="38"/>
  <c r="D519" i="38"/>
  <c r="F561" i="38"/>
  <c r="E560" i="38"/>
  <c r="F560" i="38" s="1"/>
  <c r="J146" i="38"/>
  <c r="J289" i="38"/>
  <c r="H543" i="38"/>
  <c r="J543" i="38"/>
  <c r="J102" i="38"/>
  <c r="D581" i="38"/>
  <c r="F581" i="38" s="1"/>
  <c r="H581" i="38" s="1"/>
  <c r="F65" i="38"/>
  <c r="J65" i="38" s="1"/>
  <c r="E153" i="38"/>
  <c r="F203" i="38"/>
  <c r="J203" i="38" s="1"/>
  <c r="F36" i="38"/>
  <c r="H36" i="38" s="1"/>
  <c r="F44" i="38"/>
  <c r="J44" i="38" s="1"/>
  <c r="D69" i="38"/>
  <c r="D111" i="38"/>
  <c r="E137" i="38"/>
  <c r="E168" i="38"/>
  <c r="F171" i="38"/>
  <c r="J171" i="38" s="1"/>
  <c r="E246" i="38"/>
  <c r="F452" i="38"/>
  <c r="H452" i="38" s="1"/>
  <c r="D76" i="38"/>
  <c r="D340" i="38"/>
  <c r="H509" i="38"/>
  <c r="J573" i="38"/>
  <c r="D337" i="38"/>
  <c r="F31" i="38"/>
  <c r="F48" i="38"/>
  <c r="J48" i="38" s="1"/>
  <c r="F46" i="38"/>
  <c r="J46" i="38" s="1"/>
  <c r="F62" i="38"/>
  <c r="H62" i="38" s="1"/>
  <c r="F30" i="38"/>
  <c r="H30" i="38" s="1"/>
  <c r="F93" i="38"/>
  <c r="H93" i="38" s="1"/>
  <c r="F43" i="38"/>
  <c r="H43" i="38" s="1"/>
  <c r="F56" i="38"/>
  <c r="H56" i="38" s="1"/>
  <c r="F156" i="38"/>
  <c r="J156" i="38" s="1"/>
  <c r="F158" i="38"/>
  <c r="J158" i="38" s="1"/>
  <c r="F160" i="38"/>
  <c r="F162" i="38"/>
  <c r="H162" i="38" s="1"/>
  <c r="F172" i="38"/>
  <c r="F191" i="38"/>
  <c r="J191" i="38" s="1"/>
  <c r="F193" i="38"/>
  <c r="F175" i="38"/>
  <c r="F177" i="38"/>
  <c r="H177" i="38" s="1"/>
  <c r="F179" i="38"/>
  <c r="H179" i="38" s="1"/>
  <c r="F181" i="38"/>
  <c r="F183" i="38"/>
  <c r="H183" i="38" s="1"/>
  <c r="F185" i="38"/>
  <c r="F187" i="38"/>
  <c r="F189" i="38"/>
  <c r="J189" i="38" s="1"/>
  <c r="F217" i="38"/>
  <c r="J217" i="38" s="1"/>
  <c r="F215" i="38"/>
  <c r="F227" i="38"/>
  <c r="H227" i="38" s="1"/>
  <c r="F224" i="38"/>
  <c r="J224" i="38" s="1"/>
  <c r="F226" i="38"/>
  <c r="J226" i="38" s="1"/>
  <c r="F198" i="38"/>
  <c r="J198" i="38" s="1"/>
  <c r="F200" i="38"/>
  <c r="H200" i="38" s="1"/>
  <c r="F236" i="38"/>
  <c r="J236" i="38" s="1"/>
  <c r="F232" i="38"/>
  <c r="J232" i="38" s="1"/>
  <c r="E270" i="38"/>
  <c r="F293" i="38"/>
  <c r="J293" i="38" s="1"/>
  <c r="F295" i="38"/>
  <c r="J295" i="38" s="1"/>
  <c r="F297" i="38"/>
  <c r="H297" i="38" s="1"/>
  <c r="F299" i="38"/>
  <c r="H299" i="38" s="1"/>
  <c r="F301" i="38"/>
  <c r="J301" i="38" s="1"/>
  <c r="F303" i="38"/>
  <c r="J303" i="38" s="1"/>
  <c r="F327" i="38"/>
  <c r="F323" i="38"/>
  <c r="H323" i="38" s="1"/>
  <c r="F325" i="38"/>
  <c r="J325" i="38" s="1"/>
  <c r="F326" i="38"/>
  <c r="J326" i="38" s="1"/>
  <c r="E315" i="38"/>
  <c r="F321" i="38"/>
  <c r="J321" i="38" s="1"/>
  <c r="F397" i="38"/>
  <c r="H397" i="38" s="1"/>
  <c r="F313" i="38"/>
  <c r="F274" i="38"/>
  <c r="H274" i="38" s="1"/>
  <c r="F276" i="38"/>
  <c r="J276" i="38" s="1"/>
  <c r="F278" i="38"/>
  <c r="J278" i="38" s="1"/>
  <c r="F280" i="38"/>
  <c r="J280" i="38" s="1"/>
  <c r="F282" i="38"/>
  <c r="J282" i="38" s="1"/>
  <c r="F284" i="38"/>
  <c r="J284" i="38" s="1"/>
  <c r="F286" i="38"/>
  <c r="J286" i="38" s="1"/>
  <c r="F288" i="38"/>
  <c r="J288" i="38" s="1"/>
  <c r="F290" i="38"/>
  <c r="J290" i="38" s="1"/>
  <c r="F292" i="38"/>
  <c r="J292" i="38" s="1"/>
  <c r="F294" i="38"/>
  <c r="H294" i="38" s="1"/>
  <c r="F296" i="38"/>
  <c r="H296" i="38" s="1"/>
  <c r="F298" i="38"/>
  <c r="J298" i="38" s="1"/>
  <c r="F300" i="38"/>
  <c r="J300" i="38" s="1"/>
  <c r="F302" i="38"/>
  <c r="H302" i="38" s="1"/>
  <c r="F329" i="38"/>
  <c r="J329" i="38" s="1"/>
  <c r="F328" i="38"/>
  <c r="H328" i="38" s="1"/>
  <c r="F324" i="38"/>
  <c r="J324" i="38" s="1"/>
  <c r="F318" i="38"/>
  <c r="J318" i="38" s="1"/>
  <c r="F320" i="38"/>
  <c r="J320" i="38" s="1"/>
  <c r="F322" i="38"/>
  <c r="F398" i="38"/>
  <c r="J398" i="38" s="1"/>
  <c r="F399" i="38"/>
  <c r="H399" i="38" s="1"/>
  <c r="F402" i="38"/>
  <c r="H402" i="38" s="1"/>
  <c r="F375" i="38"/>
  <c r="J375" i="38" s="1"/>
  <c r="F377" i="38"/>
  <c r="F359" i="38"/>
  <c r="F361" i="38"/>
  <c r="J361" i="38" s="1"/>
  <c r="F365" i="38"/>
  <c r="J365" i="38" s="1"/>
  <c r="F367" i="38"/>
  <c r="H367" i="38" s="1"/>
  <c r="F371" i="38"/>
  <c r="J371" i="38" s="1"/>
  <c r="F373" i="38"/>
  <c r="F344" i="38"/>
  <c r="F380" i="38"/>
  <c r="J380" i="38" s="1"/>
  <c r="F386" i="38"/>
  <c r="F391" i="38"/>
  <c r="F420" i="38"/>
  <c r="J420" i="38" s="1"/>
  <c r="F494" i="38"/>
  <c r="H494" i="38" s="1"/>
  <c r="F496" i="38"/>
  <c r="H496" i="38" s="1"/>
  <c r="F498" i="38"/>
  <c r="H498" i="38" s="1"/>
  <c r="F500" i="38"/>
  <c r="J500" i="38" s="1"/>
  <c r="F478" i="38"/>
  <c r="J478" i="38" s="1"/>
  <c r="F480" i="38"/>
  <c r="J480" i="38" s="1"/>
  <c r="F486" i="38"/>
  <c r="F488" i="38"/>
  <c r="J488" i="38" s="1"/>
  <c r="F490" i="38"/>
  <c r="J490" i="38" s="1"/>
  <c r="F453" i="38"/>
  <c r="J453" i="38" s="1"/>
  <c r="F457" i="38"/>
  <c r="H457" i="38" s="1"/>
  <c r="F463" i="38"/>
  <c r="J463" i="38" s="1"/>
  <c r="F465" i="38"/>
  <c r="H465" i="38" s="1"/>
  <c r="F467" i="38"/>
  <c r="F471" i="38"/>
  <c r="H471" i="38" s="1"/>
  <c r="F473" i="38"/>
  <c r="H473" i="38" s="1"/>
  <c r="F475" i="38"/>
  <c r="J475" i="38" s="1"/>
  <c r="F415" i="38"/>
  <c r="F417" i="38"/>
  <c r="J417" i="38" s="1"/>
  <c r="F421" i="38"/>
  <c r="F428" i="38"/>
  <c r="F425" i="38"/>
  <c r="J425" i="38" s="1"/>
  <c r="F433" i="38"/>
  <c r="F517" i="38"/>
  <c r="J517" i="38" s="1"/>
  <c r="F512" i="38"/>
  <c r="F506" i="38"/>
  <c r="H506" i="38" s="1"/>
  <c r="F508" i="38"/>
  <c r="H508" i="38" s="1"/>
  <c r="F445" i="38"/>
  <c r="J445" i="38" s="1"/>
  <c r="F440" i="38"/>
  <c r="J440" i="38" s="1"/>
  <c r="F443" i="38"/>
  <c r="F441" i="38"/>
  <c r="H441" i="38" s="1"/>
  <c r="F521" i="38"/>
  <c r="F523" i="38"/>
  <c r="F524" i="38"/>
  <c r="J524" i="38" s="1"/>
  <c r="F542" i="38"/>
  <c r="F540" i="38"/>
  <c r="F534" i="38"/>
  <c r="F549" i="38"/>
  <c r="F551" i="38"/>
  <c r="H551" i="38" s="1"/>
  <c r="F559" i="38"/>
  <c r="F555" i="38"/>
  <c r="F566" i="38"/>
  <c r="F568" i="38"/>
  <c r="F570" i="38"/>
  <c r="H570" i="38" s="1"/>
  <c r="F576" i="38"/>
  <c r="F578" i="38"/>
  <c r="J578" i="38" s="1"/>
  <c r="F585" i="38"/>
  <c r="F401" i="38"/>
  <c r="J401" i="38" s="1"/>
  <c r="F406" i="38"/>
  <c r="D408" i="38"/>
  <c r="D407" i="38" s="1"/>
  <c r="F374" i="38"/>
  <c r="J374" i="38" s="1"/>
  <c r="F358" i="38"/>
  <c r="J358" i="38" s="1"/>
  <c r="F362" i="38"/>
  <c r="J362" i="38" s="1"/>
  <c r="F364" i="38"/>
  <c r="F366" i="38"/>
  <c r="F370" i="38"/>
  <c r="F372" i="38"/>
  <c r="H372" i="38" s="1"/>
  <c r="F343" i="38"/>
  <c r="H343" i="38" s="1"/>
  <c r="F381" i="38"/>
  <c r="F387" i="38"/>
  <c r="F389" i="38"/>
  <c r="H389" i="38" s="1"/>
  <c r="F419" i="38"/>
  <c r="H419" i="38" s="1"/>
  <c r="F493" i="38"/>
  <c r="H493" i="38" s="1"/>
  <c r="F495" i="38"/>
  <c r="J495" i="38" s="1"/>
  <c r="F497" i="38"/>
  <c r="H497" i="38" s="1"/>
  <c r="F479" i="38"/>
  <c r="J479" i="38" s="1"/>
  <c r="F481" i="38"/>
  <c r="F487" i="38"/>
  <c r="F489" i="38"/>
  <c r="F456" i="38"/>
  <c r="F462" i="38"/>
  <c r="F464" i="38"/>
  <c r="F466" i="38"/>
  <c r="J466" i="38" s="1"/>
  <c r="F468" i="38"/>
  <c r="F472" i="38"/>
  <c r="H472" i="38" s="1"/>
  <c r="F474" i="38"/>
  <c r="F476" i="38"/>
  <c r="F416" i="38"/>
  <c r="F418" i="38"/>
  <c r="F430" i="38"/>
  <c r="F429" i="38"/>
  <c r="F515" i="38"/>
  <c r="F511" i="38"/>
  <c r="J511" i="38" s="1"/>
  <c r="F513" i="38"/>
  <c r="F505" i="38"/>
  <c r="F447" i="38"/>
  <c r="F446" i="38"/>
  <c r="F444" i="38"/>
  <c r="F544" i="38"/>
  <c r="F541" i="38"/>
  <c r="F535" i="38"/>
  <c r="F537" i="38"/>
  <c r="F550" i="38"/>
  <c r="F558" i="38"/>
  <c r="F554" i="38"/>
  <c r="F567" i="38"/>
  <c r="H567" i="38" s="1"/>
  <c r="F575" i="38"/>
  <c r="E213" i="38"/>
  <c r="F216" i="38"/>
  <c r="E197" i="38"/>
  <c r="E204" i="38"/>
  <c r="D238" i="38"/>
  <c r="F240" i="38"/>
  <c r="D331" i="38"/>
  <c r="F333" i="38"/>
  <c r="E404" i="38"/>
  <c r="F405" i="38"/>
  <c r="F68" i="38"/>
  <c r="F107" i="38"/>
  <c r="J107" i="38" s="1"/>
  <c r="F101" i="38"/>
  <c r="F103" i="38"/>
  <c r="J103" i="38" s="1"/>
  <c r="F66" i="38"/>
  <c r="F75" i="38"/>
  <c r="H75" i="38" s="1"/>
  <c r="F73" i="38"/>
  <c r="H73" i="38" s="1"/>
  <c r="F79" i="38"/>
  <c r="F78" i="38"/>
  <c r="F118" i="38"/>
  <c r="F114" i="38"/>
  <c r="F134" i="38"/>
  <c r="F131" i="38"/>
  <c r="F128" i="38"/>
  <c r="F140" i="38"/>
  <c r="F150" i="38"/>
  <c r="F144" i="38"/>
  <c r="F164" i="38"/>
  <c r="F170" i="38"/>
  <c r="D168" i="38"/>
  <c r="F214" i="38"/>
  <c r="D213" i="38"/>
  <c r="F205" i="38"/>
  <c r="D204" i="38"/>
  <c r="E238" i="38"/>
  <c r="E230" i="38"/>
  <c r="E331" i="38"/>
  <c r="E330" i="38" s="1"/>
  <c r="F335" i="38"/>
  <c r="E394" i="38"/>
  <c r="F395" i="38"/>
  <c r="E413" i="38"/>
  <c r="E432" i="38"/>
  <c r="F432" i="38" s="1"/>
  <c r="J426" i="38"/>
  <c r="H426" i="38"/>
  <c r="F247" i="38"/>
  <c r="D38" i="38"/>
  <c r="F360" i="38"/>
  <c r="D153" i="38"/>
  <c r="F434" i="38"/>
  <c r="E221" i="38"/>
  <c r="H552" i="38"/>
  <c r="D315" i="38"/>
  <c r="F385" i="38"/>
  <c r="D384" i="38"/>
  <c r="D424" i="38"/>
  <c r="F431" i="38"/>
  <c r="D435" i="38"/>
  <c r="F438" i="38"/>
  <c r="F409" i="38"/>
  <c r="D263" i="38"/>
  <c r="F265" i="38"/>
  <c r="E408" i="38"/>
  <c r="E407" i="38" s="1"/>
  <c r="F410" i="38"/>
  <c r="D378" i="38"/>
  <c r="F379" i="38"/>
  <c r="E502" i="38"/>
  <c r="E501" i="38" s="1"/>
  <c r="F504" i="38"/>
  <c r="D270" i="38"/>
  <c r="F272" i="38"/>
  <c r="F83" i="38"/>
  <c r="F199" i="38"/>
  <c r="F105" i="38"/>
  <c r="F85" i="38"/>
  <c r="H85" i="38" s="1"/>
  <c r="F116" i="38"/>
  <c r="F124" i="38"/>
  <c r="E122" i="38"/>
  <c r="F151" i="38"/>
  <c r="F149" i="38"/>
  <c r="F145" i="38"/>
  <c r="F383" i="38"/>
  <c r="E378" i="38"/>
  <c r="J436" i="38"/>
  <c r="F250" i="38"/>
  <c r="F14" i="38"/>
  <c r="D87" i="38"/>
  <c r="F45" i="38"/>
  <c r="J45" i="38" s="1"/>
  <c r="J538" i="38"/>
  <c r="F529" i="38"/>
  <c r="E528" i="38"/>
  <c r="D122" i="38"/>
  <c r="F136" i="38"/>
  <c r="J136" i="38" s="1"/>
  <c r="D137" i="38"/>
  <c r="F166" i="38"/>
  <c r="F169" i="38"/>
  <c r="F196" i="38"/>
  <c r="J196" i="38" s="1"/>
  <c r="F222" i="38"/>
  <c r="E424" i="38"/>
  <c r="E435" i="38"/>
  <c r="F17" i="38"/>
  <c r="J17" i="38" s="1"/>
  <c r="D502" i="38"/>
  <c r="F503" i="38"/>
  <c r="F25" i="38"/>
  <c r="F23" i="38"/>
  <c r="F18" i="38"/>
  <c r="F26" i="38"/>
  <c r="F89" i="38"/>
  <c r="F52" i="38"/>
  <c r="F41" i="38"/>
  <c r="F27" i="38"/>
  <c r="M393" i="38"/>
  <c r="P229" i="38"/>
  <c r="Q76" i="38"/>
  <c r="AL449" i="38"/>
  <c r="AG230" i="38"/>
  <c r="Y317" i="38"/>
  <c r="AL317" i="38" s="1"/>
  <c r="D190" i="8"/>
  <c r="M581" i="38"/>
  <c r="L229" i="38"/>
  <c r="K229" i="38"/>
  <c r="M336" i="38"/>
  <c r="U393" i="38"/>
  <c r="R212" i="38"/>
  <c r="AL232" i="38"/>
  <c r="D70" i="8"/>
  <c r="AG38" i="38"/>
  <c r="U229" i="38"/>
  <c r="W27" i="38"/>
  <c r="W13" i="38" s="1"/>
  <c r="Q13" i="38"/>
  <c r="U38" i="38"/>
  <c r="K336" i="38"/>
  <c r="E29" i="38"/>
  <c r="F29" i="38" s="1"/>
  <c r="R229" i="38"/>
  <c r="Q229" i="38"/>
  <c r="L111" i="38"/>
  <c r="P12" i="38"/>
  <c r="Y247" i="38"/>
  <c r="AL247" i="38" s="1"/>
  <c r="AL355" i="38"/>
  <c r="AG379" i="38"/>
  <c r="AL379" i="38" s="1"/>
  <c r="AD378" i="38"/>
  <c r="AG378" i="38" s="1"/>
  <c r="AL378" i="38" s="1"/>
  <c r="Y344" i="38"/>
  <c r="AL344" i="38" s="1"/>
  <c r="X340" i="38"/>
  <c r="X336" i="38" s="1"/>
  <c r="K514" i="38"/>
  <c r="S428" i="38"/>
  <c r="N472" i="38"/>
  <c r="T443" i="38"/>
  <c r="Q429" i="38"/>
  <c r="Q424" i="38" s="1"/>
  <c r="N469" i="38"/>
  <c r="O456" i="38"/>
  <c r="M444" i="38"/>
  <c r="M439" i="38" s="1"/>
  <c r="P429" i="38"/>
  <c r="P424" i="38" s="1"/>
  <c r="U468" i="38"/>
  <c r="M514" i="38"/>
  <c r="L538" i="38"/>
  <c r="U522" i="38"/>
  <c r="U519" i="38" s="1"/>
  <c r="K446" i="38"/>
  <c r="U507" i="38"/>
  <c r="Q513" i="38"/>
  <c r="K533" i="38"/>
  <c r="T526" i="38"/>
  <c r="T442" i="38"/>
  <c r="O510" i="38"/>
  <c r="O502" i="38" s="1"/>
  <c r="O501" i="38" s="1"/>
  <c r="N503" i="38"/>
  <c r="P515" i="38"/>
  <c r="M425" i="38"/>
  <c r="K417" i="38"/>
  <c r="K413" i="38" s="1"/>
  <c r="Q473" i="38"/>
  <c r="O467" i="38"/>
  <c r="L527" i="38"/>
  <c r="N514" i="38"/>
  <c r="K426" i="38"/>
  <c r="N416" i="38"/>
  <c r="Q470" i="38"/>
  <c r="M456" i="38"/>
  <c r="K491" i="38"/>
  <c r="Q485" i="38"/>
  <c r="O479" i="38"/>
  <c r="Q503" i="38"/>
  <c r="U427" i="38"/>
  <c r="U424" i="38" s="1"/>
  <c r="R417" i="38"/>
  <c r="L472" i="38"/>
  <c r="L580" i="38"/>
  <c r="N574" i="38"/>
  <c r="P568" i="38"/>
  <c r="P582" i="38"/>
  <c r="P581" i="38" s="1"/>
  <c r="T575" i="38"/>
  <c r="M570" i="38"/>
  <c r="N584" i="38"/>
  <c r="N581" i="38" s="1"/>
  <c r="M577" i="38"/>
  <c r="K571" i="38"/>
  <c r="Q565" i="38"/>
  <c r="K558" i="38"/>
  <c r="L585" i="38"/>
  <c r="S564" i="38"/>
  <c r="S563" i="38" s="1"/>
  <c r="S562" i="38" s="1"/>
  <c r="U551" i="38"/>
  <c r="K580" i="38"/>
  <c r="Q574" i="38"/>
  <c r="O568" i="38"/>
  <c r="S582" i="38"/>
  <c r="O575" i="38"/>
  <c r="U569" i="38"/>
  <c r="S556" i="38"/>
  <c r="R559" i="38"/>
  <c r="K578" i="38"/>
  <c r="S555" i="38"/>
  <c r="N550" i="38"/>
  <c r="N546" i="38" s="1"/>
  <c r="N545" i="38" s="1"/>
  <c r="L535" i="38"/>
  <c r="P539" i="38"/>
  <c r="R542" i="38"/>
  <c r="L564" i="38"/>
  <c r="T551" i="38"/>
  <c r="S535" i="38"/>
  <c r="L530" i="38"/>
  <c r="P543" i="38"/>
  <c r="R565" i="38"/>
  <c r="Q559" i="38"/>
  <c r="L537" i="38"/>
  <c r="N531" i="38"/>
  <c r="F37" i="8"/>
  <c r="G37" i="8" s="1"/>
  <c r="X29" i="38" s="1"/>
  <c r="Y29" i="38" s="1"/>
  <c r="F36" i="8"/>
  <c r="G36" i="8" s="1"/>
  <c r="M567" i="38"/>
  <c r="T572" i="38"/>
  <c r="R578" i="38"/>
  <c r="K585" i="38"/>
  <c r="K581" i="38" s="1"/>
  <c r="R415" i="38"/>
  <c r="R413" i="38" s="1"/>
  <c r="T425" i="38"/>
  <c r="S512" i="38"/>
  <c r="Q551" i="38"/>
  <c r="Q546" i="38" s="1"/>
  <c r="Q545" i="38" s="1"/>
  <c r="S483" i="38"/>
  <c r="U489" i="38"/>
  <c r="O454" i="38"/>
  <c r="Q460" i="38"/>
  <c r="U466" i="38"/>
  <c r="R474" i="38"/>
  <c r="O430" i="38"/>
  <c r="N515" i="38"/>
  <c r="T523" i="38"/>
  <c r="T519" i="38" s="1"/>
  <c r="R489" i="38"/>
  <c r="P454" i="38"/>
  <c r="N460" i="38"/>
  <c r="Q466" i="38"/>
  <c r="N474" i="38"/>
  <c r="K430" i="38"/>
  <c r="R517" i="38"/>
  <c r="K445" i="38"/>
  <c r="K439" i="38" s="1"/>
  <c r="T577" i="38"/>
  <c r="U454" i="38"/>
  <c r="O460" i="38"/>
  <c r="R466" i="38"/>
  <c r="O474" i="38"/>
  <c r="M430" i="38"/>
  <c r="K515" i="38"/>
  <c r="T447" i="38"/>
  <c r="U555" i="38"/>
  <c r="P470" i="38"/>
  <c r="N476" i="38"/>
  <c r="L430" i="38"/>
  <c r="S427" i="38"/>
  <c r="S424" i="38" s="1"/>
  <c r="Q512" i="38"/>
  <c r="K506" i="38"/>
  <c r="U447" i="38"/>
  <c r="Q521" i="38"/>
  <c r="O542" i="38"/>
  <c r="O528" i="38" s="1"/>
  <c r="O518" i="38" s="1"/>
  <c r="K574" i="38"/>
  <c r="N504" i="38"/>
  <c r="P437" i="38"/>
  <c r="P435" i="38" s="1"/>
  <c r="R443" i="38"/>
  <c r="L525" i="38"/>
  <c r="M559" i="38"/>
  <c r="S504" i="38"/>
  <c r="N436" i="38"/>
  <c r="N435" i="38" s="1"/>
  <c r="N441" i="38"/>
  <c r="N439" i="38" s="1"/>
  <c r="N544" i="38"/>
  <c r="L551" i="38"/>
  <c r="L546" i="38" s="1"/>
  <c r="L545" i="38" s="1"/>
  <c r="K508" i="38"/>
  <c r="U443" i="38"/>
  <c r="K543" i="38"/>
  <c r="M536" i="38"/>
  <c r="P564" i="38"/>
  <c r="K539" i="38"/>
  <c r="M550" i="38"/>
  <c r="U580" i="38"/>
  <c r="M534" i="38"/>
  <c r="K554" i="38"/>
  <c r="M552" i="38"/>
  <c r="R568" i="38"/>
  <c r="N580" i="38"/>
  <c r="N573" i="38"/>
  <c r="R585" i="38"/>
  <c r="O577" i="38"/>
  <c r="M429" i="38"/>
  <c r="K524" i="38"/>
  <c r="K519" i="38" s="1"/>
  <c r="R488" i="38"/>
  <c r="N459" i="38"/>
  <c r="O473" i="38"/>
  <c r="Q433" i="38"/>
  <c r="Q432" i="38" s="1"/>
  <c r="O488" i="38"/>
  <c r="K459" i="38"/>
  <c r="T472" i="38"/>
  <c r="M433" i="38"/>
  <c r="M432" i="38" s="1"/>
  <c r="P553" i="38"/>
  <c r="P546" i="38" s="1"/>
  <c r="P545" i="38" s="1"/>
  <c r="P459" i="38"/>
  <c r="U472" i="38"/>
  <c r="S433" i="38"/>
  <c r="S432" i="38" s="1"/>
  <c r="U535" i="38"/>
  <c r="U528" i="38" s="1"/>
  <c r="K475" i="38"/>
  <c r="T426" i="38"/>
  <c r="D10" i="10"/>
  <c r="D13" i="38"/>
  <c r="D87" i="27"/>
  <c r="D77" i="27"/>
  <c r="D89" i="27"/>
  <c r="D91" i="27"/>
  <c r="W250" i="38"/>
  <c r="Y250" i="38" s="1"/>
  <c r="AL250" i="38" s="1"/>
  <c r="P41" i="43"/>
  <c r="P25" i="43"/>
  <c r="Q44" i="43"/>
  <c r="Q38" i="43"/>
  <c r="D46" i="27"/>
  <c r="F60" i="8"/>
  <c r="G60" i="8" s="1"/>
  <c r="X55" i="38"/>
  <c r="X38" i="38" s="1"/>
  <c r="D40" i="27"/>
  <c r="C40" i="27"/>
  <c r="D79" i="27"/>
  <c r="C86" i="27"/>
  <c r="C83" i="27"/>
  <c r="C89" i="27"/>
  <c r="F27" i="8"/>
  <c r="G27" i="8" s="1"/>
  <c r="X27" i="38" s="1"/>
  <c r="X13" i="38" s="1"/>
  <c r="D194" i="38"/>
  <c r="AC138" i="38"/>
  <c r="AF153" i="38"/>
  <c r="AL395" i="38"/>
  <c r="AL451" i="38"/>
  <c r="AG196" i="38"/>
  <c r="AB336" i="38"/>
  <c r="AK196" i="38"/>
  <c r="AH69" i="38"/>
  <c r="AK69" i="38" s="1"/>
  <c r="AC154" i="38"/>
  <c r="AI518" i="38"/>
  <c r="AK518" i="38" s="1"/>
  <c r="AK519" i="38"/>
  <c r="AL271" i="38"/>
  <c r="AG169" i="38"/>
  <c r="AC194" i="38"/>
  <c r="F123" i="38"/>
  <c r="AK315" i="38"/>
  <c r="AK384" i="38"/>
  <c r="AB38" i="38"/>
  <c r="AC407" i="38"/>
  <c r="F37" i="38"/>
  <c r="AH38" i="38"/>
  <c r="T461" i="38"/>
  <c r="T468" i="38"/>
  <c r="Q476" i="38"/>
  <c r="O429" i="38"/>
  <c r="M511" i="38"/>
  <c r="Q531" i="38"/>
  <c r="L491" i="38"/>
  <c r="S455" i="38"/>
  <c r="U461" i="38"/>
  <c r="P468" i="38"/>
  <c r="M476" i="38"/>
  <c r="K429" i="38"/>
  <c r="R516" i="38"/>
  <c r="O443" i="38"/>
  <c r="Q491" i="38"/>
  <c r="K456" i="38"/>
  <c r="M462" i="38"/>
  <c r="Q468" i="38"/>
  <c r="O476" i="38"/>
  <c r="L429" i="38"/>
  <c r="K511" i="38"/>
  <c r="S442" i="38"/>
  <c r="S439" i="38" s="1"/>
  <c r="L466" i="38"/>
  <c r="S471" i="38"/>
  <c r="U415" i="38"/>
  <c r="O428" i="38"/>
  <c r="O424" i="38" s="1"/>
  <c r="M517" i="38"/>
  <c r="T513" i="38"/>
  <c r="L508" i="38"/>
  <c r="U446" i="38"/>
  <c r="P523" i="38"/>
  <c r="R541" i="38"/>
  <c r="S511" i="38"/>
  <c r="U505" i="38"/>
  <c r="L447" i="38"/>
  <c r="L439" i="38" s="1"/>
  <c r="R441" i="38"/>
  <c r="R439" i="38" s="1"/>
  <c r="R544" i="38"/>
  <c r="P573" i="38"/>
  <c r="S506" i="38"/>
  <c r="O445" i="38"/>
  <c r="L522" i="38"/>
  <c r="P538" i="38"/>
  <c r="M556" i="38"/>
  <c r="R509" i="38"/>
  <c r="P521" i="38"/>
  <c r="L540" i="38"/>
  <c r="K553" i="38"/>
  <c r="O574" i="38"/>
  <c r="S531" i="38"/>
  <c r="K559" i="38"/>
  <c r="P529" i="38"/>
  <c r="S536" i="38"/>
  <c r="O565" i="38"/>
  <c r="T557" i="38"/>
  <c r="O571" i="38"/>
  <c r="R584" i="38"/>
  <c r="K576" i="38"/>
  <c r="T568" i="38"/>
  <c r="T563" i="38" s="1"/>
  <c r="T562" i="38" s="1"/>
  <c r="P580" i="38"/>
  <c r="O433" i="38"/>
  <c r="O432" i="38" s="1"/>
  <c r="S479" i="38"/>
  <c r="O491" i="38"/>
  <c r="K462" i="38"/>
  <c r="N415" i="38"/>
  <c r="N413" i="38" s="1"/>
  <c r="N412" i="38" s="1"/>
  <c r="U511" i="38"/>
  <c r="P491" i="38"/>
  <c r="L462" i="38"/>
  <c r="S476" i="38"/>
  <c r="P511" i="38"/>
  <c r="P502" i="38" s="1"/>
  <c r="P501" i="38" s="1"/>
  <c r="U491" i="38"/>
  <c r="Q462" i="38"/>
  <c r="T476" i="38"/>
  <c r="Q511" i="38"/>
  <c r="P466" i="38"/>
  <c r="L416" i="38"/>
  <c r="L413" i="38" s="1"/>
  <c r="Q517" i="38"/>
  <c r="AD340" i="38"/>
  <c r="AG340" i="38" s="1"/>
  <c r="D84" i="27"/>
  <c r="C77" i="27"/>
  <c r="Q28" i="43"/>
  <c r="S585" i="38"/>
  <c r="C84" i="27"/>
  <c r="C90" i="27"/>
  <c r="C80" i="27"/>
  <c r="C93" i="27"/>
  <c r="C33" i="27"/>
  <c r="C48" i="27" s="1"/>
  <c r="D41" i="27"/>
  <c r="D34" i="27"/>
  <c r="AG394" i="38"/>
  <c r="Y502" i="38"/>
  <c r="AL502" i="38" s="1"/>
  <c r="Y135" i="38"/>
  <c r="Y384" i="38"/>
  <c r="AI153" i="38"/>
  <c r="AI110" i="38" s="1"/>
  <c r="Z393" i="38"/>
  <c r="AC393" i="38" s="1"/>
  <c r="AC394" i="38"/>
  <c r="AC337" i="38"/>
  <c r="Z336" i="38"/>
  <c r="Y413" i="38"/>
  <c r="I229" i="38"/>
  <c r="I110" i="38"/>
  <c r="F28" i="38"/>
  <c r="E38" i="38"/>
  <c r="F53" i="38"/>
  <c r="AG53" i="38"/>
  <c r="AK53" i="38"/>
  <c r="W69" i="38"/>
  <c r="Y69" i="38" s="1"/>
  <c r="Y70" i="38"/>
  <c r="AL70" i="38" s="1"/>
  <c r="AB69" i="38"/>
  <c r="T508" i="38"/>
  <c r="T502" i="38" s="1"/>
  <c r="T501" i="38" s="1"/>
  <c r="P440" i="38"/>
  <c r="P439" i="38" s="1"/>
  <c r="S527" i="38"/>
  <c r="S519" i="38" s="1"/>
  <c r="S533" i="38"/>
  <c r="U572" i="38"/>
  <c r="U436" i="38"/>
  <c r="U435" i="38" s="1"/>
  <c r="Q527" i="38"/>
  <c r="K530" i="38"/>
  <c r="S551" i="38"/>
  <c r="Q542" i="38"/>
  <c r="T534" i="38"/>
  <c r="T528" i="38" s="1"/>
  <c r="R555" i="38"/>
  <c r="R546" i="38" s="1"/>
  <c r="R545" i="38" s="1"/>
  <c r="Q541" i="38"/>
  <c r="T548" i="38"/>
  <c r="L573" i="38"/>
  <c r="T555" i="38"/>
  <c r="P574" i="38"/>
  <c r="P567" i="38"/>
  <c r="L579" i="38"/>
  <c r="U571" i="38"/>
  <c r="L584" i="38"/>
  <c r="L511" i="38"/>
  <c r="T482" i="38"/>
  <c r="P453" i="38"/>
  <c r="L465" i="38"/>
  <c r="U418" i="38"/>
  <c r="T436" i="38"/>
  <c r="T435" i="38" s="1"/>
  <c r="Q453" i="38"/>
  <c r="N465" i="38"/>
  <c r="Q418" i="38"/>
  <c r="Q413" i="38" s="1"/>
  <c r="Q412" i="38" s="1"/>
  <c r="L509" i="38"/>
  <c r="R453" i="38"/>
  <c r="O465" i="38"/>
  <c r="S418" i="38"/>
  <c r="S413" i="38" s="1"/>
  <c r="U508" i="38"/>
  <c r="Q469" i="38"/>
  <c r="M421" i="38"/>
  <c r="M413" i="38" s="1"/>
  <c r="D83" i="27"/>
  <c r="D82" i="27"/>
  <c r="D88" i="27"/>
  <c r="D32" i="27"/>
  <c r="C92" i="27"/>
  <c r="D90" i="27"/>
  <c r="C88" i="27"/>
  <c r="AC168" i="38"/>
  <c r="AL168" i="38" s="1"/>
  <c r="AL166" i="38"/>
  <c r="AL414" i="38"/>
  <c r="AK221" i="38"/>
  <c r="AJ38" i="38"/>
  <c r="AJ12" i="38" s="1"/>
  <c r="G229" i="38"/>
  <c r="G587" i="38" s="1"/>
  <c r="AK21" i="38"/>
  <c r="AL21" i="38" s="1"/>
  <c r="AG28" i="38"/>
  <c r="AL28" i="38" s="1"/>
  <c r="AC37" i="38"/>
  <c r="AL37" i="38" s="1"/>
  <c r="Z38" i="38"/>
  <c r="AC38" i="38" s="1"/>
  <c r="AG45" i="38"/>
  <c r="AK45" i="38"/>
  <c r="AC53" i="38"/>
  <c r="AL53" i="38" s="1"/>
  <c r="AA122" i="38"/>
  <c r="AC135" i="38"/>
  <c r="V137" i="38"/>
  <c r="Y138" i="38"/>
  <c r="AL138" i="38" s="1"/>
  <c r="Y152" i="38"/>
  <c r="X137" i="38"/>
  <c r="X110" i="38" s="1"/>
  <c r="AD137" i="38"/>
  <c r="AG152" i="38"/>
  <c r="V194" i="38"/>
  <c r="Y194" i="38" s="1"/>
  <c r="Y195" i="38"/>
  <c r="AL195" i="38" s="1"/>
  <c r="AC213" i="38"/>
  <c r="Y331" i="38"/>
  <c r="AI331" i="38"/>
  <c r="AK335" i="38"/>
  <c r="AL335" i="38" s="1"/>
  <c r="AF337" i="38"/>
  <c r="AF336" i="38" s="1"/>
  <c r="AG338" i="38"/>
  <c r="AL338" i="38" s="1"/>
  <c r="AG339" i="38"/>
  <c r="AL339" i="38" s="1"/>
  <c r="AD337" i="38"/>
  <c r="AC340" i="38"/>
  <c r="D85" i="27"/>
  <c r="C85" i="27"/>
  <c r="C91" i="27"/>
  <c r="D78" i="27"/>
  <c r="C78" i="27"/>
  <c r="C87" i="27"/>
  <c r="G545" i="38"/>
  <c r="Z221" i="38"/>
  <c r="AC222" i="38"/>
  <c r="AE221" i="38"/>
  <c r="AG222" i="38"/>
  <c r="W221" i="38"/>
  <c r="Y228" i="38"/>
  <c r="AL228" i="38" s="1"/>
  <c r="F99" i="38"/>
  <c r="E98" i="38"/>
  <c r="Y109" i="38"/>
  <c r="W98" i="38"/>
  <c r="AH98" i="38"/>
  <c r="AK109" i="38"/>
  <c r="F64" i="38"/>
  <c r="E63" i="38"/>
  <c r="AG64" i="38"/>
  <c r="AL64" i="38" s="1"/>
  <c r="AE63" i="38"/>
  <c r="AC67" i="38"/>
  <c r="AL67" i="38" s="1"/>
  <c r="AB63" i="38"/>
  <c r="AC63" i="38" s="1"/>
  <c r="AG75" i="38"/>
  <c r="AL75" i="38" s="1"/>
  <c r="AD69" i="38"/>
  <c r="F72" i="38"/>
  <c r="E69" i="38"/>
  <c r="AC72" i="38"/>
  <c r="AL72" i="38" s="1"/>
  <c r="Z69" i="38"/>
  <c r="AG74" i="38"/>
  <c r="AF69" i="38"/>
  <c r="AF12" i="38" s="1"/>
  <c r="AC74" i="38"/>
  <c r="AA69" i="38"/>
  <c r="AA12" i="38" s="1"/>
  <c r="AB229" i="38"/>
  <c r="AL547" i="38"/>
  <c r="AD545" i="38"/>
  <c r="AG546" i="38"/>
  <c r="AL546" i="38" s="1"/>
  <c r="I336" i="38"/>
  <c r="AI13" i="38"/>
  <c r="AG14" i="38"/>
  <c r="AL14" i="38" s="1"/>
  <c r="W38" i="38"/>
  <c r="Y85" i="38"/>
  <c r="AL85" i="38" s="1"/>
  <c r="AC98" i="38"/>
  <c r="AG519" i="38"/>
  <c r="AL519" i="38" s="1"/>
  <c r="AL528" i="38"/>
  <c r="F80" i="38"/>
  <c r="E76" i="38"/>
  <c r="AG80" i="38"/>
  <c r="AE76" i="38"/>
  <c r="AG76" i="38" s="1"/>
  <c r="AC65" i="38"/>
  <c r="AL65" i="38" s="1"/>
  <c r="F112" i="38"/>
  <c r="E111" i="38"/>
  <c r="AC112" i="38"/>
  <c r="Z111" i="38"/>
  <c r="AE111" i="38"/>
  <c r="AG112" i="38"/>
  <c r="AK112" i="38"/>
  <c r="AJ111" i="38"/>
  <c r="AJ110" i="38" s="1"/>
  <c r="Y113" i="38"/>
  <c r="W111" i="38"/>
  <c r="AC113" i="38"/>
  <c r="AB111" i="38"/>
  <c r="AB110" i="38" s="1"/>
  <c r="AH111" i="38"/>
  <c r="AK19" i="38"/>
  <c r="AG17" i="38"/>
  <c r="AL17" i="38" s="1"/>
  <c r="Y24" i="38"/>
  <c r="AL24" i="38" s="1"/>
  <c r="AC31" i="38"/>
  <c r="AL31" i="38" s="1"/>
  <c r="Y19" i="38"/>
  <c r="AL19" i="38" s="1"/>
  <c r="Y22" i="38"/>
  <c r="AL22" i="38" s="1"/>
  <c r="AG29" i="38"/>
  <c r="Y33" i="38"/>
  <c r="AL33" i="38" s="1"/>
  <c r="AG32" i="38"/>
  <c r="AL32" i="38" s="1"/>
  <c r="Y34" i="38"/>
  <c r="AL34" i="38" s="1"/>
  <c r="AC93" i="38"/>
  <c r="AL93" i="38" s="1"/>
  <c r="Y47" i="38"/>
  <c r="AL47" i="38" s="1"/>
  <c r="AC61" i="38"/>
  <c r="AC59" i="38"/>
  <c r="AL59" i="38" s="1"/>
  <c r="Y56" i="38"/>
  <c r="AL56" i="38" s="1"/>
  <c r="D67" i="7"/>
  <c r="D5" i="7" s="1"/>
  <c r="C3" i="27" s="1"/>
  <c r="F145" i="8"/>
  <c r="G145" i="8" s="1"/>
  <c r="F144" i="8"/>
  <c r="G144" i="8" s="1"/>
  <c r="D130" i="8" s="1"/>
  <c r="F148" i="8"/>
  <c r="G148" i="8" s="1"/>
  <c r="F147" i="8"/>
  <c r="G147" i="8" s="1"/>
  <c r="F169" i="8"/>
  <c r="G169" i="8" s="1"/>
  <c r="F168" i="8"/>
  <c r="G168" i="8" s="1"/>
  <c r="F172" i="8"/>
  <c r="G172" i="8" s="1"/>
  <c r="F171" i="8"/>
  <c r="G171" i="8" s="1"/>
  <c r="D56" i="10"/>
  <c r="AG20" i="38"/>
  <c r="AL20" i="38" s="1"/>
  <c r="Y25" i="38"/>
  <c r="AL25" i="38" s="1"/>
  <c r="AK26" i="38"/>
  <c r="AL26" i="38" s="1"/>
  <c r="AG90" i="38"/>
  <c r="AL90" i="38" s="1"/>
  <c r="D86" i="7"/>
  <c r="X586" i="38"/>
  <c r="Y586" i="38" s="1"/>
  <c r="AL586" i="38" s="1"/>
  <c r="F157" i="8"/>
  <c r="G157" i="8" s="1"/>
  <c r="F156" i="8"/>
  <c r="G156" i="8" s="1"/>
  <c r="F160" i="8"/>
  <c r="G160" i="8" s="1"/>
  <c r="F159" i="8"/>
  <c r="G159" i="8" s="1"/>
  <c r="F186" i="8"/>
  <c r="G186" i="8" s="1"/>
  <c r="V27" i="38" s="1"/>
  <c r="F180" i="8"/>
  <c r="G180" i="8" s="1"/>
  <c r="J579" i="38" l="1"/>
  <c r="AG315" i="38"/>
  <c r="Z229" i="38"/>
  <c r="AE545" i="38"/>
  <c r="AG545" i="38" s="1"/>
  <c r="AL545" i="38" s="1"/>
  <c r="T229" i="38"/>
  <c r="O212" i="38"/>
  <c r="O229" i="38"/>
  <c r="U336" i="38"/>
  <c r="H442" i="38"/>
  <c r="AL62" i="38"/>
  <c r="AL41" i="38"/>
  <c r="AK439" i="38"/>
  <c r="AL136" i="38"/>
  <c r="R110" i="38"/>
  <c r="AD229" i="38"/>
  <c r="AG229" i="38" s="1"/>
  <c r="L336" i="38"/>
  <c r="N110" i="38"/>
  <c r="AA336" i="38"/>
  <c r="AL83" i="38"/>
  <c r="U110" i="38"/>
  <c r="S12" i="38"/>
  <c r="AE336" i="38"/>
  <c r="AC384" i="38"/>
  <c r="AL432" i="38"/>
  <c r="AC229" i="38"/>
  <c r="P528" i="38"/>
  <c r="AL562" i="38"/>
  <c r="AL435" i="38"/>
  <c r="AG122" i="38"/>
  <c r="AL30" i="38"/>
  <c r="AL197" i="38"/>
  <c r="O336" i="38"/>
  <c r="Y63" i="38"/>
  <c r="Q110" i="38"/>
  <c r="AL561" i="38"/>
  <c r="R502" i="38"/>
  <c r="R501" i="38" s="1"/>
  <c r="H531" i="38"/>
  <c r="H527" i="38"/>
  <c r="AL49" i="38"/>
  <c r="AC315" i="38"/>
  <c r="AL204" i="38"/>
  <c r="AL385" i="38"/>
  <c r="AL400" i="38"/>
  <c r="M563" i="38"/>
  <c r="M562" i="38" s="1"/>
  <c r="V336" i="38"/>
  <c r="AL96" i="38"/>
  <c r="AG384" i="38"/>
  <c r="AL384" i="38" s="1"/>
  <c r="AL231" i="38"/>
  <c r="AL220" i="38"/>
  <c r="P110" i="38"/>
  <c r="N12" i="38"/>
  <c r="O12" i="38"/>
  <c r="N212" i="38"/>
  <c r="U12" i="38"/>
  <c r="AL92" i="38"/>
  <c r="AL439" i="38"/>
  <c r="S110" i="38"/>
  <c r="AL45" i="38"/>
  <c r="K546" i="38"/>
  <c r="K545" i="38" s="1"/>
  <c r="W393" i="38"/>
  <c r="Y393" i="38" s="1"/>
  <c r="Y394" i="38"/>
  <c r="H569" i="38"/>
  <c r="AE412" i="38"/>
  <c r="H572" i="38"/>
  <c r="AL170" i="38"/>
  <c r="AL173" i="38"/>
  <c r="AL159" i="38"/>
  <c r="AL150" i="38"/>
  <c r="AL131" i="38"/>
  <c r="AL114" i="38"/>
  <c r="AL91" i="38"/>
  <c r="AL48" i="38"/>
  <c r="AL18" i="38"/>
  <c r="AG408" i="38"/>
  <c r="AD407" i="38"/>
  <c r="AG407" i="38" s="1"/>
  <c r="AA412" i="38"/>
  <c r="AC412" i="38" s="1"/>
  <c r="AC413" i="38"/>
  <c r="AL413" i="38" s="1"/>
  <c r="AH393" i="38"/>
  <c r="AK393" i="38" s="1"/>
  <c r="AK394" i="38"/>
  <c r="AD412" i="38"/>
  <c r="AG412" i="38" s="1"/>
  <c r="H577" i="38"/>
  <c r="H522" i="38"/>
  <c r="J507" i="38"/>
  <c r="AL174" i="38"/>
  <c r="AL155" i="38"/>
  <c r="AL163" i="38"/>
  <c r="AL142" i="38"/>
  <c r="AL129" i="38"/>
  <c r="AL125" i="38"/>
  <c r="AL133" i="38"/>
  <c r="AL118" i="38"/>
  <c r="AL78" i="38"/>
  <c r="AL81" i="38"/>
  <c r="AL103" i="38"/>
  <c r="AL105" i="38"/>
  <c r="AL54" i="38"/>
  <c r="AL15" i="38"/>
  <c r="AC336" i="38"/>
  <c r="AL518" i="38"/>
  <c r="AL35" i="38"/>
  <c r="AL390" i="38"/>
  <c r="T12" i="38"/>
  <c r="X581" i="38"/>
  <c r="Y581" i="38" s="1"/>
  <c r="AL581" i="38" s="1"/>
  <c r="AG69" i="38"/>
  <c r="AL394" i="38"/>
  <c r="H556" i="38"/>
  <c r="AL191" i="38"/>
  <c r="AL123" i="38"/>
  <c r="AL270" i="38"/>
  <c r="AL43" i="38"/>
  <c r="L110" i="38"/>
  <c r="Q12" i="38"/>
  <c r="N336" i="38"/>
  <c r="AL58" i="38"/>
  <c r="AL560" i="38"/>
  <c r="M528" i="38"/>
  <c r="M518" i="38" s="1"/>
  <c r="H259" i="38"/>
  <c r="AL146" i="38"/>
  <c r="AL39" i="38"/>
  <c r="AL16" i="38"/>
  <c r="AL57" i="38"/>
  <c r="AL52" i="38"/>
  <c r="L12" i="38"/>
  <c r="AL186" i="38"/>
  <c r="P450" i="38"/>
  <c r="P449" i="38" s="1"/>
  <c r="AL196" i="38"/>
  <c r="AL95" i="38"/>
  <c r="AL89" i="38"/>
  <c r="AK63" i="38"/>
  <c r="AG194" i="38"/>
  <c r="AL194" i="38" s="1"/>
  <c r="M12" i="38"/>
  <c r="AL180" i="38"/>
  <c r="AL40" i="38"/>
  <c r="AF97" i="38"/>
  <c r="AG97" i="38" s="1"/>
  <c r="AG98" i="38"/>
  <c r="Y165" i="38"/>
  <c r="AL165" i="38" s="1"/>
  <c r="V153" i="38"/>
  <c r="Y153" i="38" s="1"/>
  <c r="AH212" i="38"/>
  <c r="AK212" i="38" s="1"/>
  <c r="AK213" i="38"/>
  <c r="AL61" i="38"/>
  <c r="AL80" i="38"/>
  <c r="AL152" i="38"/>
  <c r="T546" i="38"/>
  <c r="T545" i="38" s="1"/>
  <c r="X12" i="38"/>
  <c r="N563" i="38"/>
  <c r="N562" i="38" s="1"/>
  <c r="K502" i="38"/>
  <c r="K501" i="38" s="1"/>
  <c r="J525" i="38"/>
  <c r="AL178" i="38"/>
  <c r="AL175" i="38"/>
  <c r="AL192" i="38"/>
  <c r="AL161" i="38"/>
  <c r="AL156" i="38"/>
  <c r="AL164" i="38"/>
  <c r="AL143" i="38"/>
  <c r="AL147" i="38"/>
  <c r="AL151" i="38"/>
  <c r="AL126" i="38"/>
  <c r="AL134" i="38"/>
  <c r="AL120" i="38"/>
  <c r="AL84" i="38"/>
  <c r="AL71" i="38"/>
  <c r="AL104" i="38"/>
  <c r="AL100" i="38"/>
  <c r="AL108" i="38"/>
  <c r="AL99" i="38"/>
  <c r="AL44" i="38"/>
  <c r="K110" i="38"/>
  <c r="W86" i="38"/>
  <c r="Y86" i="38" s="1"/>
  <c r="Y87" i="38"/>
  <c r="AL316" i="38"/>
  <c r="O110" i="38"/>
  <c r="AL76" i="38"/>
  <c r="AL222" i="38"/>
  <c r="D48" i="27"/>
  <c r="L581" i="38"/>
  <c r="S546" i="38"/>
  <c r="S545" i="38" s="1"/>
  <c r="O563" i="38"/>
  <c r="O562" i="38" s="1"/>
  <c r="P519" i="38"/>
  <c r="L519" i="38"/>
  <c r="T450" i="38"/>
  <c r="T449" i="38" s="1"/>
  <c r="AB12" i="38"/>
  <c r="AG153" i="38"/>
  <c r="U450" i="38"/>
  <c r="U449" i="38" s="1"/>
  <c r="AL29" i="38"/>
  <c r="R563" i="38"/>
  <c r="R562" i="38" s="1"/>
  <c r="H533" i="38"/>
  <c r="F562" i="38"/>
  <c r="H562" i="38" s="1"/>
  <c r="AL176" i="38"/>
  <c r="AL190" i="38"/>
  <c r="AL172" i="38"/>
  <c r="AL157" i="38"/>
  <c r="AL145" i="38"/>
  <c r="AL148" i="38"/>
  <c r="AL140" i="38"/>
  <c r="AL127" i="38"/>
  <c r="AL132" i="38"/>
  <c r="AL115" i="38"/>
  <c r="AL119" i="38"/>
  <c r="AL77" i="38"/>
  <c r="AL79" i="38"/>
  <c r="AL66" i="38"/>
  <c r="AL101" i="38"/>
  <c r="AL107" i="38"/>
  <c r="AL46" i="38"/>
  <c r="AL51" i="38"/>
  <c r="AL94" i="38"/>
  <c r="Y122" i="38"/>
  <c r="Z86" i="38"/>
  <c r="AC86" i="38" s="1"/>
  <c r="AC87" i="38"/>
  <c r="AL88" i="38"/>
  <c r="AK340" i="38"/>
  <c r="AI336" i="38"/>
  <c r="AK336" i="38" s="1"/>
  <c r="AB212" i="38"/>
  <c r="Y315" i="38"/>
  <c r="AL315" i="38" s="1"/>
  <c r="AL112" i="38"/>
  <c r="AL109" i="38"/>
  <c r="AL213" i="38"/>
  <c r="R450" i="38"/>
  <c r="R449" i="38" s="1"/>
  <c r="K528" i="38"/>
  <c r="R581" i="38"/>
  <c r="L424" i="38"/>
  <c r="L412" i="38" s="1"/>
  <c r="AH12" i="38"/>
  <c r="AL169" i="38"/>
  <c r="AL154" i="38"/>
  <c r="N450" i="38"/>
  <c r="N449" i="38" s="1"/>
  <c r="Q519" i="38"/>
  <c r="M450" i="38"/>
  <c r="M449" i="38" s="1"/>
  <c r="J571" i="38"/>
  <c r="AL177" i="38"/>
  <c r="AL193" i="38"/>
  <c r="AL171" i="38"/>
  <c r="AL162" i="38"/>
  <c r="AL158" i="38"/>
  <c r="AL144" i="38"/>
  <c r="AL149" i="38"/>
  <c r="AL141" i="38"/>
  <c r="AL128" i="38"/>
  <c r="AL124" i="38"/>
  <c r="AL130" i="38"/>
  <c r="AL116" i="38"/>
  <c r="AL117" i="38"/>
  <c r="AL82" i="38"/>
  <c r="AL73" i="38"/>
  <c r="AL102" i="38"/>
  <c r="AL106" i="38"/>
  <c r="AL60" i="38"/>
  <c r="AL36" i="38"/>
  <c r="AL23" i="38"/>
  <c r="AE86" i="38"/>
  <c r="AG86" i="38" s="1"/>
  <c r="AG87" i="38"/>
  <c r="AH86" i="38"/>
  <c r="AK86" i="38" s="1"/>
  <c r="AK87" i="38"/>
  <c r="X407" i="38"/>
  <c r="Y407" i="38" s="1"/>
  <c r="AL407" i="38" s="1"/>
  <c r="Y408" i="38"/>
  <c r="AK230" i="38"/>
  <c r="AJ229" i="38"/>
  <c r="AK229" i="38" s="1"/>
  <c r="Y230" i="38"/>
  <c r="X229" i="38"/>
  <c r="J363" i="38"/>
  <c r="H526" i="38"/>
  <c r="D518" i="38"/>
  <c r="H362" i="38"/>
  <c r="F528" i="38"/>
  <c r="J528" i="38" s="1"/>
  <c r="H396" i="38"/>
  <c r="J60" i="38"/>
  <c r="J564" i="38"/>
  <c r="J448" i="38"/>
  <c r="J580" i="38"/>
  <c r="J143" i="38"/>
  <c r="J273" i="38"/>
  <c r="J483" i="38"/>
  <c r="H90" i="38"/>
  <c r="J81" i="38"/>
  <c r="J349" i="38"/>
  <c r="J574" i="38"/>
  <c r="J455" i="38"/>
  <c r="H260" i="38"/>
  <c r="H492" i="38"/>
  <c r="H186" i="38"/>
  <c r="J281" i="38"/>
  <c r="J139" i="38"/>
  <c r="J268" i="38"/>
  <c r="J484" i="38"/>
  <c r="H314" i="38"/>
  <c r="F404" i="38"/>
  <c r="J404" i="38" s="1"/>
  <c r="J287" i="38"/>
  <c r="H77" i="38"/>
  <c r="H510" i="38"/>
  <c r="H233" i="38"/>
  <c r="H279" i="38"/>
  <c r="H353" i="38"/>
  <c r="H258" i="38"/>
  <c r="J354" i="38"/>
  <c r="H306" i="38"/>
  <c r="J252" i="38"/>
  <c r="H113" i="38"/>
  <c r="H109" i="38"/>
  <c r="J74" i="38"/>
  <c r="H147" i="38"/>
  <c r="J557" i="38"/>
  <c r="J132" i="38"/>
  <c r="H536" i="38"/>
  <c r="H206" i="38"/>
  <c r="H480" i="38"/>
  <c r="H583" i="38"/>
  <c r="J42" i="38"/>
  <c r="J414" i="38"/>
  <c r="H342" i="38"/>
  <c r="H126" i="38"/>
  <c r="H285" i="38"/>
  <c r="H54" i="38"/>
  <c r="H251" i="38"/>
  <c r="H142" i="38"/>
  <c r="H117" i="38"/>
  <c r="J553" i="38"/>
  <c r="J277" i="38"/>
  <c r="H242" i="38"/>
  <c r="J165" i="38"/>
  <c r="H130" i="38"/>
  <c r="J458" i="38"/>
  <c r="H309" i="38"/>
  <c r="J350" i="38"/>
  <c r="H100" i="38"/>
  <c r="H228" i="38"/>
  <c r="H514" i="38"/>
  <c r="H208" i="38"/>
  <c r="H129" i="38"/>
  <c r="H320" i="38"/>
  <c r="J249" i="38"/>
  <c r="H241" i="38"/>
  <c r="D393" i="38"/>
  <c r="H107" i="38"/>
  <c r="H427" i="38"/>
  <c r="H352" i="38"/>
  <c r="H491" i="38"/>
  <c r="H50" i="38"/>
  <c r="H267" i="38"/>
  <c r="H84" i="38"/>
  <c r="H332" i="38"/>
  <c r="H319" i="38"/>
  <c r="J312" i="38"/>
  <c r="J304" i="38"/>
  <c r="H71" i="38"/>
  <c r="J461" i="38"/>
  <c r="J239" i="38"/>
  <c r="H106" i="38"/>
  <c r="H539" i="38"/>
  <c r="H127" i="38"/>
  <c r="H44" i="38"/>
  <c r="H261" i="38"/>
  <c r="F246" i="38"/>
  <c r="J246" i="38" s="1"/>
  <c r="J310" i="38"/>
  <c r="J262" i="38"/>
  <c r="J271" i="38"/>
  <c r="H70" i="38"/>
  <c r="H59" i="38"/>
  <c r="J82" i="38"/>
  <c r="J369" i="38"/>
  <c r="J269" i="38"/>
  <c r="H517" i="38"/>
  <c r="H67" i="38"/>
  <c r="H283" i="38"/>
  <c r="F519" i="38"/>
  <c r="H519" i="38" s="1"/>
  <c r="J570" i="38"/>
  <c r="J235" i="38"/>
  <c r="H348" i="38"/>
  <c r="H291" i="38"/>
  <c r="J266" i="38"/>
  <c r="H256" i="38"/>
  <c r="H163" i="38"/>
  <c r="H148" i="38"/>
  <c r="J275" i="38"/>
  <c r="J382" i="38"/>
  <c r="J34" i="38"/>
  <c r="J530" i="38"/>
  <c r="J248" i="38"/>
  <c r="H217" i="38"/>
  <c r="J119" i="38"/>
  <c r="J133" i="38"/>
  <c r="J40" i="38"/>
  <c r="H108" i="38"/>
  <c r="H61" i="38"/>
  <c r="H32" i="38"/>
  <c r="H115" i="38"/>
  <c r="J347" i="38"/>
  <c r="F563" i="38"/>
  <c r="J563" i="38" s="1"/>
  <c r="H307" i="38"/>
  <c r="J274" i="38"/>
  <c r="H184" i="38"/>
  <c r="H346" i="38"/>
  <c r="H125" i="38"/>
  <c r="J120" i="38"/>
  <c r="H104" i="38"/>
  <c r="J499" i="38"/>
  <c r="H141" i="38"/>
  <c r="H19" i="38"/>
  <c r="J254" i="38"/>
  <c r="H437" i="38"/>
  <c r="H243" i="38"/>
  <c r="J496" i="38"/>
  <c r="H96" i="38"/>
  <c r="J155" i="38"/>
  <c r="F337" i="38"/>
  <c r="H337" i="38" s="1"/>
  <c r="J308" i="38"/>
  <c r="H357" i="38"/>
  <c r="J264" i="38"/>
  <c r="F449" i="38"/>
  <c r="J449" i="38" s="1"/>
  <c r="H121" i="38"/>
  <c r="H532" i="38"/>
  <c r="H445" i="38"/>
  <c r="H463" i="38"/>
  <c r="H398" i="38"/>
  <c r="F315" i="38"/>
  <c r="H315" i="38" s="1"/>
  <c r="H358" i="38"/>
  <c r="J231" i="38"/>
  <c r="J328" i="38"/>
  <c r="J253" i="38"/>
  <c r="H317" i="38"/>
  <c r="J584" i="38"/>
  <c r="J477" i="38"/>
  <c r="H49" i="38"/>
  <c r="J51" i="38"/>
  <c r="J459" i="38"/>
  <c r="H210" i="38"/>
  <c r="H420" i="38"/>
  <c r="H365" i="38"/>
  <c r="J234" i="38"/>
  <c r="H94" i="38"/>
  <c r="J207" i="38"/>
  <c r="H257" i="38"/>
  <c r="H341" i="38"/>
  <c r="J167" i="38"/>
  <c r="H173" i="38"/>
  <c r="J176" i="38"/>
  <c r="J454" i="38"/>
  <c r="J392" i="38"/>
  <c r="F69" i="38"/>
  <c r="J69" i="38" s="1"/>
  <c r="H218" i="38"/>
  <c r="H171" i="38"/>
  <c r="H411" i="38"/>
  <c r="H368" i="38"/>
  <c r="J465" i="38"/>
  <c r="H300" i="38"/>
  <c r="J244" i="38"/>
  <c r="H58" i="38"/>
  <c r="H198" i="38"/>
  <c r="H334" i="38"/>
  <c r="F340" i="38"/>
  <c r="H340" i="38" s="1"/>
  <c r="J520" i="38"/>
  <c r="H485" i="38"/>
  <c r="H482" i="38"/>
  <c r="H423" i="38"/>
  <c r="J497" i="38"/>
  <c r="H156" i="38"/>
  <c r="J177" i="38"/>
  <c r="H39" i="38"/>
  <c r="J470" i="38"/>
  <c r="H220" i="38"/>
  <c r="J389" i="38"/>
  <c r="H478" i="38"/>
  <c r="H276" i="38"/>
  <c r="E212" i="38"/>
  <c r="H22" i="38"/>
  <c r="F137" i="38"/>
  <c r="H137" i="38" s="1"/>
  <c r="J343" i="38"/>
  <c r="H376" i="38"/>
  <c r="H255" i="38"/>
  <c r="H325" i="38"/>
  <c r="J305" i="38"/>
  <c r="H245" i="38"/>
  <c r="H460" i="38"/>
  <c r="J311" i="38"/>
  <c r="H311" i="38"/>
  <c r="H355" i="38"/>
  <c r="J355" i="38"/>
  <c r="H479" i="38"/>
  <c r="H345" i="38"/>
  <c r="H293" i="38"/>
  <c r="H453" i="38"/>
  <c r="J586" i="38"/>
  <c r="J351" i="38"/>
  <c r="H351" i="38"/>
  <c r="F63" i="38"/>
  <c r="J63" i="38" s="1"/>
  <c r="H196" i="38"/>
  <c r="J388" i="38"/>
  <c r="J174" i="38"/>
  <c r="H400" i="38"/>
  <c r="J356" i="38"/>
  <c r="H356" i="38"/>
  <c r="J582" i="38"/>
  <c r="H236" i="38"/>
  <c r="D212" i="38"/>
  <c r="H16" i="38"/>
  <c r="H17" i="38"/>
  <c r="H136" i="38"/>
  <c r="J472" i="38"/>
  <c r="J469" i="38"/>
  <c r="J457" i="38"/>
  <c r="J402" i="38"/>
  <c r="H188" i="38"/>
  <c r="J21" i="38"/>
  <c r="H511" i="38"/>
  <c r="J471" i="38"/>
  <c r="J201" i="38"/>
  <c r="J92" i="38"/>
  <c r="J323" i="38"/>
  <c r="H324" i="38"/>
  <c r="H321" i="38"/>
  <c r="H292" i="38"/>
  <c r="J494" i="38"/>
  <c r="F263" i="38"/>
  <c r="H263" i="38" s="1"/>
  <c r="J219" i="38"/>
  <c r="J182" i="38"/>
  <c r="J367" i="38"/>
  <c r="J161" i="38"/>
  <c r="J73" i="38"/>
  <c r="J567" i="38"/>
  <c r="H203" i="38"/>
  <c r="J75" i="38"/>
  <c r="F122" i="38"/>
  <c r="J122" i="38" s="1"/>
  <c r="J441" i="38"/>
  <c r="H440" i="38"/>
  <c r="H466" i="38"/>
  <c r="F270" i="38"/>
  <c r="J270" i="38" s="1"/>
  <c r="H490" i="38"/>
  <c r="E545" i="38"/>
  <c r="E393" i="38"/>
  <c r="F393" i="38" s="1"/>
  <c r="H393" i="38" s="1"/>
  <c r="H284" i="38"/>
  <c r="H154" i="38"/>
  <c r="J299" i="38"/>
  <c r="H290" i="38"/>
  <c r="F197" i="38"/>
  <c r="J197" i="38" s="1"/>
  <c r="H280" i="38"/>
  <c r="J211" i="38"/>
  <c r="J338" i="38"/>
  <c r="J91" i="38"/>
  <c r="J548" i="38"/>
  <c r="F76" i="38"/>
  <c r="H76" i="38" s="1"/>
  <c r="J372" i="38"/>
  <c r="J551" i="38"/>
  <c r="J498" i="38"/>
  <c r="J30" i="38"/>
  <c r="H326" i="38"/>
  <c r="H237" i="38"/>
  <c r="H295" i="38"/>
  <c r="H33" i="38"/>
  <c r="J152" i="38"/>
  <c r="J85" i="38"/>
  <c r="H103" i="38"/>
  <c r="J57" i="38"/>
  <c r="D412" i="38"/>
  <c r="H138" i="38"/>
  <c r="F413" i="38"/>
  <c r="H413" i="38" s="1"/>
  <c r="H46" i="38"/>
  <c r="H401" i="38"/>
  <c r="H55" i="38"/>
  <c r="J581" i="38"/>
  <c r="J36" i="38"/>
  <c r="H565" i="38"/>
  <c r="J565" i="38"/>
  <c r="J493" i="38"/>
  <c r="H374" i="38"/>
  <c r="H189" i="38"/>
  <c r="H329" i="38"/>
  <c r="J508" i="38"/>
  <c r="H361" i="38"/>
  <c r="F384" i="38"/>
  <c r="H224" i="38"/>
  <c r="J192" i="38"/>
  <c r="F213" i="38"/>
  <c r="H213" i="38" s="1"/>
  <c r="H288" i="38"/>
  <c r="H159" i="38"/>
  <c r="H303" i="38"/>
  <c r="H225" i="38"/>
  <c r="H390" i="38"/>
  <c r="H417" i="38"/>
  <c r="J43" i="38"/>
  <c r="E229" i="38"/>
  <c r="H524" i="38"/>
  <c r="H371" i="38"/>
  <c r="J179" i="38"/>
  <c r="F153" i="38"/>
  <c r="H153" i="38" s="1"/>
  <c r="H158" i="38"/>
  <c r="H48" i="38"/>
  <c r="J296" i="38"/>
  <c r="H190" i="38"/>
  <c r="H449" i="38"/>
  <c r="H439" i="38"/>
  <c r="H35" i="38"/>
  <c r="J35" i="38"/>
  <c r="J157" i="38"/>
  <c r="H157" i="38"/>
  <c r="H578" i="38"/>
  <c r="H45" i="38"/>
  <c r="J562" i="38"/>
  <c r="J419" i="38"/>
  <c r="H301" i="38"/>
  <c r="J399" i="38"/>
  <c r="H316" i="38"/>
  <c r="H318" i="38"/>
  <c r="H223" i="38"/>
  <c r="J422" i="38"/>
  <c r="H195" i="38"/>
  <c r="J200" i="38"/>
  <c r="H425" i="38"/>
  <c r="D336" i="38"/>
  <c r="J24" i="38"/>
  <c r="H24" i="38"/>
  <c r="J202" i="38"/>
  <c r="H202" i="38"/>
  <c r="H20" i="38"/>
  <c r="J20" i="38"/>
  <c r="J178" i="38"/>
  <c r="H178" i="38"/>
  <c r="H403" i="38"/>
  <c r="J403" i="38"/>
  <c r="F408" i="38"/>
  <c r="H408" i="38" s="1"/>
  <c r="H339" i="38"/>
  <c r="H246" i="38"/>
  <c r="J506" i="38"/>
  <c r="F450" i="38"/>
  <c r="J450" i="38" s="1"/>
  <c r="J397" i="38"/>
  <c r="J209" i="38"/>
  <c r="H278" i="38"/>
  <c r="J135" i="38"/>
  <c r="J294" i="38"/>
  <c r="H95" i="38"/>
  <c r="J95" i="38"/>
  <c r="J15" i="38"/>
  <c r="H15" i="38"/>
  <c r="J180" i="38"/>
  <c r="H180" i="38"/>
  <c r="J560" i="38"/>
  <c r="H560" i="38"/>
  <c r="H537" i="38"/>
  <c r="J537" i="38"/>
  <c r="J444" i="38"/>
  <c r="H444" i="38"/>
  <c r="J513" i="38"/>
  <c r="H513" i="38"/>
  <c r="J430" i="38"/>
  <c r="H430" i="38"/>
  <c r="H474" i="38"/>
  <c r="J474" i="38"/>
  <c r="J464" i="38"/>
  <c r="H464" i="38"/>
  <c r="J487" i="38"/>
  <c r="H487" i="38"/>
  <c r="H387" i="38"/>
  <c r="J387" i="38"/>
  <c r="H370" i="38"/>
  <c r="J370" i="38"/>
  <c r="J559" i="38"/>
  <c r="H559" i="38"/>
  <c r="J540" i="38"/>
  <c r="H540" i="38"/>
  <c r="J521" i="38"/>
  <c r="H521" i="38"/>
  <c r="J421" i="38"/>
  <c r="H421" i="38"/>
  <c r="H344" i="38"/>
  <c r="J344" i="38"/>
  <c r="J322" i="38"/>
  <c r="H322" i="38"/>
  <c r="J327" i="38"/>
  <c r="H327" i="38"/>
  <c r="J175" i="38"/>
  <c r="H175" i="38"/>
  <c r="D545" i="38"/>
  <c r="F546" i="38"/>
  <c r="F221" i="38"/>
  <c r="H221" i="38" s="1"/>
  <c r="D229" i="38"/>
  <c r="H495" i="38"/>
  <c r="E336" i="38"/>
  <c r="H226" i="38"/>
  <c r="F407" i="38"/>
  <c r="H407" i="38" s="1"/>
  <c r="J302" i="38"/>
  <c r="J227" i="38"/>
  <c r="H191" i="38"/>
  <c r="H380" i="38"/>
  <c r="J297" i="38"/>
  <c r="H475" i="38"/>
  <c r="J56" i="38"/>
  <c r="J340" i="38"/>
  <c r="H232" i="38"/>
  <c r="F168" i="38"/>
  <c r="H286" i="38"/>
  <c r="J93" i="38"/>
  <c r="H65" i="38"/>
  <c r="J183" i="38"/>
  <c r="H554" i="38"/>
  <c r="J554" i="38"/>
  <c r="H535" i="38"/>
  <c r="J535" i="38"/>
  <c r="H446" i="38"/>
  <c r="J446" i="38"/>
  <c r="J418" i="38"/>
  <c r="H418" i="38"/>
  <c r="J462" i="38"/>
  <c r="H462" i="38"/>
  <c r="H481" i="38"/>
  <c r="J481" i="38"/>
  <c r="J381" i="38"/>
  <c r="H381" i="38"/>
  <c r="H366" i="38"/>
  <c r="J366" i="38"/>
  <c r="H585" i="38"/>
  <c r="J585" i="38"/>
  <c r="H568" i="38"/>
  <c r="J568" i="38"/>
  <c r="J542" i="38"/>
  <c r="H542" i="38"/>
  <c r="H433" i="38"/>
  <c r="J433" i="38"/>
  <c r="H486" i="38"/>
  <c r="J486" i="38"/>
  <c r="J391" i="38"/>
  <c r="H391" i="38"/>
  <c r="H373" i="38"/>
  <c r="J373" i="38"/>
  <c r="H313" i="38"/>
  <c r="J313" i="38"/>
  <c r="J181" i="38"/>
  <c r="H181" i="38"/>
  <c r="H193" i="38"/>
  <c r="J193" i="38"/>
  <c r="J160" i="38"/>
  <c r="H160" i="38"/>
  <c r="H547" i="38"/>
  <c r="J547" i="38"/>
  <c r="J473" i="38"/>
  <c r="H488" i="38"/>
  <c r="H500" i="38"/>
  <c r="H375" i="38"/>
  <c r="J452" i="38"/>
  <c r="F230" i="38"/>
  <c r="H230" i="38" s="1"/>
  <c r="H298" i="38"/>
  <c r="H282" i="38"/>
  <c r="J62" i="38"/>
  <c r="J558" i="38"/>
  <c r="H558" i="38"/>
  <c r="J541" i="38"/>
  <c r="H541" i="38"/>
  <c r="J447" i="38"/>
  <c r="H447" i="38"/>
  <c r="J515" i="38"/>
  <c r="H515" i="38"/>
  <c r="J416" i="38"/>
  <c r="H416" i="38"/>
  <c r="H468" i="38"/>
  <c r="J468" i="38"/>
  <c r="J456" i="38"/>
  <c r="H456" i="38"/>
  <c r="J364" i="38"/>
  <c r="H364" i="38"/>
  <c r="J566" i="38"/>
  <c r="H566" i="38"/>
  <c r="H549" i="38"/>
  <c r="J549" i="38"/>
  <c r="J443" i="38"/>
  <c r="H443" i="38"/>
  <c r="H415" i="38"/>
  <c r="J415" i="38"/>
  <c r="H467" i="38"/>
  <c r="J467" i="38"/>
  <c r="H386" i="38"/>
  <c r="J386" i="38"/>
  <c r="J359" i="38"/>
  <c r="H359" i="38"/>
  <c r="H187" i="38"/>
  <c r="J187" i="38"/>
  <c r="J88" i="38"/>
  <c r="H88" i="38"/>
  <c r="J451" i="38"/>
  <c r="H451" i="38"/>
  <c r="F394" i="38"/>
  <c r="J162" i="38"/>
  <c r="J575" i="38"/>
  <c r="H575" i="38"/>
  <c r="J550" i="38"/>
  <c r="H550" i="38"/>
  <c r="H544" i="38"/>
  <c r="J544" i="38"/>
  <c r="J505" i="38"/>
  <c r="H505" i="38"/>
  <c r="J429" i="38"/>
  <c r="H429" i="38"/>
  <c r="J476" i="38"/>
  <c r="H476" i="38"/>
  <c r="H489" i="38"/>
  <c r="J489" i="38"/>
  <c r="J406" i="38"/>
  <c r="H406" i="38"/>
  <c r="H576" i="38"/>
  <c r="J576" i="38"/>
  <c r="J555" i="38"/>
  <c r="H555" i="38"/>
  <c r="J534" i="38"/>
  <c r="H534" i="38"/>
  <c r="J523" i="38"/>
  <c r="H523" i="38"/>
  <c r="J512" i="38"/>
  <c r="H512" i="38"/>
  <c r="J428" i="38"/>
  <c r="H428" i="38"/>
  <c r="J377" i="38"/>
  <c r="H377" i="38"/>
  <c r="J215" i="38"/>
  <c r="H215" i="38"/>
  <c r="J185" i="38"/>
  <c r="H185" i="38"/>
  <c r="J172" i="38"/>
  <c r="H172" i="38"/>
  <c r="H31" i="38"/>
  <c r="J31" i="38"/>
  <c r="H561" i="38"/>
  <c r="J561" i="38"/>
  <c r="H41" i="38"/>
  <c r="J41" i="38"/>
  <c r="J18" i="38"/>
  <c r="H18" i="38"/>
  <c r="H222" i="38"/>
  <c r="J222" i="38"/>
  <c r="H116" i="38"/>
  <c r="J116" i="38"/>
  <c r="J265" i="38"/>
  <c r="H265" i="38"/>
  <c r="J409" i="38"/>
  <c r="H409" i="38"/>
  <c r="H563" i="38"/>
  <c r="J144" i="38"/>
  <c r="H144" i="38"/>
  <c r="J66" i="38"/>
  <c r="H66" i="38"/>
  <c r="J405" i="38"/>
  <c r="H405" i="38"/>
  <c r="F38" i="38"/>
  <c r="H38" i="38" s="1"/>
  <c r="H52" i="38"/>
  <c r="J52" i="38"/>
  <c r="J23" i="38"/>
  <c r="H23" i="38"/>
  <c r="J250" i="38"/>
  <c r="H250" i="38"/>
  <c r="J151" i="38"/>
  <c r="H151" i="38"/>
  <c r="F424" i="38"/>
  <c r="H247" i="38"/>
  <c r="J247" i="38"/>
  <c r="F204" i="38"/>
  <c r="H150" i="38"/>
  <c r="J150" i="38"/>
  <c r="J134" i="38"/>
  <c r="H134" i="38"/>
  <c r="J79" i="38"/>
  <c r="H79" i="38"/>
  <c r="D330" i="38"/>
  <c r="F330" i="38" s="1"/>
  <c r="F331" i="38"/>
  <c r="J89" i="38"/>
  <c r="H89" i="38"/>
  <c r="H25" i="38"/>
  <c r="J25" i="38"/>
  <c r="J169" i="38"/>
  <c r="H169" i="38"/>
  <c r="D86" i="38"/>
  <c r="F86" i="38" s="1"/>
  <c r="F87" i="38"/>
  <c r="H383" i="38"/>
  <c r="J383" i="38"/>
  <c r="J105" i="38"/>
  <c r="H105" i="38"/>
  <c r="H272" i="38"/>
  <c r="J272" i="38"/>
  <c r="H504" i="38"/>
  <c r="J504" i="38"/>
  <c r="J379" i="38"/>
  <c r="H379" i="38"/>
  <c r="J438" i="38"/>
  <c r="H438" i="38"/>
  <c r="H434" i="38"/>
  <c r="J434" i="38"/>
  <c r="H432" i="38"/>
  <c r="J432" i="38"/>
  <c r="J335" i="38"/>
  <c r="H335" i="38"/>
  <c r="J205" i="38"/>
  <c r="H205" i="38"/>
  <c r="H214" i="38"/>
  <c r="J214" i="38"/>
  <c r="H140" i="38"/>
  <c r="J140" i="38"/>
  <c r="J114" i="38"/>
  <c r="H114" i="38"/>
  <c r="J101" i="38"/>
  <c r="H101" i="38"/>
  <c r="H68" i="38"/>
  <c r="J68" i="38"/>
  <c r="H240" i="38"/>
  <c r="J240" i="38"/>
  <c r="J216" i="38"/>
  <c r="H216" i="38"/>
  <c r="D501" i="38"/>
  <c r="F501" i="38" s="1"/>
  <c r="F502" i="38"/>
  <c r="J529" i="38"/>
  <c r="H529" i="38"/>
  <c r="J14" i="38"/>
  <c r="H14" i="38"/>
  <c r="J149" i="38"/>
  <c r="H149" i="38"/>
  <c r="J199" i="38"/>
  <c r="H199" i="38"/>
  <c r="H410" i="38"/>
  <c r="J410" i="38"/>
  <c r="H431" i="38"/>
  <c r="J431" i="38"/>
  <c r="H395" i="38"/>
  <c r="J395" i="38"/>
  <c r="J170" i="38"/>
  <c r="H170" i="38"/>
  <c r="J131" i="38"/>
  <c r="H131" i="38"/>
  <c r="H78" i="38"/>
  <c r="J78" i="38"/>
  <c r="H333" i="38"/>
  <c r="J333" i="38"/>
  <c r="J26" i="38"/>
  <c r="H26" i="38"/>
  <c r="H503" i="38"/>
  <c r="J503" i="38"/>
  <c r="J166" i="38"/>
  <c r="H166" i="38"/>
  <c r="H528" i="38"/>
  <c r="H145" i="38"/>
  <c r="J145" i="38"/>
  <c r="J124" i="38"/>
  <c r="H124" i="38"/>
  <c r="H83" i="38"/>
  <c r="J83" i="38"/>
  <c r="F378" i="38"/>
  <c r="E518" i="38"/>
  <c r="F435" i="38"/>
  <c r="H385" i="38"/>
  <c r="J385" i="38"/>
  <c r="J360" i="38"/>
  <c r="H360" i="38"/>
  <c r="E412" i="38"/>
  <c r="H164" i="38"/>
  <c r="J164" i="38"/>
  <c r="J128" i="38"/>
  <c r="H128" i="38"/>
  <c r="J118" i="38"/>
  <c r="H118" i="38"/>
  <c r="F238" i="38"/>
  <c r="V13" i="38"/>
  <c r="Y27" i="38"/>
  <c r="AL27" i="38" s="1"/>
  <c r="U518" i="38"/>
  <c r="S412" i="38"/>
  <c r="T518" i="38"/>
  <c r="I587" i="38"/>
  <c r="U502" i="38"/>
  <c r="U501" i="38" s="1"/>
  <c r="O439" i="38"/>
  <c r="O412" i="38" s="1"/>
  <c r="Q528" i="38"/>
  <c r="Q518" i="38" s="1"/>
  <c r="H37" i="38"/>
  <c r="J37" i="38"/>
  <c r="S502" i="38"/>
  <c r="S501" i="38" s="1"/>
  <c r="T424" i="38"/>
  <c r="AF110" i="38"/>
  <c r="J29" i="38"/>
  <c r="H29" i="38"/>
  <c r="AI12" i="38"/>
  <c r="AK13" i="38"/>
  <c r="J64" i="38"/>
  <c r="H64" i="38"/>
  <c r="AH97" i="38"/>
  <c r="AK97" i="38" s="1"/>
  <c r="AK98" i="38"/>
  <c r="J99" i="38"/>
  <c r="H99" i="38"/>
  <c r="AG221" i="38"/>
  <c r="AE212" i="38"/>
  <c r="AG212" i="38" s="1"/>
  <c r="Y111" i="38"/>
  <c r="W110" i="38"/>
  <c r="E110" i="38"/>
  <c r="F111" i="38"/>
  <c r="J80" i="38"/>
  <c r="H80" i="38"/>
  <c r="AI330" i="38"/>
  <c r="AK330" i="38" s="1"/>
  <c r="AL330" i="38" s="1"/>
  <c r="AK331" i="38"/>
  <c r="J53" i="38"/>
  <c r="H53" i="38"/>
  <c r="S528" i="38"/>
  <c r="L502" i="38"/>
  <c r="L501" i="38" s="1"/>
  <c r="U413" i="38"/>
  <c r="M502" i="38"/>
  <c r="M501" i="38" s="1"/>
  <c r="J123" i="38"/>
  <c r="H123" i="38"/>
  <c r="F194" i="38"/>
  <c r="D110" i="38"/>
  <c r="V55" i="38"/>
  <c r="K55" i="38"/>
  <c r="K38" i="38" s="1"/>
  <c r="D12" i="38"/>
  <c r="M546" i="38"/>
  <c r="M545" i="38" s="1"/>
  <c r="R412" i="38"/>
  <c r="S581" i="38"/>
  <c r="U546" i="38"/>
  <c r="U545" i="38" s="1"/>
  <c r="Q563" i="38"/>
  <c r="Q562" i="38" s="1"/>
  <c r="K424" i="38"/>
  <c r="K412" i="38" s="1"/>
  <c r="N502" i="38"/>
  <c r="N501" i="38" s="1"/>
  <c r="P412" i="38"/>
  <c r="AK153" i="38"/>
  <c r="AL153" i="38" s="1"/>
  <c r="Y336" i="38"/>
  <c r="Z12" i="38"/>
  <c r="Q450" i="38"/>
  <c r="Q449" i="38" s="1"/>
  <c r="R528" i="38"/>
  <c r="R518" i="38" s="1"/>
  <c r="K450" i="38"/>
  <c r="K449" i="38" s="1"/>
  <c r="S450" i="38"/>
  <c r="S449" i="38" s="1"/>
  <c r="D94" i="27"/>
  <c r="D5" i="10"/>
  <c r="C6" i="27" s="1"/>
  <c r="K518" i="38"/>
  <c r="U439" i="38"/>
  <c r="N528" i="38"/>
  <c r="N518" i="38" s="1"/>
  <c r="L563" i="38"/>
  <c r="L562" i="38" s="1"/>
  <c r="K563" i="38"/>
  <c r="K562" i="38" s="1"/>
  <c r="Q502" i="38"/>
  <c r="Q501" i="38" s="1"/>
  <c r="W246" i="38"/>
  <c r="K29" i="38"/>
  <c r="W12" i="38"/>
  <c r="Y340" i="38"/>
  <c r="AL340" i="38" s="1"/>
  <c r="E13" i="38"/>
  <c r="E12" i="38" s="1"/>
  <c r="H72" i="38"/>
  <c r="J72" i="38"/>
  <c r="AC69" i="38"/>
  <c r="AL69" i="38" s="1"/>
  <c r="AG63" i="38"/>
  <c r="AL63" i="38" s="1"/>
  <c r="AE12" i="38"/>
  <c r="W97" i="38"/>
  <c r="Y97" i="38" s="1"/>
  <c r="Y98" i="38"/>
  <c r="AL98" i="38" s="1"/>
  <c r="AC122" i="38"/>
  <c r="AL122" i="38" s="1"/>
  <c r="AA110" i="38"/>
  <c r="AA587" i="38" s="1"/>
  <c r="AK111" i="38"/>
  <c r="AH110" i="38"/>
  <c r="AK110" i="38" s="1"/>
  <c r="AL113" i="38"/>
  <c r="AG111" i="38"/>
  <c r="AE110" i="38"/>
  <c r="J112" i="38"/>
  <c r="H112" i="38"/>
  <c r="AL74" i="38"/>
  <c r="Y221" i="38"/>
  <c r="W212" i="38"/>
  <c r="Y212" i="38" s="1"/>
  <c r="AC221" i="38"/>
  <c r="Z212" i="38"/>
  <c r="AC212" i="38" s="1"/>
  <c r="AL331" i="38"/>
  <c r="Z110" i="38"/>
  <c r="AC111" i="38"/>
  <c r="E97" i="38"/>
  <c r="F97" i="38" s="1"/>
  <c r="F98" i="38"/>
  <c r="AG337" i="38"/>
  <c r="AL337" i="38" s="1"/>
  <c r="AD336" i="38"/>
  <c r="AG336" i="38" s="1"/>
  <c r="AG137" i="38"/>
  <c r="AD110" i="38"/>
  <c r="AG110" i="38" s="1"/>
  <c r="Y137" i="38"/>
  <c r="V110" i="38"/>
  <c r="S518" i="38"/>
  <c r="H28" i="38"/>
  <c r="J28" i="38"/>
  <c r="AL135" i="38"/>
  <c r="C94" i="27"/>
  <c r="L450" i="38"/>
  <c r="L449" i="38" s="1"/>
  <c r="AK38" i="38"/>
  <c r="D10" i="8"/>
  <c r="D5" i="8" s="1"/>
  <c r="C4" i="27" s="1"/>
  <c r="C11" i="27" s="1"/>
  <c r="P563" i="38"/>
  <c r="P562" i="38" s="1"/>
  <c r="O450" i="38"/>
  <c r="O449" i="38" s="1"/>
  <c r="L528" i="38"/>
  <c r="L518" i="38" s="1"/>
  <c r="U563" i="38"/>
  <c r="U562" i="38" s="1"/>
  <c r="M424" i="38"/>
  <c r="M412" i="38" s="1"/>
  <c r="T439" i="38"/>
  <c r="K27" i="38"/>
  <c r="AD12" i="38"/>
  <c r="H27" i="38"/>
  <c r="J27" i="38"/>
  <c r="P587" i="38" l="1"/>
  <c r="P518" i="38"/>
  <c r="AL412" i="38"/>
  <c r="AL393" i="38"/>
  <c r="AL408" i="38"/>
  <c r="AL230" i="38"/>
  <c r="S587" i="38"/>
  <c r="AE587" i="38"/>
  <c r="H69" i="38"/>
  <c r="F518" i="38"/>
  <c r="J518" i="38" s="1"/>
  <c r="N587" i="38"/>
  <c r="M587" i="38"/>
  <c r="AL97" i="38"/>
  <c r="AF587" i="38"/>
  <c r="Y110" i="38"/>
  <c r="H404" i="38"/>
  <c r="R587" i="38"/>
  <c r="O587" i="38"/>
  <c r="AB587" i="38"/>
  <c r="AJ587" i="38"/>
  <c r="AL87" i="38"/>
  <c r="AL86" i="38"/>
  <c r="X587" i="38"/>
  <c r="AL137" i="38"/>
  <c r="AC110" i="38"/>
  <c r="AL212" i="38"/>
  <c r="Q587" i="38"/>
  <c r="J315" i="38"/>
  <c r="J408" i="38"/>
  <c r="J413" i="38"/>
  <c r="J337" i="38"/>
  <c r="H63" i="38"/>
  <c r="F229" i="38"/>
  <c r="H229" i="38" s="1"/>
  <c r="F212" i="38"/>
  <c r="J212" i="38" s="1"/>
  <c r="J76" i="38"/>
  <c r="J213" i="38"/>
  <c r="J519" i="38"/>
  <c r="H518" i="38"/>
  <c r="J393" i="38"/>
  <c r="J137" i="38"/>
  <c r="J263" i="38"/>
  <c r="F336" i="38"/>
  <c r="H336" i="38" s="1"/>
  <c r="J230" i="38"/>
  <c r="H270" i="38"/>
  <c r="F545" i="38"/>
  <c r="H545" i="38" s="1"/>
  <c r="F110" i="38"/>
  <c r="H110" i="38" s="1"/>
  <c r="H122" i="38"/>
  <c r="H450" i="38"/>
  <c r="H197" i="38"/>
  <c r="J38" i="38"/>
  <c r="J384" i="38"/>
  <c r="H384" i="38"/>
  <c r="J221" i="38"/>
  <c r="F412" i="38"/>
  <c r="H412" i="38" s="1"/>
  <c r="J407" i="38"/>
  <c r="J153" i="38"/>
  <c r="J545" i="38"/>
  <c r="J168" i="38"/>
  <c r="H168" i="38"/>
  <c r="J546" i="38"/>
  <c r="H546" i="38"/>
  <c r="H394" i="38"/>
  <c r="J394" i="38"/>
  <c r="J502" i="38"/>
  <c r="H502" i="38"/>
  <c r="J501" i="38"/>
  <c r="H501" i="38"/>
  <c r="H86" i="38"/>
  <c r="J86" i="38"/>
  <c r="J424" i="38"/>
  <c r="H424" i="38"/>
  <c r="J435" i="38"/>
  <c r="H435" i="38"/>
  <c r="H87" i="38"/>
  <c r="J87" i="38"/>
  <c r="J378" i="38"/>
  <c r="H378" i="38"/>
  <c r="H331" i="38"/>
  <c r="J331" i="38"/>
  <c r="H204" i="38"/>
  <c r="J204" i="38"/>
  <c r="J238" i="38"/>
  <c r="H238" i="38"/>
  <c r="J330" i="38"/>
  <c r="H330" i="38"/>
  <c r="L587" i="38"/>
  <c r="Y55" i="38"/>
  <c r="AL55" i="38" s="1"/>
  <c r="V38" i="38"/>
  <c r="Y38" i="38" s="1"/>
  <c r="AL38" i="38" s="1"/>
  <c r="AH587" i="38"/>
  <c r="AD587" i="38"/>
  <c r="AG587" i="38" s="1"/>
  <c r="AG12" i="38"/>
  <c r="Z587" i="38"/>
  <c r="AC12" i="38"/>
  <c r="J98" i="38"/>
  <c r="H98" i="38"/>
  <c r="AL221" i="38"/>
  <c r="E587" i="38"/>
  <c r="Y246" i="38"/>
  <c r="AL246" i="38" s="1"/>
  <c r="W229" i="38"/>
  <c r="Y229" i="38" s="1"/>
  <c r="AL229" i="38" s="1"/>
  <c r="AL336" i="38"/>
  <c r="F13" i="38"/>
  <c r="J110" i="38"/>
  <c r="AL111" i="38"/>
  <c r="AI587" i="38"/>
  <c r="T412" i="38"/>
  <c r="T587" i="38" s="1"/>
  <c r="AK12" i="38"/>
  <c r="K13" i="38"/>
  <c r="K12" i="38" s="1"/>
  <c r="K587" i="38" s="1"/>
  <c r="H97" i="38"/>
  <c r="J97" i="38"/>
  <c r="F12" i="38"/>
  <c r="D587" i="38"/>
  <c r="H194" i="38"/>
  <c r="J194" i="38"/>
  <c r="U412" i="38"/>
  <c r="U587" i="38" s="1"/>
  <c r="J111" i="38"/>
  <c r="H111" i="38"/>
  <c r="Y13" i="38"/>
  <c r="AL13" i="38" s="1"/>
  <c r="AL110" i="38" l="1"/>
  <c r="AC587" i="38"/>
  <c r="V12" i="38"/>
  <c r="V587" i="38" s="1"/>
  <c r="J229" i="38"/>
  <c r="H212" i="38"/>
  <c r="J336" i="38"/>
  <c r="F587" i="38"/>
  <c r="F9" i="27" s="1"/>
  <c r="J412" i="38"/>
  <c r="AK587" i="38"/>
  <c r="J12" i="38"/>
  <c r="H12" i="38"/>
  <c r="J13" i="38"/>
  <c r="H13" i="38"/>
  <c r="W587" i="38"/>
  <c r="Y12" i="38" l="1"/>
  <c r="AL12" i="38" s="1"/>
  <c r="F15" i="27"/>
  <c r="F14" i="27"/>
  <c r="J587" i="38"/>
  <c r="H587" i="38"/>
  <c r="Y587" i="38"/>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Casa</author>
  </authors>
  <commentList>
    <comment ref="R9" authorId="0">
      <text>
        <r>
          <rPr>
            <b/>
            <sz val="9"/>
            <color indexed="81"/>
            <rFont val="Tahoma"/>
            <charset val="1"/>
          </rPr>
          <t>SEDI:</t>
        </r>
        <r>
          <rPr>
            <sz val="9"/>
            <color indexed="81"/>
            <rFont val="Tahoma"/>
            <charset val="1"/>
          </rPr>
          <t xml:space="preserve">
En esta Columna me va detallar las unidades de medida proporcionadas por SEFIN.</t>
        </r>
      </text>
    </comment>
  </commentList>
</comments>
</file>

<file path=xl/sharedStrings.xml><?xml version="1.0" encoding="utf-8"?>
<sst xmlns="http://schemas.openxmlformats.org/spreadsheetml/2006/main" count="7295" uniqueCount="1745">
  <si>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</si>
  <si>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</si>
  <si>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</si>
  <si>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</si>
  <si>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</si>
  <si>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</si>
  <si>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</si>
  <si>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</si>
  <si>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</si>
  <si>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</si>
  <si>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</si>
  <si>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</si>
  <si>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</si>
  <si>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</si>
  <si>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</si>
  <si>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</si>
  <si>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</si>
  <si>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</si>
  <si>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</si>
  <si>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</si>
  <si>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</si>
  <si>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</si>
  <si>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</si>
  <si>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</si>
  <si>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</si>
  <si>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</si>
  <si>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</si>
  <si>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</si>
  <si>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</si>
  <si>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</si>
  <si>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</si>
  <si>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</si>
  <si>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</si>
  <si>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</si>
  <si>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</si>
  <si>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</si>
  <si>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</si>
  <si>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</si>
  <si>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</si>
  <si>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</si>
  <si>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</si>
  <si>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</si>
  <si>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</si>
  <si>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</si>
  <si>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</si>
  <si>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</si>
  <si>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</si>
  <si>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</si>
  <si>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</si>
  <si>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</si>
  <si>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</si>
  <si>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</si>
  <si>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</si>
  <si>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</si>
  <si>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</si>
  <si>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</si>
  <si>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</si>
  <si>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</si>
  <si>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</si>
  <si>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</si>
  <si>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</si>
  <si>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</si>
  <si>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</si>
  <si>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</si>
  <si>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</si>
  <si>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</si>
  <si>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</si>
  <si>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</si>
  <si>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</si>
  <si>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</si>
  <si>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</si>
  <si>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</si>
  <si>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</si>
  <si>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</si>
  <si>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</si>
  <si>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</si>
  <si>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</si>
  <si>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</si>
  <si>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</si>
  <si>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</si>
  <si>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</si>
  <si>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</si>
  <si>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</si>
  <si>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</si>
  <si>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</si>
  <si>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</si>
  <si>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</si>
  <si>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</si>
  <si>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</si>
  <si>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</si>
  <si>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</si>
  <si>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</si>
  <si>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</si>
  <si>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</si>
  <si>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</si>
  <si>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</si>
  <si>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</si>
  <si>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</si>
  <si>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</si>
  <si>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</si>
  <si>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</si>
  <si>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</si>
  <si>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</si>
  <si>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</si>
  <si>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</si>
  <si>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</si>
  <si>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</si>
  <si>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</si>
  <si>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</si>
  <si>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</si>
  <si>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</si>
  <si>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</si>
  <si>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</si>
  <si>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</si>
  <si>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</si>
  <si>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</si>
  <si>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</si>
  <si>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</si>
  <si>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</si>
  <si>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</si>
  <si>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</si>
  <si>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</si>
  <si>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</si>
  <si>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</si>
  <si>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</si>
  <si>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</si>
  <si>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</si>
  <si>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</si>
  <si>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</si>
  <si>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</si>
  <si>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</si>
  <si>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1) Se implementará el macroproyecto de desarrollo físico para la optimización del espacio físico en el período 2012-2016.</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</si>
  <si>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</si>
  <si>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</si>
  <si>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</si>
  <si>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</si>
  <si>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</si>
  <si>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</si>
  <si>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</si>
  <si>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</si>
  <si>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GESTIÓN ACADEMICA, UNIVERSITARIA Y RELACIONES INTERNACIONALES</t>
  </si>
  <si>
    <t>TOTAL GESTIÓN ACADEMICA, UNIVERSITARIA Y RELACIONES INTERNACIONALES</t>
  </si>
  <si>
    <t>Ejecutando adecuadamente y equitativamente el presupuesto</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</si>
  <si>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</si>
  <si>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</si>
  <si>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</si>
  <si>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</si>
  <si>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</si>
  <si>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</si>
  <si>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</si>
  <si>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</si>
  <si>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</si>
  <si>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</si>
  <si>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</si>
  <si>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Convenio</t>
  </si>
  <si>
    <t>Proyecto</t>
  </si>
  <si>
    <t>Estudiantes</t>
  </si>
  <si>
    <t>Talleres</t>
  </si>
  <si>
    <t>inscripcion a congreso</t>
  </si>
  <si>
    <t>otorgar becas al personal docente de postgrados</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</si>
  <si>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</si>
  <si>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</si>
  <si>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</si>
  <si>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</si>
  <si>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</si>
  <si>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</si>
  <si>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</si>
  <si>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</si>
  <si>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</si>
  <si>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</si>
  <si>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</si>
  <si>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Premios a Estudiantes de Secundaria por PAA</t>
  </si>
  <si>
    <t>Incripcion a cusros</t>
  </si>
  <si>
    <t>Investigación</t>
  </si>
  <si>
    <t>Lápices</t>
  </si>
  <si>
    <t>ENERGIA ELECTRICA</t>
  </si>
  <si>
    <t>Total</t>
  </si>
  <si>
    <t>Equipo de oficina</t>
  </si>
  <si>
    <t>Actividades de especiales</t>
  </si>
  <si>
    <t>DESARROLLO Y RECURSOS HUMANOS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</si>
  <si>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</si>
  <si>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</si>
  <si>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</si>
  <si>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</si>
  <si>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</si>
  <si>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</si>
  <si>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</si>
  <si>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</si>
  <si>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</si>
  <si>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</si>
  <si>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</si>
  <si>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</si>
  <si>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</si>
  <si>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</si>
  <si>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</si>
  <si>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</si>
  <si>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</si>
  <si>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</si>
  <si>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</si>
  <si>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</si>
  <si>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</si>
  <si>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</si>
  <si>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</si>
  <si>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</si>
  <si>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</si>
  <si>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</si>
  <si>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</si>
  <si>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</si>
  <si>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</si>
  <si>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</si>
  <si>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</si>
  <si>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</si>
  <si>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</si>
  <si>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</si>
  <si>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</si>
  <si>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</si>
  <si>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</si>
  <si>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</si>
  <si>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</si>
  <si>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</si>
  <si>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</si>
  <si>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</si>
  <si>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</si>
  <si>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</si>
  <si>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</si>
  <si>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</si>
  <si>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</si>
  <si>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</si>
  <si>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</si>
  <si>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</si>
  <si>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</si>
  <si>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</si>
  <si>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</si>
  <si>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</si>
  <si>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</si>
  <si>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</si>
  <si>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</si>
  <si>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</si>
  <si>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</si>
  <si>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</si>
  <si>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</si>
  <si>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</si>
  <si>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</si>
  <si>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</si>
  <si>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</si>
  <si>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</si>
  <si>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</si>
  <si>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</si>
  <si>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</si>
  <si>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</si>
  <si>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</si>
  <si>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</si>
  <si>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</si>
  <si>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</si>
  <si>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</si>
  <si>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</si>
  <si>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</si>
  <si>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</si>
  <si>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</si>
  <si>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</si>
  <si>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</si>
  <si>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</si>
  <si>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</si>
  <si>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</si>
  <si>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</si>
  <si>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</si>
  <si>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</si>
  <si>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</si>
  <si>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</si>
  <si>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</si>
  <si>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</si>
  <si>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</si>
  <si>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</si>
  <si>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</si>
  <si>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</si>
  <si>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</si>
  <si>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</si>
  <si>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</si>
  <si>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</si>
  <si>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</si>
  <si>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</si>
  <si>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</si>
  <si>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</si>
  <si>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</si>
  <si>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</si>
  <si>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</si>
  <si>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</si>
  <si>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</si>
  <si>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</si>
  <si>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</si>
  <si>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</si>
  <si>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</si>
  <si>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</si>
  <si>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</si>
  <si>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</si>
  <si>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</si>
  <si>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</si>
  <si>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</si>
  <si>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</si>
  <si>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</si>
  <si>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</si>
  <si>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</si>
  <si>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</si>
  <si>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</si>
  <si>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</si>
  <si>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</si>
  <si>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</si>
  <si>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</si>
  <si>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</si>
  <si>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</si>
  <si>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</si>
  <si>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</si>
  <si>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</si>
  <si>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</si>
  <si>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</si>
  <si>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</si>
  <si>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</si>
  <si>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</si>
  <si>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</si>
  <si>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</si>
  <si>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</si>
  <si>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</si>
  <si>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</si>
  <si>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</si>
  <si>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</si>
  <si>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</si>
  <si>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</si>
  <si>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</si>
  <si>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</si>
  <si>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</si>
  <si>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</si>
  <si>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</si>
  <si>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</si>
  <si>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</si>
  <si>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</si>
  <si>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</si>
  <si>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</si>
  <si>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</si>
  <si>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</si>
  <si>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</si>
  <si>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</si>
  <si>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</si>
  <si>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</si>
  <si>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</si>
  <si>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</si>
  <si>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</si>
  <si>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</si>
  <si>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</si>
  <si>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</si>
  <si>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</si>
  <si>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</si>
  <si>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</si>
  <si>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</si>
  <si>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</si>
  <si>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</si>
  <si>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</si>
  <si>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</si>
  <si>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</si>
  <si>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</si>
  <si>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</si>
  <si>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</si>
  <si>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</si>
  <si>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</si>
  <si>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</si>
  <si>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</si>
  <si>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</si>
  <si>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</si>
  <si>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</si>
  <si>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</si>
  <si>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</si>
  <si>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</si>
  <si>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</si>
  <si>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</si>
  <si>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</si>
  <si>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</si>
  <si>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</si>
  <si>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</si>
  <si>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</si>
  <si>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</si>
  <si>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</si>
  <si>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</si>
  <si>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</si>
  <si>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</si>
  <si>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</si>
  <si>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</si>
  <si>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</si>
  <si>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</si>
  <si>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</si>
  <si>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</si>
  <si>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</si>
  <si>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</si>
  <si>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</si>
  <si>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</si>
  <si>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</si>
  <si>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</si>
  <si>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</si>
  <si>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</si>
  <si>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</si>
  <si>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</si>
  <si>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</si>
  <si>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</si>
  <si>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</si>
  <si>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</si>
  <si>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</si>
  <si>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</si>
  <si>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</si>
  <si>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</si>
  <si>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</si>
  <si>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</si>
  <si>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</si>
  <si>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</si>
  <si>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</si>
  <si>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</si>
  <si>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</si>
  <si>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</si>
  <si>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</si>
  <si>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</si>
  <si>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</si>
  <si>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</si>
  <si>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</si>
  <si>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</si>
  <si>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</si>
  <si>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</si>
  <si>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</si>
  <si>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</si>
  <si>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</si>
  <si>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</si>
  <si>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</si>
  <si>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</si>
  <si>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</si>
  <si>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</si>
  <si>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</si>
  <si>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</si>
  <si>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</si>
  <si>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</si>
  <si>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</si>
  <si>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</si>
  <si>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</si>
  <si>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</si>
  <si>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</si>
  <si>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</si>
  <si>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</si>
  <si>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</si>
  <si>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</si>
  <si>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</si>
  <si>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</si>
  <si>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</si>
  <si>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</si>
  <si>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</si>
  <si>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</si>
  <si>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</si>
  <si>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</si>
  <si>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</si>
  <si>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</si>
  <si>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</si>
  <si>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</si>
  <si>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</si>
  <si>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</si>
  <si>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</si>
  <si>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</si>
  <si>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</si>
  <si>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</si>
  <si>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</si>
  <si>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</si>
  <si>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</si>
  <si>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</si>
  <si>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</si>
  <si>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</si>
  <si>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</si>
  <si>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</si>
  <si>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</si>
  <si>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</si>
  <si>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</si>
  <si>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</si>
  <si>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</si>
  <si>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</si>
  <si>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</si>
  <si>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</si>
  <si>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</si>
  <si>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</si>
  <si>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</si>
  <si>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</si>
  <si>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</si>
  <si>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</si>
  <si>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</si>
  <si>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</si>
  <si>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</si>
  <si>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</si>
  <si>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</si>
  <si>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</si>
  <si>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</si>
  <si>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</si>
  <si>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</si>
  <si>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</si>
  <si>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</si>
  <si>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</si>
  <si>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</si>
  <si>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</si>
  <si>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</si>
  <si>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</si>
  <si>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</si>
  <si>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</si>
  <si>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</si>
  <si>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</si>
  <si>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</si>
  <si>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</si>
  <si>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</si>
  <si>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</si>
  <si>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</si>
  <si>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</si>
  <si>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</si>
  <si>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</si>
  <si>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</si>
  <si>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</si>
  <si>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</si>
  <si>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</si>
  <si>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</si>
  <si>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</si>
  <si>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</si>
  <si>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</si>
  <si>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</si>
  <si>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</si>
  <si>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</si>
  <si>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</si>
  <si>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</si>
  <si>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</si>
  <si>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</si>
  <si>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</si>
  <si>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</si>
  <si>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</si>
  <si>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</si>
  <si>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</si>
  <si>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</si>
  <si>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</si>
  <si>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</si>
  <si>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</si>
  <si>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</si>
  <si>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</si>
  <si>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</si>
  <si>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</si>
  <si>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</si>
  <si>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</si>
  <si>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</si>
  <si>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</si>
  <si>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</si>
  <si>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 xml:space="preserve">1) Convenios, redes, proyectos, grupos de trabajo de cooperación académica en ejecución.   </t>
  </si>
  <si>
    <t xml:space="preserve">2) Aplicación del Modelo Educativo en el proceso de enseñanza-aprendizaje en todas las Facultades y Centros Regionales. </t>
  </si>
  <si>
    <t>1) % de docentes que están desarrollando innovaciones educativas.</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</si>
  <si>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</si>
  <si>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</si>
  <si>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 xml:space="preserve">1) Estudios de pertinencia realizados. </t>
  </si>
  <si>
    <t>1) Normas Académicas de la UNAH socializadas.                                                                                                                                                                                                                            2)Publicación disponible.</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</si>
  <si>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</si>
  <si>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</si>
  <si>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</si>
  <si>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</si>
  <si>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</si>
  <si>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</si>
  <si>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</si>
  <si>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</si>
  <si>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</si>
  <si>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</si>
  <si>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</si>
  <si>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</si>
  <si>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</si>
  <si>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</si>
  <si>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</si>
  <si>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</si>
  <si>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</si>
  <si>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</si>
  <si>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</si>
  <si>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</si>
  <si>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</si>
  <si>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</si>
  <si>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1)Fortalecimiento permanente del Sistema de Registro y mejora de los servicios brindados.</t>
  </si>
  <si>
    <t>b.1 Mejorar la eficacia y calidad de los servicios estudiantiles.</t>
  </si>
  <si>
    <t>1) Reglamentación estudiantil revisada, aprobada y puesta en vigencia.</t>
  </si>
  <si>
    <t>1) Si es necesario, revisar  reglamentación  actual y poner en vigencia la nueva en el año 2014.</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</si>
  <si>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</si>
  <si>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</si>
  <si>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</si>
  <si>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</si>
  <si>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</si>
  <si>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</si>
  <si>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</si>
  <si>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</si>
  <si>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</si>
  <si>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</si>
  <si>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GRADUADOS</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</si>
  <si>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</si>
  <si>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</si>
  <si>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</si>
  <si>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</si>
  <si>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</si>
  <si>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</si>
  <si>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</si>
  <si>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</si>
  <si>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</si>
  <si>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</si>
  <si>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</si>
  <si>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</si>
  <si>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</si>
  <si>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</si>
  <si>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</si>
  <si>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</si>
  <si>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</si>
  <si>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</si>
  <si>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</si>
  <si>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</si>
  <si>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</si>
  <si>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</si>
  <si>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</si>
  <si>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</si>
  <si>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</si>
  <si>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</si>
  <si>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</si>
  <si>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</si>
  <si>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</si>
  <si>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</si>
  <si>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</si>
  <si>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</si>
  <si>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</si>
  <si>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</si>
  <si>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</si>
  <si>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</si>
  <si>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</si>
  <si>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</si>
  <si>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</si>
  <si>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</si>
  <si>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</si>
  <si>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</si>
  <si>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</si>
  <si>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</si>
  <si>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</si>
  <si>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</si>
  <si>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</si>
  <si>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</si>
  <si>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</si>
  <si>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</si>
  <si>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</si>
  <si>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</si>
  <si>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</si>
  <si>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</si>
  <si>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</si>
  <si>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</si>
  <si>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</si>
  <si>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</si>
  <si>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</si>
  <si>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</si>
  <si>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</si>
  <si>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</si>
  <si>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</si>
  <si>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</si>
  <si>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</si>
  <si>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</si>
  <si>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</si>
  <si>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</si>
  <si>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</si>
  <si>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</si>
  <si>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</si>
  <si>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</si>
  <si>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</si>
  <si>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</si>
  <si>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</si>
  <si>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</si>
  <si>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</si>
  <si>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</si>
  <si>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</si>
  <si>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</si>
  <si>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</si>
  <si>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</si>
  <si>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</si>
  <si>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</si>
  <si>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</si>
  <si>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</si>
  <si>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</si>
  <si>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</si>
  <si>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</si>
  <si>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</si>
  <si>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</si>
  <si>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</si>
  <si>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</si>
  <si>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</si>
  <si>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</si>
  <si>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</si>
  <si>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</si>
  <si>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</si>
  <si>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</si>
  <si>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</si>
  <si>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</si>
  <si>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</si>
  <si>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</si>
  <si>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</si>
  <si>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</si>
  <si>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</si>
  <si>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</si>
  <si>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</si>
  <si>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</si>
  <si>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</si>
  <si>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</si>
  <si>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</si>
  <si>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</si>
  <si>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</si>
  <si>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</si>
  <si>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</si>
  <si>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</si>
  <si>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</si>
  <si>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</si>
  <si>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</si>
  <si>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</si>
  <si>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</si>
  <si>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</si>
  <si>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</si>
  <si>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</si>
  <si>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</si>
  <si>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</si>
  <si>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</si>
  <si>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</si>
  <si>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</si>
  <si>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</si>
  <si>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</si>
  <si>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</si>
  <si>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</si>
  <si>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</si>
  <si>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</si>
  <si>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</si>
  <si>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</si>
  <si>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</si>
  <si>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</si>
  <si>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</si>
  <si>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</si>
  <si>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</si>
  <si>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</si>
  <si>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</si>
  <si>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</si>
  <si>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</si>
  <si>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</si>
  <si>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</si>
  <si>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</si>
  <si>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</si>
  <si>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</si>
  <si>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</si>
  <si>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</si>
  <si>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</si>
  <si>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</si>
  <si>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</si>
  <si>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</si>
  <si>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</si>
  <si>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</si>
  <si>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</si>
  <si>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</si>
  <si>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</si>
  <si>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</si>
  <si>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</si>
  <si>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</si>
  <si>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</si>
  <si>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</si>
  <si>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</si>
  <si>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</si>
  <si>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</si>
  <si>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</si>
  <si>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</si>
  <si>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</si>
  <si>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</si>
  <si>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</si>
  <si>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</si>
  <si>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</si>
  <si>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</si>
  <si>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</si>
  <si>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</si>
  <si>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</si>
  <si>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</si>
  <si>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</si>
  <si>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</si>
  <si>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</si>
  <si>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</si>
  <si>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</si>
  <si>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</si>
  <si>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</si>
  <si>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</si>
  <si>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</si>
  <si>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</si>
  <si>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</si>
  <si>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</si>
  <si>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</si>
  <si>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</si>
  <si>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</si>
  <si>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</si>
  <si>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</si>
  <si>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</si>
  <si>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</si>
  <si>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</si>
  <si>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</si>
  <si>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</si>
  <si>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</si>
  <si>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</si>
  <si>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</si>
  <si>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</si>
  <si>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</si>
  <si>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</si>
  <si>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</si>
  <si>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</si>
  <si>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</si>
  <si>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</si>
  <si>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</si>
  <si>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</si>
  <si>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</si>
  <si>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</si>
  <si>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</si>
  <si>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</si>
  <si>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</si>
  <si>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</si>
  <si>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</si>
  <si>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</si>
  <si>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</si>
  <si>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</si>
  <si>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</si>
  <si>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</si>
  <si>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</si>
  <si>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</si>
  <si>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</si>
  <si>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</si>
  <si>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</si>
  <si>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</si>
  <si>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</si>
  <si>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</si>
  <si>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</si>
  <si>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</si>
  <si>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</si>
  <si>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</si>
  <si>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</si>
  <si>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</si>
  <si>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</si>
  <si>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</si>
  <si>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</si>
  <si>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</si>
  <si>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</si>
  <si>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</si>
  <si>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</si>
  <si>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</si>
  <si>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</si>
  <si>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</si>
  <si>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</si>
  <si>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</si>
  <si>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</si>
  <si>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</si>
  <si>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</si>
  <si>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</si>
  <si>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</si>
  <si>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</si>
  <si>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</si>
  <si>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</si>
  <si>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</si>
  <si>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</si>
  <si>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</si>
  <si>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</si>
  <si>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</si>
  <si>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</si>
  <si>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</si>
  <si>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</si>
  <si>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</si>
  <si>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</si>
  <si>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</si>
  <si>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</si>
  <si>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</si>
  <si>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</si>
  <si>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</si>
  <si>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</si>
  <si>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</si>
  <si>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</si>
  <si>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</si>
  <si>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</si>
  <si>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</si>
  <si>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</si>
  <si>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</si>
  <si>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</si>
  <si>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</si>
  <si>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</si>
  <si>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</si>
  <si>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</si>
  <si>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</si>
  <si>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</si>
  <si>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</si>
  <si>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</si>
  <si>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</si>
  <si>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</si>
  <si>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</si>
  <si>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</si>
  <si>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</si>
  <si>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</si>
  <si>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</si>
  <si>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</si>
  <si>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</si>
  <si>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</si>
  <si>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</si>
  <si>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</si>
  <si>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</si>
  <si>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</si>
  <si>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</si>
  <si>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</si>
  <si>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</si>
  <si>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</si>
  <si>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</si>
  <si>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</si>
  <si>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</si>
  <si>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</si>
  <si>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</si>
  <si>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</si>
  <si>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</si>
  <si>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</si>
  <si>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</si>
  <si>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</si>
  <si>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</si>
  <si>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</si>
  <si>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</si>
  <si>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</si>
  <si>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</si>
  <si>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</si>
  <si>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</si>
  <si>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</si>
  <si>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</si>
  <si>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</si>
  <si>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</si>
  <si>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</si>
  <si>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</si>
  <si>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</si>
  <si>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</si>
  <si>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</si>
  <si>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</si>
  <si>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</si>
  <si>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</si>
  <si>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</si>
  <si>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</si>
  <si>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</si>
  <si>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</si>
  <si>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</si>
  <si>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</si>
  <si>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</si>
  <si>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</si>
  <si>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</si>
  <si>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</si>
  <si>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</si>
  <si>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</si>
  <si>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</si>
  <si>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</si>
  <si>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</si>
  <si>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</si>
  <si>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</si>
  <si>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</si>
  <si>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</si>
  <si>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</si>
  <si>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</si>
  <si>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</si>
  <si>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</si>
  <si>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</si>
  <si>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</si>
  <si>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</si>
  <si>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</si>
  <si>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</si>
  <si>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</si>
  <si>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</si>
  <si>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</si>
  <si>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</si>
  <si>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</si>
  <si>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</si>
  <si>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</si>
  <si>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</si>
  <si>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</si>
  <si>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</si>
  <si>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</si>
  <si>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</si>
  <si>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</si>
  <si>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</si>
  <si>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</si>
  <si>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</si>
  <si>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</si>
  <si>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</si>
  <si>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</si>
  <si>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</si>
  <si>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</si>
  <si>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</si>
  <si>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</si>
  <si>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</si>
  <si>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</si>
  <si>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</si>
  <si>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</si>
  <si>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</si>
  <si>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</si>
  <si>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</si>
  <si>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</si>
  <si>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</si>
  <si>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</si>
  <si>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</si>
  <si>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</si>
  <si>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</si>
  <si>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</si>
  <si>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</si>
  <si>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</si>
  <si>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</si>
  <si>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</si>
  <si>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</si>
  <si>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</si>
  <si>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</si>
  <si>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</si>
  <si>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</si>
  <si>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</si>
  <si>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</si>
  <si>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</si>
  <si>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</si>
  <si>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</si>
  <si>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</si>
  <si>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</si>
  <si>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</si>
  <si>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</si>
  <si>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</si>
  <si>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</si>
  <si>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</si>
  <si>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</si>
  <si>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</si>
  <si>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</si>
  <si>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</si>
  <si>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</si>
  <si>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</si>
  <si>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</si>
  <si>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</si>
  <si>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</si>
  <si>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</si>
  <si>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</si>
  <si>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</si>
  <si>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</si>
  <si>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</si>
  <si>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</si>
  <si>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</si>
  <si>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</si>
  <si>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</si>
  <si>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</si>
  <si>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</si>
  <si>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</si>
  <si>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</si>
  <si>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</si>
  <si>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</si>
  <si>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</si>
  <si>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</si>
  <si>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</si>
  <si>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</si>
  <si>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</si>
  <si>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</si>
  <si>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</si>
  <si>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</si>
  <si>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</si>
  <si>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</si>
  <si>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</si>
  <si>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</si>
  <si>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</si>
  <si>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</si>
  <si>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</si>
  <si>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</si>
  <si>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</si>
  <si>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</si>
  <si>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</si>
  <si>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</si>
  <si>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</si>
  <si>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</si>
  <si>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</si>
  <si>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</si>
  <si>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</si>
  <si>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</si>
  <si>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</si>
  <si>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</si>
  <si>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</si>
  <si>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</si>
  <si>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</si>
  <si>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</si>
  <si>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</si>
  <si>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</si>
  <si>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</si>
  <si>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</si>
  <si>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</si>
  <si>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</si>
  <si>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</si>
  <si>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</si>
  <si>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</si>
  <si>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</si>
  <si>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</si>
  <si>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</si>
  <si>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</si>
  <si>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</si>
  <si>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</si>
  <si>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</si>
  <si>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</si>
  <si>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</si>
  <si>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</si>
  <si>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</si>
  <si>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</si>
  <si>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</si>
  <si>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</si>
  <si>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</si>
  <si>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</si>
  <si>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</si>
  <si>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</si>
  <si>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</si>
  <si>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</si>
  <si>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</si>
  <si>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</si>
  <si>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</si>
  <si>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</si>
  <si>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</si>
  <si>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</si>
  <si>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</si>
  <si>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</si>
  <si>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</si>
  <si>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</si>
  <si>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</si>
  <si>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</si>
  <si>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</si>
  <si>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</si>
  <si>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</si>
  <si>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</si>
  <si>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</si>
  <si>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</si>
  <si>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</si>
  <si>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</si>
  <si>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</si>
  <si>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</si>
  <si>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</si>
  <si>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</si>
  <si>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</si>
  <si>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</si>
  <si>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</si>
  <si>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</si>
  <si>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</si>
  <si>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</si>
  <si>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</si>
  <si>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</si>
  <si>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</si>
  <si>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</si>
  <si>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</si>
  <si>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</si>
  <si>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</si>
  <si>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</si>
  <si>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</si>
  <si>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</si>
  <si>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</si>
  <si>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</si>
  <si>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</si>
  <si>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</si>
  <si>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</si>
  <si>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</si>
  <si>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</si>
  <si>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</si>
  <si>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</si>
  <si>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</si>
  <si>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</si>
  <si>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</si>
  <si>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</si>
  <si>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</si>
  <si>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</si>
  <si>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</si>
  <si>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</si>
  <si>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</si>
  <si>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</si>
  <si>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</si>
  <si>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</si>
  <si>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</si>
  <si>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</si>
  <si>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</si>
  <si>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</si>
  <si>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</si>
  <si>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</si>
  <si>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</si>
  <si>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</si>
  <si>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</si>
  <si>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</si>
  <si>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</si>
  <si>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</si>
  <si>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</si>
  <si>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</si>
  <si>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</si>
  <si>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</si>
  <si>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</si>
  <si>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</si>
  <si>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</si>
  <si>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</si>
  <si>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</si>
  <si>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</si>
  <si>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</si>
  <si>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</si>
  <si>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</si>
  <si>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</si>
  <si>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</si>
  <si>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</si>
  <si>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</si>
  <si>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</si>
  <si>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</si>
  <si>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</si>
  <si>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</si>
  <si>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</si>
  <si>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</si>
  <si>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</si>
  <si>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</si>
  <si>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</si>
  <si>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</si>
  <si>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</si>
  <si>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</si>
  <si>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</si>
  <si>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</si>
  <si>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</si>
  <si>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</si>
  <si>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</si>
  <si>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</si>
  <si>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</si>
  <si>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</si>
  <si>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</si>
  <si>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</si>
  <si>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</si>
  <si>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</si>
  <si>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</si>
  <si>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</si>
  <si>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</si>
  <si>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</si>
  <si>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</si>
  <si>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</si>
  <si>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</si>
  <si>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</si>
  <si>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</si>
  <si>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</si>
  <si>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</si>
  <si>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</si>
  <si>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</si>
  <si>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</si>
  <si>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</si>
  <si>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</si>
  <si>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</si>
  <si>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</si>
  <si>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</si>
  <si>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</si>
  <si>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</si>
  <si>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</si>
  <si>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</si>
  <si>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</si>
  <si>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</si>
  <si>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</si>
  <si>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</si>
  <si>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</si>
  <si>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</si>
  <si>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</si>
  <si>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</si>
  <si>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</si>
  <si>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</si>
  <si>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</si>
  <si>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</si>
  <si>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</si>
  <si>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</si>
  <si>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</si>
  <si>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</si>
  <si>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</si>
  <si>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</si>
  <si>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</si>
  <si>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</si>
  <si>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</si>
  <si>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</si>
  <si>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</si>
  <si>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</si>
  <si>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</si>
  <si>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</si>
  <si>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</si>
  <si>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</si>
  <si>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</si>
  <si>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</si>
  <si>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</si>
  <si>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</si>
  <si>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</si>
  <si>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</si>
  <si>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</si>
  <si>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</si>
  <si>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</si>
  <si>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</si>
  <si>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</si>
  <si>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</si>
  <si>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</si>
  <si>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</si>
  <si>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</si>
  <si>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</si>
  <si>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</si>
  <si>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</si>
  <si>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</si>
  <si>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</si>
  <si>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</si>
  <si>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</si>
  <si>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</si>
  <si>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</si>
  <si>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</si>
  <si>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</si>
  <si>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</si>
  <si>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</si>
  <si>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</si>
  <si>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</si>
  <si>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</si>
  <si>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</si>
  <si>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</si>
  <si>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</si>
  <si>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</si>
  <si>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</si>
  <si>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</si>
  <si>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</si>
  <si>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</si>
  <si>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</si>
  <si>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</si>
  <si>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</si>
  <si>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</si>
  <si>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</si>
  <si>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</si>
  <si>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</si>
  <si>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</si>
  <si>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</si>
  <si>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</si>
  <si>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</si>
  <si>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</si>
  <si>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</si>
  <si>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</si>
  <si>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</si>
  <si>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</si>
  <si>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</si>
  <si>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</si>
  <si>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</si>
  <si>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</si>
  <si>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</si>
  <si>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</si>
  <si>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</si>
  <si>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</si>
  <si>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</si>
  <si>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</si>
  <si>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</si>
  <si>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</si>
  <si>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</si>
  <si>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</si>
  <si>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</si>
  <si>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</si>
  <si>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</si>
  <si>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</si>
  <si>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</si>
  <si>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</si>
  <si>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</si>
  <si>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</si>
  <si>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</si>
  <si>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</si>
  <si>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</si>
  <si>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</si>
  <si>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</si>
  <si>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</si>
  <si>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</si>
  <si>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</si>
  <si>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</si>
  <si>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</si>
  <si>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</si>
  <si>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</si>
  <si>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</si>
  <si>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</si>
  <si>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</si>
  <si>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</si>
  <si>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</si>
  <si>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</si>
  <si>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</si>
  <si>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</si>
  <si>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</si>
  <si>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</si>
  <si>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</si>
  <si>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</si>
  <si>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</si>
  <si>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</si>
  <si>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</si>
  <si>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</si>
  <si>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</si>
  <si>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</si>
  <si>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</si>
  <si>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</si>
  <si>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</si>
  <si>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</si>
  <si>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</si>
  <si>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</si>
  <si>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</si>
  <si>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</si>
  <si>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</si>
  <si>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</si>
  <si>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</si>
  <si>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</si>
  <si>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</si>
  <si>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</si>
  <si>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</si>
  <si>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</si>
  <si>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</si>
  <si>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</si>
  <si>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</si>
  <si>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</si>
  <si>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</si>
  <si>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</si>
  <si>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</si>
  <si>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</si>
  <si>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</si>
  <si>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</si>
  <si>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</si>
  <si>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</si>
  <si>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</si>
  <si>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</si>
  <si>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</si>
  <si>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</si>
  <si>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</si>
  <si>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</si>
  <si>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</si>
  <si>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</si>
  <si>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</si>
  <si>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</si>
  <si>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</si>
  <si>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</si>
  <si>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</si>
  <si>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</si>
  <si>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</si>
  <si>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</si>
  <si>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</si>
  <si>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</si>
  <si>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</si>
  <si>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</si>
  <si>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</si>
  <si>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</si>
  <si>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</si>
  <si>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</si>
  <si>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</si>
  <si>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</si>
  <si>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</si>
  <si>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</si>
  <si>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</si>
  <si>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</si>
  <si>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</si>
  <si>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</si>
  <si>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</si>
  <si>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</si>
  <si>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</si>
  <si>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</si>
  <si>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</si>
  <si>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</si>
  <si>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</si>
  <si>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</si>
  <si>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</si>
  <si>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</si>
  <si>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</si>
  <si>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</si>
  <si>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</si>
  <si>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</si>
  <si>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</si>
  <si>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</si>
  <si>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</si>
  <si>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</si>
  <si>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</si>
  <si>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</si>
  <si>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</si>
  <si>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</si>
  <si>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</si>
  <si>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1) Las facultades y los centros regionales  desarrollan proyectos de investigación enmarcados en los temas prioritarios de la UNAH y de la facultad o centro regional a la cual están adscritas.</t>
  </si>
  <si>
    <t xml:space="preserve">Participar en el Diplomado en investigación científica. </t>
  </si>
  <si>
    <t>7.2) 70% de Las facultades y los centros regionales  cuentan, con al menos, (1) instituto de investigación.</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</si>
  <si>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</si>
  <si>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</si>
  <si>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</si>
  <si>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</si>
  <si>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</si>
  <si>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</si>
  <si>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</si>
  <si>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</si>
  <si>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</si>
  <si>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</si>
  <si>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</si>
  <si>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</si>
  <si>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</si>
  <si>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</si>
  <si>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</si>
  <si>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</si>
  <si>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</si>
  <si>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</si>
  <si>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</si>
  <si>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</si>
  <si>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</si>
  <si>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 xml:space="preserve">1) Perfiles de egreso articulados con las prácticas profesionales,
para crear apoyos para mejorar la inserción laboral de los graduados de la UNAH
</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</si>
  <si>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</si>
  <si>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</si>
  <si>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</si>
  <si>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</si>
  <si>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1.a.1</t>
  </si>
  <si>
    <t>3.a.1</t>
  </si>
  <si>
    <t>2.a.1</t>
  </si>
  <si>
    <t>4.a.1</t>
  </si>
  <si>
    <t>6.a.1</t>
  </si>
  <si>
    <t>7.a.1</t>
  </si>
  <si>
    <t>8.a.1</t>
  </si>
  <si>
    <t>a.1 Realización de investigaciones de mercado que permitan evaluar la pertinencia y homologar los procesos de atencion.                                                                                                              a.2 Intitucionalización de comisiones y sub comisiones de desarrollo curricular.</t>
  </si>
  <si>
    <t>b.1 Realizar un apoyo de universidades líderes, reformasa los proecesos y desarrollo de casos,  estudio de la aplicación del conocimeinto de la Carrera de Ciencias Juridicas para ajustarlas al Modelo Educativo de la UNAH y a las exigencias del desarrollo tecnológico, científico y del entorno social.</t>
  </si>
  <si>
    <t>b.2 Impartir talleres de capacitación a toda la comunidad docente  sobre los fundamentos y principios del nuevo modelo educativo.                                                       b.3 Promoción e incentivos para la innovación educativa, fortalecimiento de la curricula de los docentes.</t>
  </si>
  <si>
    <t>1)  Realizar al menos cuatro (2) convenios con universidades del exterior para la adecuación de los currículos al Modelo Educativo y a la modernización de los mismos.</t>
  </si>
  <si>
    <t xml:space="preserve">d) Contar con normativa académica actualizada y pertinente y aplicándose de forma correcta en las diferentes instacias de la UNAH.                                              </t>
  </si>
  <si>
    <t>Realizar proyectos de investigación interdisciplinarios entre institutos de investigación en  grado y posgrado de las Facultades de Ciencias Juridicas de otras universidades nacionales e internacionales.</t>
  </si>
  <si>
    <t>1. Las facultades y los centros regionales  participan en el programa de capacitación ofertado por la Dirección de Investigación Científica</t>
  </si>
  <si>
    <t xml:space="preserve">1.1) Al menos, el 20% de docentes de Las facultades y los centros regionales  han cursado el diplomado en investigación científica. </t>
  </si>
  <si>
    <t>Crear y Formar investigadores para fortalecer la estructura de investigación del Consultorio Jurídico Gratuito.</t>
  </si>
  <si>
    <t>1.  Las facultades y los centros regionales  cuentan con (1) unidad y/o instituto de investigación científica.</t>
  </si>
  <si>
    <t>El Consultorio Jurídico Gratuito negocia y promueve la aprobación de convenios en el campo de la vinculación.</t>
  </si>
  <si>
    <t>1) Conversatorios 2) Documentales y material de estudio elaborado por UTV y Consultorio Juridico Gratuito; 4) Reportajes culturales en Presencia Universitaria y otros medios (periódicos) impresos de la UNAH;</t>
  </si>
  <si>
    <t>Capacitaciones  a docentes del Consultorio Jurídico  Gratuito</t>
  </si>
  <si>
    <t>b.2 Aumentar inversión institucional para la oferta de postgrados a los docentes del Consultorio Jurídico Gratuito.</t>
  </si>
  <si>
    <t>1) Socialización de la evaluación del desempeño a docentes y personal administrativo guiado por la SEDP.                                                                                                                                                                  2) Implementación de la Evaluación del desempeño a todo el personal del Consultorio Jurídico  Gratuito</t>
  </si>
  <si>
    <t>a.4 Fortalecer el sistema de bibliotecas y  crear un sistema virtual para la obtención de documentos y materiales de trabajo para el Consultorio Jurídico  Gratuito.</t>
  </si>
  <si>
    <t>a.3 Realizar estudios de mercado para la determinación de la oferta de trabajo al egresar de la Practica Juridica Forense Consultorio Jurídico  Gratuito.</t>
  </si>
  <si>
    <t>c.1 fortalecer la reglamentación estudiantil existente y aplicarla eficientemente en el Consultorio Jurídico  Gratuito.</t>
  </si>
  <si>
    <t>1) Monitoría y evaluación del desarrollo y funcionamiento de la plataforma tecnológica del Consultorio Jurídico  Gratuito.</t>
  </si>
  <si>
    <t>b.1 Mejorar y optimizar el espacio físico de Cubiculos Asesores y Directores en Juicio, Centro de Conciliacion y Arbitraje, Sala de Juicios Orales del Consultorio Jurídico  Gratuito.</t>
  </si>
  <si>
    <t>c.1 Ejecución de plan de capacitación en uso adecuado de equipo.                                                                                                                                                                                                                                     c.2 Indicadores de desempeño positivos para Docentes, Personal Administrativo del Consultorio Jurídico  Gratuito</t>
  </si>
  <si>
    <t>a.1 Diseñar un plan de capacitación para todos los recursos humanos del Consultorio Jurídico  Gratuito.</t>
  </si>
  <si>
    <t>a. 1 Analizar el perfil del egresado dela Facultad de Ciencias Juridicas-Consultorio Jurídico  Gratuito acuerdo a las demandas laborales de profesionales.</t>
  </si>
  <si>
    <t>b.1 Realizar encuestas de satisfacción de los egresados de la Facultad de Ciencias Juridicas-Consultorio Jurídico Gratuito.</t>
  </si>
  <si>
    <t>c.1 Realizar encuestas del desempeño laboral de los egresados de la Facultad de Ciencias Juridicas-Consultorio Jurídico Gratuito.</t>
  </si>
  <si>
    <t xml:space="preserve">1) Desarrollo de, al menos, (2) proyectos de investigación en cada facultad y centro regional
(2 por año)
</t>
  </si>
  <si>
    <t>a.1 Creación y funcionamiento de un Comité de Vinculación enel Consultprio Jurídico Gratuito como unidad académica para que promueva y gestione el desarrollo  de proyectos con la Dirección de Gestión UNAH- Sociedad para contribuir a la solución de problemas en el país.</t>
  </si>
  <si>
    <t>Homologar la criterios de atencion y desarrollo de los procesos en el CJG</t>
  </si>
  <si>
    <t>Numeros de  mesas de trabajo y conversatorios desarrollados</t>
  </si>
  <si>
    <t>Direccion. Personal docente, Personal Administrativo y Procuradores que realizan su Practica Jurídico Forence Obligatoria</t>
  </si>
  <si>
    <t>Realizacion de mesas de Trabajo y conversatorios  a lo interno del CJG</t>
  </si>
  <si>
    <t>Realizacion de mesas de Trabajo y conversatorios con otras Universidades que cuantan con Consultorios Juridicos Gratuitos en Tegucigalpa</t>
  </si>
  <si>
    <t>Homologar la criterios de atencion para el seguimiento de casos que se presentan y desarrollo de los procesos en los CJG de Tegucugalpa</t>
  </si>
  <si>
    <t>Poblacion que busca de nuestros servicios</t>
  </si>
  <si>
    <t xml:space="preserve">Estudiantes de la Carrera de Ciencias Juridicas </t>
  </si>
  <si>
    <t>Establecer bse de datos de las casos atendidos en el CJG</t>
  </si>
  <si>
    <t>Base de datos estadistica creada y en funcionamiento</t>
  </si>
  <si>
    <t>Personal del Consuotorio Juridic Gratuito</t>
  </si>
  <si>
    <t>Personal del Consuotorio Jurídico Gratuito</t>
  </si>
  <si>
    <t>Actualizar la curricula de los docentes</t>
  </si>
  <si>
    <t>Realizacion sistema informatico para las estadisticas de los casos atendidos en el CJG</t>
  </si>
  <si>
    <t xml:space="preserve">Cantidad de docentes  evaluados </t>
  </si>
  <si>
    <t>Actualizacion de curricula a lods  docentes y personal Administrativo</t>
  </si>
  <si>
    <t>Conocimiento de las normas y procedimientos de las normas academicas</t>
  </si>
  <si>
    <t>Necesidad de coanocer la normativa universitaria.</t>
  </si>
  <si>
    <t>Publicacion disponible a persoanal y publico en general.</t>
  </si>
  <si>
    <t xml:space="preserve">Personal y alumnos del a UNAH </t>
  </si>
  <si>
    <t>Desarrollados  proyectos de investigacion cientifica</t>
  </si>
  <si>
    <t>Necesidad de desarrollar investigaciones en temas primordiales de la UNAH</t>
  </si>
  <si>
    <t># de investigaciones realizadas</t>
  </si>
  <si>
    <t>Docentes del CJG y Alumno</t>
  </si>
  <si>
    <t>Direccion, Personal docente,</t>
  </si>
  <si>
    <t>Desarrollados dsiplomados en investigacion cientifica</t>
  </si>
  <si>
    <t>Necesidad de conocer metodologias de inverstigacion</t>
  </si>
  <si>
    <t xml:space="preserve">Docentes y alumnos </t>
  </si>
  <si>
    <t># de diplomados realizadas</t>
  </si>
  <si>
    <t xml:space="preserve">Creacion y firma de convenios </t>
  </si>
  <si>
    <t>Se firmaran covenios con organizaciones gubernamentales o internacionales</t>
  </si>
  <si>
    <t xml:space="preserve">Necesidad de crear alianzas </t>
  </si>
  <si>
    <t># de convenios firmados</t>
  </si>
  <si>
    <t>Persoanl del CJG y Alumnos.</t>
  </si>
  <si>
    <t xml:space="preserve">Fortalecidos los vinculos con Instituciones nacionlaes e internacionales  </t>
  </si>
  <si>
    <t>Necesidad de crear alianzas con institiuciones</t>
  </si>
  <si>
    <t># de convenios y/o carta de intenciones firmados</t>
  </si>
  <si>
    <t>Personal y alumnos del CJG</t>
  </si>
  <si>
    <t>d.1 El Consultorio Jurídico Gratuito realiza actividades para divulgar los proyectos de vinculación y sus resultados.                                                                                              d.2 La carrera o unidad académica realiza gestiones ante organismos nacionales o externos para la obtención de recursos para proyectos de vinculación.</t>
  </si>
  <si>
    <t>Cartulina iris color rojo,amarillo ,celeste, azul,verde, naranja, negro, rosado
fusia (25 *8 pliegos)</t>
  </si>
  <si>
    <t xml:space="preserve">Papel bond tamaño carta base 20 </t>
  </si>
  <si>
    <t xml:space="preserve">Papel bond tamaño oficio base 20 </t>
  </si>
  <si>
    <t xml:space="preserve">Papel bond tamaño legal base 20 </t>
  </si>
  <si>
    <t xml:space="preserve">Pendaflex tamaño oficio </t>
  </si>
  <si>
    <t xml:space="preserve">Folder tamaño oficio </t>
  </si>
  <si>
    <t xml:space="preserve">Folder tamaño carta </t>
  </si>
  <si>
    <t>Sobre manila tamaño oficio</t>
  </si>
  <si>
    <t xml:space="preserve">Sobre manila tamaño carta </t>
  </si>
  <si>
    <t xml:space="preserve">Libretas de taquigrafia </t>
  </si>
  <si>
    <t xml:space="preserve">Archivadores de cartón tamaño oficio </t>
  </si>
  <si>
    <t>Archivos</t>
  </si>
  <si>
    <t xml:space="preserve">Tintas en rollon para sellos </t>
  </si>
  <si>
    <t xml:space="preserve">Hules gruesos </t>
  </si>
  <si>
    <t xml:space="preserve">Marcadores para pizarra de formica, color negro </t>
  </si>
  <si>
    <t xml:space="preserve">Marcadores para pizarra de formica, color azul </t>
  </si>
  <si>
    <t xml:space="preserve">Sacagrapas </t>
  </si>
  <si>
    <t xml:space="preserve">Cinta de papel para sumadora </t>
  </si>
  <si>
    <t xml:space="preserve">Clip grande de 50 unidades </t>
  </si>
  <si>
    <t>Tape de  3/4 X 40</t>
  </si>
  <si>
    <t>Lapiz tinta color negro  (Docena)</t>
  </si>
  <si>
    <t>Lapiz tinta color azul (Docena)</t>
  </si>
  <si>
    <t>Cuadernos unicos, tamaño oficio de 400</t>
  </si>
  <si>
    <t>Clips pequeños de 50 unidades</t>
  </si>
  <si>
    <t xml:space="preserve">Tijera Delta escolar económica </t>
  </si>
  <si>
    <t>Corrector líquido en bote</t>
  </si>
  <si>
    <t xml:space="preserve">Resistol blanco de 4 onzas </t>
  </si>
  <si>
    <t xml:space="preserve">Macadores permanentes, punta fina color negro </t>
  </si>
  <si>
    <t>Macadores permanentes, punta fina color rojo</t>
  </si>
  <si>
    <t>Gliserinas de 42 gramos</t>
  </si>
  <si>
    <t>Lápiz carbon 2hb</t>
  </si>
  <si>
    <t>Masking tape de  3/4 X 40</t>
  </si>
  <si>
    <t xml:space="preserve">Pegamento en barra de 21 gramos rojito </t>
  </si>
  <si>
    <t xml:space="preserve">Borradores de goma medianos </t>
  </si>
  <si>
    <t>Grapas de  26/6</t>
  </si>
  <si>
    <t xml:space="preserve">Lapiz tinta color negro </t>
  </si>
  <si>
    <t>Engrapadora de escritorio  HD9 Negra Rapid</t>
  </si>
  <si>
    <t xml:space="preserve">Engrapadora de escritorio de  20 a 35 páginas  </t>
  </si>
  <si>
    <t xml:space="preserve">Perforadoras de dos agujeros </t>
  </si>
  <si>
    <t>Fastener n.8</t>
  </si>
  <si>
    <t xml:space="preserve">Almohadilla </t>
  </si>
  <si>
    <t xml:space="preserve">Reglas de  30 centímetros de plástico </t>
  </si>
  <si>
    <t xml:space="preserve">Goma Blanca </t>
  </si>
  <si>
    <t xml:space="preserve">Crayola </t>
  </si>
  <si>
    <t>Marcador fluorecente amarillo</t>
  </si>
  <si>
    <t xml:space="preserve">Papel para notas Post -it rayas </t>
  </si>
  <si>
    <t>TN-620 BROTHER, DCP-8085DN</t>
  </si>
  <si>
    <t>Q7553ALJ NEG  
P2015/2
Q7553A, HP, M2727</t>
  </si>
  <si>
    <t>MLT-D209/XAA, SANSUNG, SCX-4828FN</t>
  </si>
  <si>
    <t>HP Hp -Color CP1515</t>
  </si>
  <si>
    <t xml:space="preserve">Cartuchos de fotocopiadora </t>
  </si>
  <si>
    <t xml:space="preserve">Carteles  publicitarios </t>
  </si>
  <si>
    <t xml:space="preserve">Combustible </t>
  </si>
  <si>
    <t>Compra de libros</t>
  </si>
  <si>
    <t>Películas y Otras Unidades de Imagen y Sonido</t>
  </si>
  <si>
    <t>Camaras  de Video</t>
  </si>
  <si>
    <t>Mantenimiento y Reparación de Equipos y Medios de transporte</t>
  </si>
  <si>
    <t>Mantenimiento y reparación de Equipo</t>
  </si>
  <si>
    <t>Mantenimiento y Reparación de  Equipo de Computación</t>
  </si>
  <si>
    <t>Viaticos viaje a Ciudad de Santa Rosa de Copan</t>
  </si>
  <si>
    <t xml:space="preserve">Viaticos viaje a SPS </t>
  </si>
  <si>
    <t>Dias de viaje a lo largo del 2014</t>
  </si>
  <si>
    <t>Viaticos La Caiba</t>
  </si>
  <si>
    <t>Viaticos Comayagua</t>
  </si>
  <si>
    <t>Viaticos Choluteca</t>
  </si>
  <si>
    <t>Viaticos Danli</t>
  </si>
  <si>
    <t>Gasolina</t>
  </si>
  <si>
    <t>Diesel</t>
  </si>
  <si>
    <t>Viaticos a Gracias, Lempira</t>
  </si>
  <si>
    <t>Cabinas Moviles</t>
  </si>
  <si>
    <t xml:space="preserve">Instalación  de aires acondicionados </t>
  </si>
  <si>
    <t>Mejorando la atencion y desarrollo de los procesos en el CJG.</t>
  </si>
  <si>
    <t>Compara de aires acondicionados</t>
  </si>
  <si>
    <t>4-02-01-00-01</t>
  </si>
  <si>
    <t>c.1 EL Consultorio Jurídico Gratuito realizan actividades en la atencion a los usuarios que nos visitan diariamente litigando los casos que se presentan o Conciliando con las partes en el Centro de Conciliacion y Arbitraje.</t>
  </si>
  <si>
    <t>Inversión para la ejecución del plan de profesionalización docente,  Talleres, capacitaciones para el personal docente de Consultorio Jurídico Gratuito.</t>
  </si>
  <si>
    <t>Realizacion de convenios con organismos internacionales</t>
  </si>
  <si>
    <t>Numero de usuarios atendidos</t>
  </si>
  <si>
    <t># Casos convenios gestionados, en proceso y firmados</t>
  </si>
  <si>
    <t>Direccion, Personal docente, alumnos- procuradores</t>
  </si>
  <si>
    <t>Direccion, Personal docente</t>
  </si>
  <si>
    <t xml:space="preserve">Direccion, Personal docente, administracion </t>
  </si>
  <si>
    <t># de reuniones de trabajo con el personal del CJG de la UNAH</t>
  </si>
  <si>
    <t>Atencion y supervision de casos de los usuarios que nos visitan</t>
  </si>
  <si>
    <t>Comité funcionando y operativizado</t>
  </si>
  <si>
    <t>Realizacion de capacitaciones al personal del CJG</t>
  </si>
  <si>
    <t>Adquisicion de conocimientos para los docentes y ser transmitido a los alumnos</t>
  </si>
  <si>
    <t># de Talleres y capacitaciones Docente</t>
  </si>
  <si>
    <t>Docentes, Alumnos, procuradores</t>
  </si>
  <si>
    <t>Exposiocion de los conocimientos para los docentes y  transmitido a los alumnos</t>
  </si>
  <si>
    <t>Docentes, Alumnos-procuradores, usuarios del CJG</t>
  </si>
  <si>
    <t>Docentes, personal administrativo, alumnos, Usuarios que visitan el CJG</t>
  </si>
  <si>
    <t>Personal del CJG realiando estudios de post grado</t>
  </si>
  <si>
    <t>Docentes y administrativos realizando estudios de post grado</t>
  </si>
  <si>
    <t># de docentes profesionalizandose</t>
  </si>
  <si>
    <t xml:space="preserve">Numero de evaluaciones </t>
  </si>
  <si>
    <t>Volaracion del personal de evaluacion del desempeño</t>
  </si>
  <si>
    <t>Necesidad de conocer las capacidades de los empleados</t>
  </si>
  <si>
    <t xml:space="preserve">Necesidad de conocer las ofertas de trabajo </t>
  </si>
  <si>
    <t>Reconocer las necesidad de trabajo existente</t>
  </si>
  <si>
    <t># de encuestas elaboradas</t>
  </si>
  <si>
    <t>Alumnos y egresados de la facultad de Ciencias Juridicas</t>
  </si>
  <si>
    <t>Creacion de un sistema de informacion estadistico y bliblioteca virtual</t>
  </si>
  <si>
    <t>Necesidad de un sistema bibliotecario virtual</t>
  </si>
  <si>
    <t># de libros publicados</t>
  </si>
  <si>
    <t>Mejorar los Circulos de Calidad</t>
  </si>
  <si>
    <t>Circulos de calidad funcionando</t>
  </si>
  <si>
    <t># de circulos de calidad creados</t>
  </si>
  <si>
    <t>Fortalecimiento del reglamento estudiantil</t>
  </si>
  <si>
    <t>Necesidad de conocer el reglamento estudiantil</t>
  </si>
  <si>
    <t># de reuniones para el fortalecimiento.</t>
  </si>
  <si>
    <t>1.b.1</t>
  </si>
  <si>
    <t>2) Consolidar la aplicación de la política de bimodalidad en la UNAH</t>
  </si>
  <si>
    <t>1.b.2                                                                                                                                                                                                                                                                                                                                                                                       1.b.3</t>
  </si>
  <si>
    <t>1.b.4</t>
  </si>
  <si>
    <t>b.4Promoción de la obligatoriedad de mantenimiento del sistema de estadísiticas por parte de todas las instancias de gestión académica.</t>
  </si>
  <si>
    <t>a.1  Actualizar permanentemente los currículos de acuerdo a estudios de pertinencia y de mercado, a realizar y conforme a los  proceso de autoevaluación, realizndola con los usuarios que visitan el Consultorio Jurídico Gratuito.</t>
  </si>
  <si>
    <t>a.2 Divulgación de Normas Académicas a toda la comunidad universitaria.                                                                                                                                                                                              2) Edición y publicación.</t>
  </si>
  <si>
    <t>2.a.2                                                                                                                                                                                                                                                                                                                                            2.a.3</t>
  </si>
  <si>
    <t>b) Las facultades y los centros regionales  se insertan en el eje de capacitación en investigación; aprovechan la oferta de capacitación y actualización en investigación científica.</t>
  </si>
  <si>
    <t>c)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</si>
  <si>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1.c.1</t>
  </si>
  <si>
    <t xml:space="preserve">2.1) Firma de Convenios de cooperación con otras instituciones nacionales o internacionales. 
</t>
  </si>
  <si>
    <t>2.2) Suscripción de nuevos convenios de cooperación con otras instituciones nacionales o internacionales.</t>
  </si>
  <si>
    <t>3.a) Fortalecidos los vínculos de la UNAH con el gobierno, sectores productivos, sectores sociales y otras universidades, en torno a la investigación científica, para contribuir de forma integral al conocimiento y solución de los principales problemas del país</t>
  </si>
  <si>
    <t>2.a) Firmados convenios de cooperación con instituciones nacionales e internacionales.</t>
  </si>
  <si>
    <t>Comité, Investigación, Educador</t>
  </si>
  <si>
    <t>0022,  0051, 0094</t>
  </si>
  <si>
    <t>0482, 0051, 0094</t>
  </si>
  <si>
    <t>Capacitada, Capacitado, Asitencia, atencion al usuario, Grupos, Grupos vulnerables</t>
  </si>
  <si>
    <t>0096, 0097, 0556,  0247, 0294, 0405</t>
  </si>
  <si>
    <t>0096, 0097, 0556,  0247, 0294, 0406</t>
  </si>
  <si>
    <t>0096, 0097, 0556,  0247, 0294, 0407</t>
  </si>
  <si>
    <t>0096, 0097, 0556,  0247, 0294, 0408</t>
  </si>
  <si>
    <t>0096, 0097, 0556,  0247, 0294, 0409</t>
  </si>
  <si>
    <t>0482, 0051, 0095</t>
  </si>
  <si>
    <t>0482, 0051, 0096</t>
  </si>
  <si>
    <t>0482, 0051, 0097</t>
  </si>
  <si>
    <t>0482, 0051, 0098</t>
  </si>
  <si>
    <t>Programa, Investigación, Educador</t>
  </si>
  <si>
    <t>Capacitado, Capacitada, Investigación, Educador</t>
  </si>
  <si>
    <t>0096,          0097, 0051</t>
  </si>
  <si>
    <t>0096,          0097, 0052</t>
  </si>
  <si>
    <t>0096,          0097, 0053</t>
  </si>
  <si>
    <t>0096,          0097, 0054</t>
  </si>
  <si>
    <t xml:space="preserve"> Asitencia, atencion al usuario, Grupos, Grupos vulnerables</t>
  </si>
  <si>
    <t xml:space="preserve"> 0556,  0247, 0294, 0405</t>
  </si>
  <si>
    <t xml:space="preserve"> 0556,  0247, 0294, 0406</t>
  </si>
  <si>
    <t xml:space="preserve"> 0556,  0247, 0294, 0407</t>
  </si>
  <si>
    <t xml:space="preserve"> 0556,  0247, 0294, 0408</t>
  </si>
  <si>
    <t>Se debe ejecutar el presupuesto con transparencia en tiempo y forma para facilitar el desarrollo academico y administrativo del CJG.</t>
  </si>
  <si>
    <t xml:space="preserve"> Directora y Administadora</t>
  </si>
  <si>
    <t>Investigación, Educador</t>
  </si>
  <si>
    <t xml:space="preserve">  0097, 0052</t>
  </si>
  <si>
    <t xml:space="preserve">  0097, 0053</t>
  </si>
  <si>
    <t xml:space="preserve">  0097, 0054</t>
  </si>
  <si>
    <t xml:space="preserve">  0097, 0055</t>
  </si>
  <si>
    <t>Necesidad de desarrollar  y evaluar el funcionamiento de la plataforma tecnológica del Consultorio Jurídico  Gratuito.</t>
  </si>
  <si>
    <t>Desarrollar  y evaluar el  funcionamiento de la plataforma tecnológica del Consultorio Jurídico  Gratuito.</t>
  </si>
  <si>
    <t>Plataforma en funcionamiento</t>
  </si>
  <si>
    <t>Administradora del CJG</t>
  </si>
  <si>
    <t xml:space="preserve">Mejoramiento  y optimizacion el espacio físico de Cubiculos Asesores y Directores en Juicio, Centro de Conciliacion y Arbitraje, Sala de Juicios Orales del Consultorio </t>
  </si>
  <si>
    <t>Necesidad de mejorar los espacios fisicos como ser la sala de juicios orales.</t>
  </si>
  <si>
    <t># de espacios mejorados</t>
  </si>
  <si>
    <t>Docentes capacitados en la utilizacion del quipo</t>
  </si>
  <si>
    <t># de capaicitaciones y reuniones elaboradas</t>
  </si>
  <si>
    <t>Capacitar al personal del CJG</t>
  </si>
  <si>
    <t>Necesidad de capacitaciones para el personal del CJG</t>
  </si>
  <si>
    <t>Necesidad de capacitaciones en la utilizacion de equipo tecnologico</t>
  </si>
  <si>
    <t xml:space="preserve">b.1 Calendarizar reuniones con el equipo administrativo.         b.4 Mantener en equilibrio el presupuesto de cada unidad.        b.5 Realizar los ajustes necesarios y en forma legal y correcta en el manejo del presupuesto.       b.6 Generar reportes institucionales b.7 Equipamiento y recursos materiales  para la docencia e investigación        </t>
  </si>
  <si>
    <t>6.b.1</t>
  </si>
  <si>
    <t>6.c.1</t>
  </si>
  <si>
    <t>6.d.1</t>
  </si>
  <si>
    <t>2.b.1</t>
  </si>
  <si>
    <t>3.a.2</t>
  </si>
  <si>
    <t>3.a.3</t>
  </si>
  <si>
    <t>3.a.4</t>
  </si>
  <si>
    <t>3.a.5</t>
  </si>
  <si>
    <t>4.a.2</t>
  </si>
  <si>
    <t>4.a.3</t>
  </si>
  <si>
    <t>2.a.4</t>
  </si>
  <si>
    <t>5.a.1</t>
  </si>
  <si>
    <t>5.a.2</t>
  </si>
  <si>
    <t>5.b.1</t>
  </si>
  <si>
    <t>5.b.2</t>
  </si>
  <si>
    <t>7.b.1</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</si>
</sst>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2" x14ac:knownFonts="1">
    <font>
      <sz val="11"/>
      <color theme="1"/>
      <name val="Calibri"/>
      <family val="2"/>
      <scheme val="minor"/>
    </font>
    <font>
      <sz val="9"/>
      <name val="Times New Roman"/>
      <family val="1"/>
    </font>
    <font>
      <b/>
      <sz val="9"/>
      <name val="Times New Roman"/>
      <family val="1"/>
    </font>
    <font>
      <sz val="12"/>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indexed="8"/>
      <name val="Calibri"/>
      <family val="2"/>
    </font>
    <font>
      <sz val="12"/>
      <name val="Calibri"/>
      <family val="2"/>
    </font>
    <font>
      <b/>
      <sz val="12"/>
      <name val="Calibri"/>
      <family val="2"/>
    </font>
    <font>
      <b/>
      <sz val="11"/>
      <name val="Calibri"/>
      <family val="2"/>
    </font>
    <font>
      <sz val="11"/>
      <name val="Calibri"/>
      <family val="2"/>
    </font>
    <font>
      <sz val="12"/>
      <color indexed="8"/>
      <name val="Calibri"/>
      <family val="2"/>
    </font>
    <font>
      <sz val="12"/>
      <name val="Arial"/>
      <family val="2"/>
    </font>
    <font>
      <b/>
      <sz val="14"/>
      <name val="Calibri"/>
      <family val="2"/>
    </font>
    <font>
      <b/>
      <sz val="12"/>
      <color indexed="8"/>
      <name val="Calibri"/>
      <family val="2"/>
    </font>
    <font>
      <sz val="9"/>
      <color indexed="81"/>
      <name val="Tahoma"/>
      <charset val="1"/>
    </font>
    <font>
      <b/>
      <sz val="9"/>
      <color indexed="81"/>
      <name val="Tahoma"/>
      <charset val="1"/>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b/>
      <sz val="11"/>
      <color theme="1"/>
      <name val="Calibri"/>
      <family val="2"/>
      <scheme val="minor"/>
    </font>
    <font>
      <sz val="11"/>
      <name val="Calibri"/>
      <family val="2"/>
      <scheme val="minor"/>
    </font>
    <font>
      <sz val="8"/>
      <name val="Calibri"/>
      <family val="2"/>
      <scheme val="minor"/>
    </font>
    <font>
      <sz val="9"/>
      <color theme="1"/>
      <name val="Times New Roman"/>
      <family val="1"/>
    </font>
    <font>
      <b/>
      <sz val="11"/>
      <color theme="3" tint="-0.499984740745262"/>
      <name val="Calibri"/>
      <family val="2"/>
      <scheme val="minor"/>
    </font>
    <font>
      <b/>
      <sz val="11"/>
      <name val="Calibri"/>
      <family val="2"/>
      <scheme val="minor"/>
    </font>
    <font>
      <sz val="12"/>
      <color theme="1"/>
      <name val="Times New Roman"/>
      <family val="1"/>
    </font>
    <font>
      <sz val="12"/>
      <color theme="1"/>
      <name val="Calibri"/>
      <family val="2"/>
      <scheme val="minor"/>
    </font>
    <font>
      <sz val="11"/>
      <color theme="3"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1"/>
      <color theme="1"/>
      <name val="Calibri"/>
      <family val="2"/>
    </font>
    <font>
      <b/>
      <sz val="11"/>
      <color rgb="FFFF0000"/>
      <name val="Calibri"/>
      <family val="2"/>
      <scheme val="minor"/>
    </font>
    <font>
      <b/>
      <sz val="11"/>
      <color theme="0"/>
      <name val="Calibri"/>
      <family val="2"/>
    </font>
  </fonts>
  <fills count="21">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CCCCFF"/>
        <bgColor indexed="22"/>
      </patternFill>
    </fill>
    <fill>
      <patternFill patternType="solid">
        <fgColor rgb="FFCCCCFF"/>
        <bgColor indexed="64"/>
      </patternFill>
    </fill>
    <fill>
      <patternFill patternType="solid">
        <fgColor rgb="FFFF0000"/>
        <bgColor indexed="64"/>
      </patternFill>
    </fill>
    <fill>
      <patternFill patternType="solid">
        <fgColor rgb="FF0070C0"/>
        <bgColor indexed="64"/>
      </patternFill>
    </fill>
    <fill>
      <patternFill patternType="solid">
        <fgColor theme="3" tint="0.79998168889431442"/>
        <bgColor indexed="64"/>
      </patternFill>
    </fill>
    <fill>
      <patternFill patternType="solid">
        <fgColor theme="3"/>
        <bgColor indexed="22"/>
      </patternFill>
    </fill>
  </fills>
  <borders count="47">
    <border>
      <left/>
      <right/>
      <top/>
      <bottom/>
      <diagonal/>
    </border>
    <border>
      <left style="thin">
        <color indexed="23"/>
      </left>
      <right style="thin">
        <color indexed="23"/>
      </right>
      <top style="thin">
        <color indexed="23"/>
      </top>
      <bottom style="thin">
        <color indexed="23"/>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0">
    <xf numFmtId="0" fontId="0"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5"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0" fontId="4" fillId="0" borderId="0"/>
    <xf numFmtId="0" fontId="33" fillId="0" borderId="0"/>
    <xf numFmtId="0" fontId="15" fillId="0" borderId="0"/>
    <xf numFmtId="0" fontId="4" fillId="0" borderId="0"/>
    <xf numFmtId="9" fontId="33"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cellStyleXfs>
  <cellXfs count="623">
    <xf numFmtId="0" fontId="0" fillId="0" borderId="0" xfId="0"/>
    <xf numFmtId="0" fontId="38" fillId="4" borderId="0" xfId="0" applyFont="1" applyFill="1"/>
    <xf numFmtId="0" fontId="3" fillId="4" borderId="0" xfId="0" applyFont="1" applyFill="1"/>
    <xf numFmtId="0" fontId="2" fillId="4" borderId="0" xfId="0" applyFont="1" applyFill="1" applyBorder="1" applyAlignment="1">
      <alignment horizontal="left" vertical="top" wrapText="1"/>
    </xf>
    <xf numFmtId="0" fontId="39" fillId="4" borderId="0" xfId="0" applyFont="1" applyFill="1" applyBorder="1" applyAlignment="1">
      <alignment vertical="top" wrapText="1"/>
    </xf>
    <xf numFmtId="0" fontId="39" fillId="4" borderId="0" xfId="0" applyFont="1" applyFill="1" applyBorder="1" applyAlignment="1">
      <alignment horizontal="justify" vertical="top" wrapText="1"/>
    </xf>
    <xf numFmtId="0" fontId="3" fillId="4" borderId="0" xfId="0" applyFont="1" applyFill="1" applyAlignment="1">
      <alignment horizontal="center"/>
    </xf>
    <xf numFmtId="9" fontId="38" fillId="4" borderId="0" xfId="0" applyNumberFormat="1" applyFont="1" applyFill="1"/>
    <xf numFmtId="0" fontId="38" fillId="4" borderId="2" xfId="0" applyFont="1" applyFill="1" applyBorder="1"/>
    <xf numFmtId="0" fontId="38" fillId="4" borderId="0" xfId="0" applyFont="1" applyFill="1" applyBorder="1"/>
    <xf numFmtId="0" fontId="0" fillId="0" borderId="0" xfId="0" applyAlignment="1">
      <alignment vertical="top" wrapText="1"/>
    </xf>
    <xf numFmtId="0" fontId="2" fillId="4" borderId="3" xfId="0" applyFont="1" applyFill="1" applyBorder="1" applyAlignment="1">
      <alignment horizontal="center" wrapText="1"/>
    </xf>
    <xf numFmtId="0" fontId="1" fillId="4" borderId="3" xfId="0" applyFont="1" applyFill="1" applyBorder="1" applyAlignment="1">
      <alignment horizontal="center" vertical="top" wrapText="1"/>
    </xf>
    <xf numFmtId="41" fontId="2" fillId="4" borderId="0" xfId="0" applyNumberFormat="1" applyFont="1" applyFill="1" applyBorder="1" applyAlignment="1">
      <alignment horizontal="center" wrapText="1"/>
    </xf>
    <xf numFmtId="0" fontId="11" fillId="4" borderId="4" xfId="0" applyFont="1" applyFill="1" applyBorder="1" applyAlignment="1">
      <alignment horizontal="center" vertical="center" wrapText="1"/>
    </xf>
    <xf numFmtId="0" fontId="13" fillId="4" borderId="4" xfId="0" applyFont="1" applyFill="1" applyBorder="1" applyAlignment="1">
      <alignment horizontal="justify" vertical="top"/>
    </xf>
    <xf numFmtId="41" fontId="13" fillId="4" borderId="4" xfId="0" applyNumberFormat="1" applyFont="1" applyFill="1" applyBorder="1" applyAlignment="1">
      <alignment horizontal="justify" vertical="top"/>
    </xf>
    <xf numFmtId="41" fontId="13" fillId="4" borderId="4" xfId="0" applyNumberFormat="1" applyFont="1" applyFill="1" applyBorder="1" applyAlignment="1">
      <alignment horizontal="left" vertical="top" wrapText="1"/>
    </xf>
    <xf numFmtId="171" fontId="13" fillId="4" borderId="4" xfId="0" applyNumberFormat="1" applyFont="1" applyFill="1" applyBorder="1" applyAlignment="1">
      <alignment horizontal="center" vertical="top"/>
    </xf>
    <xf numFmtId="41" fontId="13" fillId="4" borderId="4" xfId="0" applyNumberFormat="1" applyFont="1" applyFill="1" applyBorder="1" applyAlignment="1">
      <alignment horizontal="justify" vertical="top" wrapText="1"/>
    </xf>
    <xf numFmtId="0" fontId="1" fillId="4" borderId="4" xfId="0" applyFont="1" applyFill="1" applyBorder="1" applyAlignment="1">
      <alignment horizontal="justify" vertical="top"/>
    </xf>
    <xf numFmtId="0" fontId="1" fillId="4" borderId="4" xfId="0" applyFont="1" applyFill="1" applyBorder="1" applyAlignment="1">
      <alignment horizontal="center" vertical="top" wrapText="1"/>
    </xf>
    <xf numFmtId="41" fontId="1" fillId="4" borderId="4" xfId="0" applyNumberFormat="1" applyFont="1" applyFill="1" applyBorder="1" applyAlignment="1">
      <alignment horizontal="center" vertical="top" wrapText="1"/>
    </xf>
    <xf numFmtId="41" fontId="1" fillId="4" borderId="4" xfId="0" applyNumberFormat="1" applyFont="1" applyFill="1" applyBorder="1" applyAlignment="1">
      <alignment horizontal="justify" vertical="top"/>
    </xf>
    <xf numFmtId="171" fontId="1" fillId="4" borderId="4" xfId="0" applyNumberFormat="1" applyFont="1" applyFill="1" applyBorder="1" applyAlignment="1">
      <alignment horizontal="center" vertical="top"/>
    </xf>
    <xf numFmtId="0" fontId="40" fillId="0" borderId="4" xfId="0" applyFont="1" applyBorder="1" applyAlignment="1">
      <alignment horizontal="justify" vertical="top" wrapText="1"/>
    </xf>
    <xf numFmtId="0" fontId="40" fillId="0" borderId="5" xfId="0" applyFont="1" applyBorder="1" applyAlignment="1">
      <alignment horizontal="justify" vertical="top"/>
    </xf>
    <xf numFmtId="41" fontId="1" fillId="4" borderId="5" xfId="0" applyNumberFormat="1" applyFont="1" applyFill="1" applyBorder="1" applyAlignment="1">
      <alignment horizontal="center" vertical="top" wrapText="1"/>
    </xf>
    <xf numFmtId="0" fontId="40" fillId="0" borderId="5" xfId="0" applyFont="1" applyBorder="1" applyAlignment="1">
      <alignment horizontal="justify" vertical="top" wrapText="1"/>
    </xf>
    <xf numFmtId="41" fontId="41" fillId="5" borderId="6" xfId="0" applyNumberFormat="1" applyFont="1" applyFill="1" applyBorder="1" applyAlignment="1">
      <alignment horizontal="right" vertical="center"/>
    </xf>
    <xf numFmtId="41" fontId="41" fillId="5" borderId="6" xfId="10" applyNumberFormat="1" applyFont="1" applyFill="1" applyBorder="1" applyAlignment="1">
      <alignment horizontal="center" vertical="center"/>
    </xf>
    <xf numFmtId="44" fontId="41" fillId="4" borderId="0" xfId="10" applyFont="1" applyFill="1" applyAlignment="1">
      <alignment horizontal="center" vertical="center"/>
    </xf>
    <xf numFmtId="0" fontId="10" fillId="4" borderId="4" xfId="0" applyFont="1" applyFill="1" applyBorder="1" applyAlignment="1">
      <alignment horizontal="center" vertical="top" wrapText="1"/>
    </xf>
    <xf numFmtId="0" fontId="42" fillId="4" borderId="0" xfId="0" applyFont="1" applyFill="1" applyAlignment="1"/>
    <xf numFmtId="41" fontId="3" fillId="4" borderId="4" xfId="0" applyNumberFormat="1" applyFont="1" applyFill="1" applyBorder="1" applyAlignment="1">
      <alignment horizontal="justify" vertical="top"/>
    </xf>
    <xf numFmtId="41" fontId="3" fillId="4" borderId="4" xfId="0" applyNumberFormat="1" applyFont="1" applyFill="1" applyBorder="1" applyAlignment="1">
      <alignment horizontal="center" vertical="top" wrapText="1"/>
    </xf>
    <xf numFmtId="41" fontId="43" fillId="0" borderId="4" xfId="0" applyNumberFormat="1" applyFont="1" applyBorder="1" applyAlignment="1">
      <alignment horizontal="justify" vertical="top" wrapText="1"/>
    </xf>
    <xf numFmtId="41" fontId="43" fillId="0" borderId="5" xfId="0" applyNumberFormat="1" applyFont="1" applyBorder="1" applyAlignment="1">
      <alignment horizontal="justify" vertical="top"/>
    </xf>
    <xf numFmtId="41" fontId="12" fillId="4" borderId="6" xfId="0" applyNumberFormat="1" applyFont="1" applyFill="1" applyBorder="1" applyAlignment="1">
      <alignment horizontal="center" wrapText="1"/>
    </xf>
    <xf numFmtId="0" fontId="10" fillId="4" borderId="4" xfId="0" applyFont="1" applyFill="1" applyBorder="1" applyAlignment="1">
      <alignment horizontal="left" vertical="top" wrapText="1"/>
    </xf>
    <xf numFmtId="0" fontId="44" fillId="0" borderId="4" xfId="0" applyFont="1" applyBorder="1" applyAlignment="1">
      <alignment vertical="top" wrapText="1"/>
    </xf>
    <xf numFmtId="0" fontId="23" fillId="0" borderId="1" xfId="15" applyFont="1" applyBorder="1" applyAlignment="1">
      <alignment vertical="top" wrapText="1"/>
    </xf>
    <xf numFmtId="0" fontId="3" fillId="4" borderId="4" xfId="0" applyFont="1" applyFill="1" applyBorder="1" applyAlignment="1">
      <alignment horizontal="justify" vertical="top"/>
    </xf>
    <xf numFmtId="0" fontId="3" fillId="4" borderId="4" xfId="0" applyFont="1" applyFill="1" applyBorder="1" applyAlignment="1">
      <alignment vertical="top" wrapText="1"/>
    </xf>
    <xf numFmtId="170" fontId="3" fillId="4" borderId="4" xfId="0" applyNumberFormat="1" applyFont="1" applyFill="1" applyBorder="1" applyAlignment="1">
      <alignment horizontal="center" vertical="top" wrapText="1"/>
    </xf>
    <xf numFmtId="170" fontId="3" fillId="4" borderId="4" xfId="0" applyNumberFormat="1" applyFont="1" applyFill="1" applyBorder="1" applyAlignment="1">
      <alignment horizontal="center" vertical="top"/>
    </xf>
    <xf numFmtId="0" fontId="3" fillId="4" borderId="4" xfId="0" applyFont="1" applyFill="1" applyBorder="1" applyAlignment="1">
      <alignment horizontal="center" vertical="top" wrapText="1"/>
    </xf>
    <xf numFmtId="9" fontId="3" fillId="4" borderId="4" xfId="0" applyNumberFormat="1" applyFont="1" applyFill="1" applyBorder="1" applyAlignment="1">
      <alignment horizontal="center" vertical="top" wrapText="1"/>
    </xf>
    <xf numFmtId="0" fontId="10" fillId="4" borderId="4" xfId="0" applyFont="1" applyFill="1" applyBorder="1" applyAlignment="1">
      <alignment horizontal="justify" vertical="top"/>
    </xf>
    <xf numFmtId="0" fontId="3" fillId="4" borderId="4" xfId="0" applyNumberFormat="1" applyFont="1" applyFill="1" applyBorder="1" applyAlignment="1">
      <alignment vertical="top" wrapText="1"/>
    </xf>
    <xf numFmtId="0" fontId="3" fillId="4" borderId="4" xfId="0" applyFont="1" applyFill="1" applyBorder="1" applyAlignment="1">
      <alignment horizontal="left" vertical="top" wrapText="1"/>
    </xf>
    <xf numFmtId="0" fontId="3" fillId="4" borderId="4" xfId="0" applyFont="1" applyFill="1" applyBorder="1" applyAlignment="1">
      <alignment vertical="top"/>
    </xf>
    <xf numFmtId="0" fontId="44" fillId="4" borderId="4" xfId="0" applyFont="1" applyFill="1" applyBorder="1" applyAlignment="1">
      <alignment vertical="top" wrapText="1"/>
    </xf>
    <xf numFmtId="0" fontId="10" fillId="4" borderId="4" xfId="0" applyFont="1" applyFill="1" applyBorder="1" applyAlignment="1">
      <alignment vertical="top" wrapText="1"/>
    </xf>
    <xf numFmtId="0" fontId="43" fillId="0" borderId="4" xfId="0" applyFont="1" applyBorder="1" applyAlignment="1">
      <alignment horizontal="justify" vertical="top"/>
    </xf>
    <xf numFmtId="170" fontId="43" fillId="0" borderId="4" xfId="0" applyNumberFormat="1" applyFont="1" applyBorder="1" applyAlignment="1">
      <alignment horizontal="center" vertical="top"/>
    </xf>
    <xf numFmtId="170" fontId="43" fillId="0" borderId="4" xfId="0" applyNumberFormat="1" applyFont="1" applyBorder="1" applyAlignment="1">
      <alignment horizontal="center" vertical="top" wrapText="1"/>
    </xf>
    <xf numFmtId="0" fontId="10" fillId="4" borderId="5" xfId="0" applyFont="1" applyFill="1" applyBorder="1" applyAlignment="1">
      <alignment vertical="top" wrapText="1"/>
    </xf>
    <xf numFmtId="0" fontId="44" fillId="0" borderId="5" xfId="0" applyFont="1" applyBorder="1" applyAlignment="1">
      <alignment vertical="top" wrapText="1"/>
    </xf>
    <xf numFmtId="0" fontId="3" fillId="4" borderId="5" xfId="0" applyFont="1" applyFill="1" applyBorder="1" applyAlignment="1">
      <alignment vertical="top" wrapText="1"/>
    </xf>
    <xf numFmtId="0" fontId="43" fillId="0" borderId="5" xfId="0" applyFont="1" applyBorder="1" applyAlignment="1">
      <alignment vertical="top" wrapText="1"/>
    </xf>
    <xf numFmtId="0" fontId="43" fillId="0" borderId="5" xfId="0" applyFont="1" applyBorder="1" applyAlignment="1">
      <alignment horizontal="justify" vertical="top"/>
    </xf>
    <xf numFmtId="170" fontId="43" fillId="0" borderId="5" xfId="0" applyNumberFormat="1" applyFont="1" applyBorder="1" applyAlignment="1">
      <alignment horizontal="center" vertical="top"/>
    </xf>
    <xf numFmtId="0" fontId="3" fillId="4" borderId="5" xfId="0" applyFont="1" applyFill="1" applyBorder="1" applyAlignment="1">
      <alignment horizontal="center" vertical="top" wrapText="1"/>
    </xf>
    <xf numFmtId="9" fontId="3" fillId="4" borderId="5" xfId="0" applyNumberFormat="1" applyFont="1" applyFill="1" applyBorder="1" applyAlignment="1">
      <alignment horizontal="center" vertical="top" wrapText="1"/>
    </xf>
    <xf numFmtId="0" fontId="3" fillId="4" borderId="4" xfId="0" applyFont="1" applyFill="1" applyBorder="1" applyAlignment="1">
      <alignment horizontal="justify" vertical="top" wrapText="1"/>
    </xf>
    <xf numFmtId="0" fontId="17" fillId="0" borderId="0" xfId="0" applyFont="1" applyAlignment="1">
      <alignment vertical="top" wrapText="1"/>
    </xf>
    <xf numFmtId="0" fontId="17" fillId="0" borderId="0" xfId="0" applyFont="1" applyAlignment="1">
      <alignment vertical="center" wrapText="1"/>
    </xf>
    <xf numFmtId="0" fontId="23" fillId="6" borderId="7" xfId="15" applyFont="1" applyFill="1" applyBorder="1" applyAlignment="1">
      <alignment vertical="top" wrapText="1"/>
    </xf>
    <xf numFmtId="0" fontId="23" fillId="0" borderId="7" xfId="15" applyFont="1" applyBorder="1" applyAlignment="1">
      <alignment vertical="center" wrapText="1"/>
    </xf>
    <xf numFmtId="41" fontId="41" fillId="5" borderId="6" xfId="0" applyNumberFormat="1" applyFont="1" applyFill="1" applyBorder="1" applyAlignment="1">
      <alignment horizontal="left" vertical="center"/>
    </xf>
    <xf numFmtId="0" fontId="41" fillId="4" borderId="0" xfId="0" applyFont="1" applyFill="1" applyAlignment="1">
      <alignment vertical="center"/>
    </xf>
    <xf numFmtId="0" fontId="23" fillId="0" borderId="7" xfId="15" applyFont="1" applyBorder="1" applyAlignment="1">
      <alignment horizontal="center" vertical="center" wrapText="1"/>
    </xf>
    <xf numFmtId="0" fontId="44" fillId="0" borderId="7" xfId="0" applyFont="1" applyBorder="1" applyAlignment="1">
      <alignment vertical="top" wrapText="1"/>
    </xf>
    <xf numFmtId="0" fontId="44" fillId="0" borderId="7" xfId="0" applyFont="1" applyFill="1" applyBorder="1" applyAlignment="1">
      <alignment vertical="top" wrapText="1"/>
    </xf>
    <xf numFmtId="9" fontId="44" fillId="0" borderId="7" xfId="0" applyNumberFormat="1" applyFont="1" applyBorder="1" applyAlignment="1">
      <alignment vertical="top"/>
    </xf>
    <xf numFmtId="0" fontId="44" fillId="0" borderId="7" xfId="0" applyFont="1" applyBorder="1" applyAlignment="1">
      <alignment horizontal="left" vertical="top" wrapText="1"/>
    </xf>
    <xf numFmtId="0" fontId="44" fillId="0" borderId="7" xfId="0" applyFont="1" applyBorder="1" applyAlignment="1">
      <alignment vertical="top"/>
    </xf>
    <xf numFmtId="0" fontId="44" fillId="0" borderId="7" xfId="0" applyFont="1" applyBorder="1" applyAlignment="1">
      <alignment horizontal="center" vertical="top" wrapText="1"/>
    </xf>
    <xf numFmtId="0" fontId="23" fillId="0" borderId="7" xfId="15" applyFont="1" applyFill="1" applyBorder="1" applyAlignment="1">
      <alignment horizontal="right" vertical="top" wrapText="1"/>
    </xf>
    <xf numFmtId="0" fontId="45" fillId="4" borderId="0" xfId="0" applyFont="1" applyFill="1" applyAlignment="1">
      <alignment horizontal="center" vertical="center"/>
    </xf>
    <xf numFmtId="0" fontId="0" fillId="0" borderId="0" xfId="0" applyAlignment="1">
      <alignment horizontal="center" vertical="center"/>
    </xf>
    <xf numFmtId="0" fontId="41" fillId="4" borderId="0" xfId="0" applyFont="1" applyFill="1" applyBorder="1" applyAlignment="1">
      <alignment horizontal="center" vertical="center"/>
    </xf>
    <xf numFmtId="0" fontId="41" fillId="4" borderId="0" xfId="0" applyFont="1" applyFill="1" applyAlignment="1">
      <alignment horizontal="center" vertical="center"/>
    </xf>
    <xf numFmtId="9" fontId="23" fillId="0" borderId="7" xfId="17" applyFont="1" applyBorder="1" applyAlignment="1">
      <alignment horizontal="center" vertical="top" wrapText="1"/>
    </xf>
    <xf numFmtId="0" fontId="44" fillId="0" borderId="7" xfId="0" applyFont="1" applyFill="1" applyBorder="1" applyAlignment="1">
      <alignment horizontal="center" vertical="top" wrapText="1"/>
    </xf>
    <xf numFmtId="0" fontId="23" fillId="6" borderId="7" xfId="15" applyFont="1" applyFill="1" applyBorder="1" applyAlignment="1">
      <alignment horizontal="right" vertical="top" wrapText="1"/>
    </xf>
    <xf numFmtId="0" fontId="44" fillId="4" borderId="7" xfId="0" applyFont="1" applyFill="1" applyBorder="1" applyAlignment="1">
      <alignment horizontal="center" vertical="top" wrapText="1"/>
    </xf>
    <xf numFmtId="0" fontId="46" fillId="0" borderId="0" xfId="0" applyFont="1" applyAlignment="1">
      <alignment horizontal="center" vertical="center"/>
    </xf>
    <xf numFmtId="0" fontId="46" fillId="0" borderId="0" xfId="0" applyFont="1" applyAlignment="1">
      <alignment vertical="center"/>
    </xf>
    <xf numFmtId="173" fontId="46" fillId="0" borderId="0" xfId="8" applyNumberFormat="1" applyFont="1" applyAlignment="1">
      <alignment vertical="center"/>
    </xf>
    <xf numFmtId="0" fontId="47" fillId="0" borderId="0" xfId="0" applyFont="1" applyAlignment="1">
      <alignment vertical="center"/>
    </xf>
    <xf numFmtId="173" fontId="48" fillId="0" borderId="0" xfId="8" applyNumberFormat="1" applyFont="1" applyAlignment="1">
      <alignment vertical="center"/>
    </xf>
    <xf numFmtId="0" fontId="0" fillId="0" borderId="0" xfId="0" applyAlignment="1">
      <alignment vertical="center"/>
    </xf>
    <xf numFmtId="0" fontId="49" fillId="7" borderId="0" xfId="0" applyFont="1" applyFill="1" applyAlignment="1">
      <alignment vertical="center" wrapText="1"/>
    </xf>
    <xf numFmtId="174" fontId="50" fillId="5" borderId="0" xfId="10" applyNumberFormat="1" applyFont="1" applyFill="1" applyAlignment="1">
      <alignment vertical="center"/>
    </xf>
    <xf numFmtId="0" fontId="37" fillId="0" borderId="0" xfId="0" applyFont="1" applyAlignment="1">
      <alignment horizontal="left" vertical="center"/>
    </xf>
    <xf numFmtId="0" fontId="37" fillId="0" borderId="0" xfId="0" applyFont="1" applyAlignment="1">
      <alignment horizontal="center" vertical="center"/>
    </xf>
    <xf numFmtId="0" fontId="37"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45" fillId="4" borderId="0" xfId="0" applyFont="1" applyFill="1" applyAlignment="1">
      <alignment vertical="center"/>
    </xf>
    <xf numFmtId="0" fontId="41" fillId="4" borderId="0" xfId="0" applyFont="1" applyFill="1" applyAlignment="1">
      <alignment horizontal="left" vertical="center"/>
    </xf>
    <xf numFmtId="0" fontId="45" fillId="4" borderId="8" xfId="0" applyFont="1" applyFill="1" applyBorder="1" applyAlignment="1">
      <alignment vertical="center"/>
    </xf>
    <xf numFmtId="41" fontId="45" fillId="4" borderId="9" xfId="0" applyNumberFormat="1" applyFont="1" applyFill="1" applyBorder="1" applyAlignment="1">
      <alignment vertical="center"/>
    </xf>
    <xf numFmtId="41" fontId="45" fillId="4" borderId="8" xfId="0" applyNumberFormat="1" applyFont="1" applyFill="1" applyBorder="1" applyAlignment="1">
      <alignment vertical="center"/>
    </xf>
    <xf numFmtId="0" fontId="45" fillId="4" borderId="10" xfId="0" applyFont="1" applyFill="1" applyBorder="1" applyAlignment="1">
      <alignment horizontal="center" vertical="center"/>
    </xf>
    <xf numFmtId="0" fontId="45" fillId="4" borderId="4" xfId="0" applyFont="1" applyFill="1" applyBorder="1" applyAlignment="1">
      <alignment vertical="center"/>
    </xf>
    <xf numFmtId="41" fontId="45" fillId="4" borderId="11" xfId="0" applyNumberFormat="1" applyFont="1" applyFill="1" applyBorder="1" applyAlignment="1">
      <alignment vertical="center"/>
    </xf>
    <xf numFmtId="0" fontId="45" fillId="4" borderId="12" xfId="0" applyFont="1" applyFill="1" applyBorder="1" applyAlignment="1">
      <alignment horizontal="center" vertical="center"/>
    </xf>
    <xf numFmtId="0" fontId="45" fillId="4" borderId="5" xfId="0" applyFont="1" applyFill="1" applyBorder="1" applyAlignment="1">
      <alignment vertical="center"/>
    </xf>
    <xf numFmtId="41" fontId="45" fillId="8" borderId="13" xfId="0" applyNumberFormat="1" applyFont="1" applyFill="1" applyBorder="1" applyAlignment="1">
      <alignment vertical="center"/>
    </xf>
    <xf numFmtId="41" fontId="45" fillId="4" borderId="13" xfId="0" applyNumberFormat="1" applyFont="1" applyFill="1" applyBorder="1" applyAlignment="1">
      <alignment vertical="center"/>
    </xf>
    <xf numFmtId="41" fontId="45" fillId="4" borderId="5" xfId="0" applyNumberFormat="1" applyFont="1" applyFill="1" applyBorder="1" applyAlignment="1">
      <alignment vertical="center"/>
    </xf>
    <xf numFmtId="0" fontId="45" fillId="4" borderId="5" xfId="0" applyFont="1" applyFill="1" applyBorder="1" applyAlignment="1">
      <alignment horizontal="center" vertical="center"/>
    </xf>
    <xf numFmtId="0" fontId="41" fillId="4" borderId="0" xfId="0" applyFont="1" applyFill="1" applyBorder="1" applyAlignment="1">
      <alignment vertical="center"/>
    </xf>
    <xf numFmtId="172" fontId="41" fillId="5" borderId="14" xfId="0" applyNumberFormat="1" applyFont="1" applyFill="1" applyBorder="1" applyAlignment="1">
      <alignment vertical="center"/>
    </xf>
    <xf numFmtId="0" fontId="45" fillId="4" borderId="15" xfId="0" applyFont="1" applyFill="1" applyBorder="1" applyAlignment="1">
      <alignment vertical="center"/>
    </xf>
    <xf numFmtId="0" fontId="45" fillId="4" borderId="16" xfId="0" applyFont="1" applyFill="1" applyBorder="1" applyAlignment="1">
      <alignment horizontal="center" vertical="center"/>
    </xf>
    <xf numFmtId="0" fontId="0" fillId="0" borderId="0" xfId="0" applyFill="1" applyAlignment="1">
      <alignment vertical="center"/>
    </xf>
    <xf numFmtId="0" fontId="45" fillId="0" borderId="0" xfId="0" applyFont="1" applyAlignment="1">
      <alignment vertical="center"/>
    </xf>
    <xf numFmtId="41" fontId="41" fillId="9" borderId="17" xfId="0" applyNumberFormat="1" applyFont="1" applyFill="1" applyBorder="1" applyAlignment="1">
      <alignment vertical="center"/>
    </xf>
    <xf numFmtId="0" fontId="45" fillId="9" borderId="14" xfId="0" applyFont="1" applyFill="1" applyBorder="1" applyAlignment="1">
      <alignment horizontal="center" vertical="center"/>
    </xf>
    <xf numFmtId="41" fontId="45" fillId="8" borderId="9" xfId="0" applyNumberFormat="1" applyFont="1" applyFill="1" applyBorder="1" applyAlignment="1">
      <alignment vertical="center"/>
    </xf>
    <xf numFmtId="0" fontId="45" fillId="4" borderId="18" xfId="0" applyFont="1" applyFill="1" applyBorder="1" applyAlignment="1">
      <alignment horizontal="center" vertical="center"/>
    </xf>
    <xf numFmtId="41" fontId="45" fillId="4" borderId="4" xfId="0" applyNumberFormat="1" applyFont="1" applyFill="1" applyBorder="1" applyAlignment="1">
      <alignment vertical="center"/>
    </xf>
    <xf numFmtId="41" fontId="45" fillId="8" borderId="11" xfId="0" applyNumberFormat="1" applyFont="1" applyFill="1" applyBorder="1" applyAlignment="1">
      <alignment vertical="center"/>
    </xf>
    <xf numFmtId="41" fontId="45" fillId="4" borderId="19" xfId="0" applyNumberFormat="1" applyFont="1" applyFill="1" applyBorder="1" applyAlignment="1">
      <alignment vertical="center"/>
    </xf>
    <xf numFmtId="41" fontId="45" fillId="4" borderId="20" xfId="0" applyNumberFormat="1" applyFont="1" applyFill="1" applyBorder="1" applyAlignment="1">
      <alignment vertical="center"/>
    </xf>
    <xf numFmtId="0" fontId="41" fillId="4" borderId="0" xfId="0" applyFont="1" applyFill="1" applyAlignment="1">
      <alignment horizontal="left" vertical="center"/>
    </xf>
    <xf numFmtId="0" fontId="0" fillId="5" borderId="0" xfId="0" applyFill="1" applyAlignment="1">
      <alignment vertical="center"/>
    </xf>
    <xf numFmtId="41" fontId="45" fillId="8" borderId="21" xfId="0" applyNumberFormat="1" applyFont="1" applyFill="1" applyBorder="1" applyAlignment="1">
      <alignment vertical="center"/>
    </xf>
    <xf numFmtId="0" fontId="45" fillId="4" borderId="22" xfId="0" applyFont="1" applyFill="1" applyBorder="1" applyAlignment="1">
      <alignment horizontal="center" vertical="center"/>
    </xf>
    <xf numFmtId="0" fontId="0" fillId="0" borderId="7" xfId="0" applyBorder="1" applyAlignment="1">
      <alignment vertical="center"/>
    </xf>
    <xf numFmtId="0" fontId="35" fillId="10" borderId="6" xfId="0" applyFont="1" applyFill="1" applyBorder="1" applyAlignment="1">
      <alignment horizontal="center" vertical="center"/>
    </xf>
    <xf numFmtId="41" fontId="35" fillId="10" borderId="6" xfId="0" applyNumberFormat="1"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6" xfId="0" applyFont="1" applyFill="1" applyBorder="1" applyAlignment="1">
      <alignment horizontal="center" vertical="center" wrapText="1"/>
    </xf>
    <xf numFmtId="41" fontId="45" fillId="4" borderId="10" xfId="0" applyNumberFormat="1" applyFont="1" applyFill="1" applyBorder="1" applyAlignment="1">
      <alignment vertical="center"/>
    </xf>
    <xf numFmtId="41" fontId="45" fillId="4" borderId="16" xfId="0" applyNumberFormat="1" applyFont="1" applyFill="1" applyBorder="1" applyAlignment="1">
      <alignment vertical="center"/>
    </xf>
    <xf numFmtId="41" fontId="45" fillId="4" borderId="22" xfId="0" applyNumberFormat="1" applyFont="1" applyFill="1" applyBorder="1" applyAlignment="1">
      <alignment vertical="center"/>
    </xf>
    <xf numFmtId="41" fontId="35" fillId="10" borderId="14" xfId="0" applyNumberFormat="1" applyFont="1" applyFill="1" applyBorder="1" applyAlignment="1">
      <alignment horizontal="center" vertical="center" wrapText="1"/>
    </xf>
    <xf numFmtId="0" fontId="35" fillId="10" borderId="23" xfId="0" applyFont="1" applyFill="1" applyBorder="1" applyAlignment="1">
      <alignment horizontal="center" vertical="center" wrapText="1"/>
    </xf>
    <xf numFmtId="41" fontId="35" fillId="10" borderId="6" xfId="0" applyNumberFormat="1"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41" fillId="9" borderId="21" xfId="0" applyFont="1" applyFill="1" applyBorder="1" applyAlignment="1">
      <alignment vertical="center"/>
    </xf>
    <xf numFmtId="0" fontId="35" fillId="10" borderId="24" xfId="0" applyFont="1" applyFill="1" applyBorder="1" applyAlignment="1">
      <alignment horizontal="center" vertical="center" wrapText="1"/>
    </xf>
    <xf numFmtId="41" fontId="45" fillId="8" borderId="25" xfId="0" applyNumberFormat="1" applyFont="1" applyFill="1" applyBorder="1" applyAlignment="1">
      <alignment vertical="center"/>
    </xf>
    <xf numFmtId="0" fontId="41" fillId="9" borderId="23" xfId="0" applyFont="1" applyFill="1" applyBorder="1" applyAlignment="1">
      <alignment vertical="center"/>
    </xf>
    <xf numFmtId="0" fontId="45" fillId="8" borderId="8" xfId="0" applyFont="1" applyFill="1" applyBorder="1" applyAlignment="1">
      <alignment vertical="center"/>
    </xf>
    <xf numFmtId="0" fontId="45" fillId="8" borderId="10" xfId="0" applyFont="1" applyFill="1" applyBorder="1" applyAlignment="1">
      <alignment horizontal="center" vertical="center"/>
    </xf>
    <xf numFmtId="0" fontId="45" fillId="8" borderId="4" xfId="0" applyFont="1" applyFill="1" applyBorder="1" applyAlignment="1">
      <alignment vertical="center"/>
    </xf>
    <xf numFmtId="0" fontId="45" fillId="8" borderId="12" xfId="0" applyFont="1" applyFill="1" applyBorder="1" applyAlignment="1">
      <alignment horizontal="center" vertical="center"/>
    </xf>
    <xf numFmtId="0" fontId="45" fillId="8" borderId="15" xfId="0" applyFont="1" applyFill="1" applyBorder="1" applyAlignment="1">
      <alignment vertical="center"/>
    </xf>
    <xf numFmtId="0" fontId="45" fillId="8" borderId="16" xfId="0" applyFont="1" applyFill="1" applyBorder="1" applyAlignment="1">
      <alignment horizontal="center" vertical="center"/>
    </xf>
    <xf numFmtId="0" fontId="45" fillId="8" borderId="5" xfId="0" applyFont="1" applyFill="1" applyBorder="1" applyAlignment="1">
      <alignment vertical="center"/>
    </xf>
    <xf numFmtId="0" fontId="45" fillId="8" borderId="5" xfId="0" applyFont="1" applyFill="1" applyBorder="1" applyAlignment="1">
      <alignment horizontal="center" vertical="center"/>
    </xf>
    <xf numFmtId="0" fontId="35" fillId="10" borderId="7" xfId="0" applyFont="1" applyFill="1" applyBorder="1" applyAlignment="1">
      <alignment horizontal="center" vertical="center" wrapText="1"/>
    </xf>
    <xf numFmtId="41" fontId="35" fillId="10" borderId="7" xfId="0" applyNumberFormat="1" applyFont="1" applyFill="1" applyBorder="1" applyAlignment="1">
      <alignment horizontal="center" vertical="center" wrapText="1"/>
    </xf>
    <xf numFmtId="0" fontId="45" fillId="8" borderId="26" xfId="0" applyNumberFormat="1" applyFont="1" applyFill="1" applyBorder="1" applyAlignment="1">
      <alignment horizontal="center" vertical="center"/>
    </xf>
    <xf numFmtId="0" fontId="45" fillId="8" borderId="12" xfId="0" applyNumberFormat="1" applyFont="1" applyFill="1" applyBorder="1" applyAlignment="1">
      <alignment horizontal="center" vertical="center"/>
    </xf>
    <xf numFmtId="0" fontId="0" fillId="0" borderId="0" xfId="0" applyBorder="1" applyAlignment="1">
      <alignment vertical="center"/>
    </xf>
    <xf numFmtId="41" fontId="45" fillId="4" borderId="12"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41" fillId="5" borderId="23" xfId="0" applyFont="1" applyFill="1" applyBorder="1" applyAlignment="1">
      <alignment horizontal="right" vertical="center"/>
    </xf>
    <xf numFmtId="0" fontId="45" fillId="8" borderId="27" xfId="0" applyNumberFormat="1" applyFont="1" applyFill="1" applyBorder="1" applyAlignment="1">
      <alignment horizontal="center" vertical="center"/>
    </xf>
    <xf numFmtId="0" fontId="45" fillId="8" borderId="13" xfId="0" applyNumberFormat="1" applyFont="1" applyFill="1" applyBorder="1" applyAlignment="1">
      <alignment horizontal="center" vertical="center"/>
    </xf>
    <xf numFmtId="0" fontId="0" fillId="5" borderId="0" xfId="0" applyFill="1" applyAlignment="1">
      <alignment horizontal="center" vertical="center"/>
    </xf>
    <xf numFmtId="41" fontId="45" fillId="4" borderId="10" xfId="0" applyNumberFormat="1" applyFont="1" applyFill="1" applyBorder="1" applyAlignment="1">
      <alignment horizontal="center" vertical="center"/>
    </xf>
    <xf numFmtId="41" fontId="45" fillId="4" borderId="5" xfId="0" applyNumberFormat="1" applyFont="1" applyFill="1" applyBorder="1" applyAlignment="1">
      <alignment horizontal="center" vertical="center"/>
    </xf>
    <xf numFmtId="41" fontId="45" fillId="4" borderId="4" xfId="0" applyNumberFormat="1" applyFont="1" applyFill="1" applyBorder="1" applyAlignment="1">
      <alignment horizontal="center" vertical="center"/>
    </xf>
    <xf numFmtId="41" fontId="45" fillId="4" borderId="8" xfId="0" applyNumberFormat="1" applyFont="1" applyFill="1" applyBorder="1" applyAlignment="1">
      <alignment horizontal="center" vertical="center"/>
    </xf>
    <xf numFmtId="41" fontId="41" fillId="9" borderId="17" xfId="0" applyNumberFormat="1" applyFont="1" applyFill="1" applyBorder="1" applyAlignment="1">
      <alignment horizontal="center" vertical="center"/>
    </xf>
    <xf numFmtId="173" fontId="46" fillId="0" borderId="0" xfId="8" applyNumberFormat="1" applyFont="1" applyAlignment="1">
      <alignment horizontal="center" vertical="center"/>
    </xf>
    <xf numFmtId="173" fontId="48" fillId="0" borderId="0" xfId="8" applyNumberFormat="1" applyFont="1" applyAlignment="1">
      <alignment horizontal="center" vertical="center"/>
    </xf>
    <xf numFmtId="174" fontId="50" fillId="5" borderId="0" xfId="10" applyNumberFormat="1" applyFont="1" applyFill="1" applyAlignment="1">
      <alignment horizontal="center" vertical="center"/>
    </xf>
    <xf numFmtId="41" fontId="45" fillId="4" borderId="15" xfId="0" applyNumberFormat="1" applyFont="1" applyFill="1" applyBorder="1" applyAlignment="1">
      <alignment horizontal="center" vertical="center"/>
    </xf>
    <xf numFmtId="0" fontId="35" fillId="10" borderId="28" xfId="0" applyFont="1" applyFill="1" applyBorder="1" applyAlignment="1">
      <alignment horizontal="center" vertical="center" wrapText="1"/>
    </xf>
    <xf numFmtId="0" fontId="45" fillId="4" borderId="11" xfId="0" applyFont="1" applyFill="1" applyBorder="1" applyAlignment="1">
      <alignment vertical="center"/>
    </xf>
    <xf numFmtId="0" fontId="45" fillId="4" borderId="19" xfId="0" applyFont="1" applyFill="1" applyBorder="1" applyAlignment="1">
      <alignment vertical="center"/>
    </xf>
    <xf numFmtId="0" fontId="45" fillId="4" borderId="13" xfId="0" applyFont="1" applyFill="1" applyBorder="1" applyAlignment="1">
      <alignment vertical="center"/>
    </xf>
    <xf numFmtId="0" fontId="45" fillId="0" borderId="0" xfId="0" applyFont="1" applyAlignment="1">
      <alignment horizontal="center" vertical="center"/>
    </xf>
    <xf numFmtId="43" fontId="33" fillId="0" borderId="0" xfId="8" applyFont="1" applyAlignment="1">
      <alignment horizontal="center" vertical="center"/>
    </xf>
    <xf numFmtId="9" fontId="0" fillId="0" borderId="0" xfId="0" applyNumberFormat="1" applyAlignment="1">
      <alignment vertical="center"/>
    </xf>
    <xf numFmtId="0" fontId="41" fillId="4" borderId="0" xfId="0" applyFont="1" applyFill="1" applyAlignment="1">
      <alignment horizontal="left" vertical="center"/>
    </xf>
    <xf numFmtId="0" fontId="34" fillId="10" borderId="7" xfId="0" applyFont="1" applyFill="1" applyBorder="1" applyAlignment="1">
      <alignment horizontal="center" vertical="center"/>
    </xf>
    <xf numFmtId="0" fontId="35" fillId="11" borderId="7" xfId="0" applyFont="1" applyFill="1" applyBorder="1" applyAlignment="1">
      <alignment horizontal="left" vertical="center"/>
    </xf>
    <xf numFmtId="173" fontId="35" fillId="11" borderId="7" xfId="8"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left" vertical="center"/>
    </xf>
    <xf numFmtId="173" fontId="33" fillId="0" borderId="7" xfId="8" applyNumberFormat="1" applyFont="1" applyBorder="1" applyAlignment="1">
      <alignment horizontal="center" vertical="center"/>
    </xf>
    <xf numFmtId="0" fontId="51" fillId="10" borderId="7" xfId="0" applyFont="1" applyFill="1" applyBorder="1" applyAlignment="1">
      <alignment horizontal="center" vertical="center"/>
    </xf>
    <xf numFmtId="0" fontId="51" fillId="10" borderId="7" xfId="0" applyFont="1" applyFill="1" applyBorder="1" applyAlignment="1">
      <alignment vertical="center"/>
    </xf>
    <xf numFmtId="173" fontId="51" fillId="10" borderId="7" xfId="8" applyNumberFormat="1" applyFont="1" applyFill="1" applyBorder="1" applyAlignment="1">
      <alignment horizontal="center" vertical="center"/>
    </xf>
    <xf numFmtId="0" fontId="34" fillId="10" borderId="29" xfId="0" applyFont="1" applyFill="1" applyBorder="1" applyAlignment="1">
      <alignment horizontal="center" vertical="center"/>
    </xf>
    <xf numFmtId="0" fontId="35" fillId="11" borderId="29" xfId="0" applyFont="1" applyFill="1" applyBorder="1" applyAlignment="1">
      <alignment horizontal="left" vertical="center"/>
    </xf>
    <xf numFmtId="173" fontId="35" fillId="11" borderId="29" xfId="8" applyNumberFormat="1" applyFont="1" applyFill="1" applyBorder="1" applyAlignment="1">
      <alignment horizontal="center" vertical="center"/>
    </xf>
    <xf numFmtId="0" fontId="52" fillId="5" borderId="7" xfId="0" applyFont="1" applyFill="1" applyBorder="1" applyAlignment="1">
      <alignment horizontal="center" vertical="center"/>
    </xf>
    <xf numFmtId="0" fontId="36" fillId="5" borderId="7" xfId="0" applyFont="1" applyFill="1" applyBorder="1" applyAlignment="1">
      <alignment horizontal="left" vertical="center"/>
    </xf>
    <xf numFmtId="173" fontId="36" fillId="5" borderId="7" xfId="8" applyNumberFormat="1" applyFont="1" applyFill="1" applyBorder="1" applyAlignment="1">
      <alignment horizontal="center" vertical="center"/>
    </xf>
    <xf numFmtId="0" fontId="51" fillId="12" borderId="30" xfId="0" applyFont="1" applyFill="1" applyBorder="1" applyAlignment="1">
      <alignment horizontal="center" vertical="center"/>
    </xf>
    <xf numFmtId="0" fontId="51" fillId="12" borderId="31" xfId="0" applyFont="1" applyFill="1" applyBorder="1" applyAlignment="1">
      <alignment horizontal="center" vertical="center"/>
    </xf>
    <xf numFmtId="43" fontId="51" fillId="12" borderId="32" xfId="8" applyFont="1" applyFill="1" applyBorder="1" applyAlignment="1">
      <alignment horizontal="center" vertical="center"/>
    </xf>
    <xf numFmtId="0" fontId="49" fillId="7" borderId="0" xfId="0" applyFont="1" applyFill="1" applyAlignment="1">
      <alignment horizontal="center" vertical="center" wrapText="1"/>
    </xf>
    <xf numFmtId="43" fontId="33" fillId="0" borderId="7" xfId="8" applyFont="1" applyBorder="1" applyAlignment="1">
      <alignment vertical="center"/>
    </xf>
    <xf numFmtId="0" fontId="0" fillId="0" borderId="7" xfId="0" applyFill="1" applyBorder="1" applyAlignment="1">
      <alignment vertical="center"/>
    </xf>
    <xf numFmtId="43" fontId="33" fillId="0" borderId="7" xfId="8" applyFont="1" applyFill="1" applyBorder="1" applyAlignment="1">
      <alignment vertical="center"/>
    </xf>
    <xf numFmtId="44" fontId="0" fillId="0" borderId="0" xfId="0" applyNumberFormat="1" applyAlignment="1">
      <alignment vertical="center"/>
    </xf>
    <xf numFmtId="0" fontId="37" fillId="0" borderId="0" xfId="0" applyFont="1" applyAlignment="1">
      <alignment horizontal="left" vertical="center" indent="11"/>
    </xf>
    <xf numFmtId="172" fontId="53" fillId="5" borderId="14" xfId="0" applyNumberFormat="1" applyFont="1" applyFill="1" applyBorder="1" applyAlignment="1">
      <alignment vertical="center"/>
    </xf>
    <xf numFmtId="0" fontId="45" fillId="8" borderId="4" xfId="0" applyNumberFormat="1" applyFont="1" applyFill="1" applyBorder="1" applyAlignment="1">
      <alignment horizontal="center" vertical="center"/>
    </xf>
    <xf numFmtId="0" fontId="45" fillId="4" borderId="26" xfId="0" applyNumberFormat="1" applyFont="1" applyFill="1" applyBorder="1" applyAlignment="1">
      <alignment horizontal="center" vertical="center"/>
    </xf>
    <xf numFmtId="173" fontId="46" fillId="0" borderId="0" xfId="8" applyNumberFormat="1" applyFont="1" applyAlignment="1">
      <alignment vertical="center"/>
    </xf>
    <xf numFmtId="0" fontId="54" fillId="0" borderId="0" xfId="0" applyFont="1" applyAlignment="1">
      <alignment vertical="center"/>
    </xf>
    <xf numFmtId="173" fontId="54" fillId="0" borderId="0" xfId="8" applyNumberFormat="1" applyFont="1" applyAlignment="1">
      <alignment vertical="center"/>
    </xf>
    <xf numFmtId="44" fontId="0" fillId="0" borderId="7" xfId="0" applyNumberFormat="1" applyFill="1" applyBorder="1" applyAlignment="1">
      <alignment vertical="center"/>
    </xf>
    <xf numFmtId="174" fontId="0" fillId="0" borderId="0" xfId="0" applyNumberFormat="1" applyFill="1" applyAlignment="1">
      <alignment vertical="center"/>
    </xf>
    <xf numFmtId="0" fontId="55" fillId="10" borderId="0" xfId="0" applyFont="1" applyFill="1" applyAlignment="1">
      <alignment horizontal="left" vertical="center"/>
    </xf>
    <xf numFmtId="44" fontId="55" fillId="10" borderId="0" xfId="10" applyFont="1" applyFill="1" applyAlignment="1">
      <alignment horizontal="center" vertical="center"/>
    </xf>
    <xf numFmtId="9" fontId="23" fillId="0" borderId="7" xfId="15" applyNumberFormat="1" applyFont="1" applyBorder="1" applyAlignment="1">
      <alignment horizontal="center" vertical="center" wrapText="1"/>
    </xf>
    <xf numFmtId="4" fontId="23" fillId="0" borderId="7" xfId="15" applyNumberFormat="1" applyFont="1" applyBorder="1" applyAlignment="1">
      <alignment horizontal="center" vertical="center" wrapText="1"/>
    </xf>
    <xf numFmtId="0" fontId="23" fillId="0" borderId="7" xfId="15" applyFont="1" applyBorder="1" applyAlignment="1">
      <alignment horizontal="right" vertical="center" wrapText="1"/>
    </xf>
    <xf numFmtId="3" fontId="23" fillId="0" borderId="7" xfId="15" applyNumberFormat="1" applyFont="1" applyBorder="1" applyAlignment="1">
      <alignment horizontal="right" vertical="center" wrapText="1"/>
    </xf>
    <xf numFmtId="0" fontId="23" fillId="4" borderId="7" xfId="15" applyFont="1" applyFill="1" applyBorder="1" applyAlignment="1">
      <alignment horizontal="center" vertical="center" wrapText="1"/>
    </xf>
    <xf numFmtId="9" fontId="23" fillId="0" borderId="7" xfId="17" applyFont="1" applyBorder="1" applyAlignment="1">
      <alignment horizontal="center" vertical="center" wrapText="1"/>
    </xf>
    <xf numFmtId="0" fontId="23" fillId="6" borderId="7" xfId="15" applyFont="1" applyFill="1" applyBorder="1" applyAlignment="1">
      <alignment vertical="center" wrapText="1"/>
    </xf>
    <xf numFmtId="0" fontId="16" fillId="2" borderId="0" xfId="15" applyFont="1" applyFill="1" applyBorder="1" applyAlignment="1">
      <alignment vertical="center" wrapText="1"/>
    </xf>
    <xf numFmtId="0" fontId="16" fillId="2" borderId="0" xfId="15" applyFont="1" applyFill="1" applyBorder="1" applyAlignment="1">
      <alignment vertical="center"/>
    </xf>
    <xf numFmtId="0" fontId="18" fillId="3" borderId="27" xfId="15" applyFont="1" applyFill="1" applyBorder="1" applyAlignment="1" applyProtection="1">
      <alignment vertical="center"/>
      <protection locked="0"/>
    </xf>
    <xf numFmtId="164" fontId="23" fillId="0" borderId="7" xfId="15" applyNumberFormat="1" applyFont="1" applyBorder="1" applyAlignment="1">
      <alignment horizontal="center" vertical="center" wrapText="1"/>
    </xf>
    <xf numFmtId="0" fontId="20" fillId="6" borderId="7" xfId="15" applyFont="1" applyFill="1" applyBorder="1" applyAlignment="1">
      <alignment vertical="center" wrapText="1"/>
    </xf>
    <xf numFmtId="0" fontId="18" fillId="3" borderId="27" xfId="15"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1" fillId="12" borderId="32" xfId="8" applyFont="1" applyFill="1" applyBorder="1" applyAlignment="1">
      <alignment horizontal="center" vertical="center" wrapText="1"/>
    </xf>
    <xf numFmtId="43" fontId="34" fillId="10" borderId="0" xfId="8" applyFont="1" applyFill="1" applyAlignment="1">
      <alignment horizontal="center" vertical="center"/>
    </xf>
    <xf numFmtId="43" fontId="57" fillId="10" borderId="0" xfId="8" applyFont="1" applyFill="1" applyAlignment="1">
      <alignment horizontal="center" vertical="center"/>
    </xf>
    <xf numFmtId="0" fontId="45" fillId="4" borderId="33" xfId="0" applyNumberFormat="1" applyFont="1" applyFill="1" applyBorder="1" applyAlignment="1">
      <alignment horizontal="center" vertical="center"/>
    </xf>
    <xf numFmtId="0" fontId="37" fillId="5" borderId="0" xfId="0" applyFont="1" applyFill="1" applyAlignment="1">
      <alignment horizontal="center" vertical="center"/>
    </xf>
    <xf numFmtId="173" fontId="37" fillId="5" borderId="0" xfId="8" applyNumberFormat="1" applyFont="1" applyFill="1" applyAlignment="1">
      <alignment horizontal="center" vertical="center"/>
    </xf>
    <xf numFmtId="173" fontId="33" fillId="5" borderId="0" xfId="8" applyNumberFormat="1" applyFont="1" applyFill="1" applyAlignment="1">
      <alignment vertical="center"/>
    </xf>
    <xf numFmtId="0" fontId="35" fillId="13" borderId="5" xfId="0" applyFont="1" applyFill="1" applyBorder="1" applyAlignment="1">
      <alignment vertical="center"/>
    </xf>
    <xf numFmtId="0" fontId="35" fillId="13" borderId="34" xfId="0" applyFont="1" applyFill="1" applyBorder="1" applyAlignment="1">
      <alignment horizontal="center" vertical="center"/>
    </xf>
    <xf numFmtId="0" fontId="35" fillId="13" borderId="26" xfId="0" applyNumberFormat="1" applyFont="1" applyFill="1" applyBorder="1" applyAlignment="1">
      <alignment horizontal="center" vertical="center"/>
    </xf>
    <xf numFmtId="0" fontId="34" fillId="13" borderId="10" xfId="0" applyFont="1" applyFill="1" applyBorder="1" applyAlignment="1">
      <alignment horizontal="center" vertical="center"/>
    </xf>
    <xf numFmtId="41" fontId="45" fillId="0" borderId="9" xfId="0" applyNumberFormat="1" applyFont="1" applyFill="1" applyBorder="1" applyAlignment="1">
      <alignment vertical="center"/>
    </xf>
    <xf numFmtId="0" fontId="35" fillId="13" borderId="8" xfId="0" applyFont="1" applyFill="1" applyBorder="1" applyAlignment="1">
      <alignment vertical="center"/>
    </xf>
    <xf numFmtId="0" fontId="35" fillId="13" borderId="27" xfId="0" applyNumberFormat="1" applyFont="1" applyFill="1" applyBorder="1" applyAlignment="1">
      <alignment horizontal="center" vertical="center"/>
    </xf>
    <xf numFmtId="0" fontId="45" fillId="8" borderId="5" xfId="0" applyNumberFormat="1" applyFont="1" applyFill="1" applyBorder="1" applyAlignment="1">
      <alignment horizontal="center" vertical="center"/>
    </xf>
    <xf numFmtId="0" fontId="35" fillId="14" borderId="6" xfId="0" applyFont="1" applyFill="1" applyBorder="1" applyAlignment="1">
      <alignment horizontal="center" vertical="center" wrapText="1"/>
    </xf>
    <xf numFmtId="0" fontId="35" fillId="14" borderId="14" xfId="0" applyFont="1" applyFill="1" applyBorder="1" applyAlignment="1">
      <alignment horizontal="center" vertical="center" wrapText="1"/>
    </xf>
    <xf numFmtId="41" fontId="35" fillId="14" borderId="6" xfId="0" applyNumberFormat="1" applyFont="1" applyFill="1" applyBorder="1" applyAlignment="1">
      <alignment horizontal="center" vertical="center" wrapText="1"/>
    </xf>
    <xf numFmtId="0" fontId="34" fillId="10" borderId="0" xfId="0" applyFont="1" applyFill="1" applyAlignment="1">
      <alignment vertical="center"/>
    </xf>
    <xf numFmtId="0" fontId="58" fillId="10" borderId="0" xfId="0" applyFont="1" applyFill="1" applyAlignment="1">
      <alignment horizontal="left" vertical="center" indent="5"/>
    </xf>
    <xf numFmtId="9" fontId="35" fillId="14" borderId="6" xfId="17" applyFont="1" applyFill="1" applyBorder="1" applyAlignment="1">
      <alignment horizontal="center" vertical="center" wrapText="1"/>
    </xf>
    <xf numFmtId="0" fontId="58" fillId="10" borderId="0" xfId="0" applyFont="1" applyFill="1" applyAlignment="1">
      <alignment horizontal="center" vertical="center" wrapText="1"/>
    </xf>
    <xf numFmtId="43" fontId="23" fillId="0" borderId="7" xfId="8" applyFont="1" applyBorder="1" applyAlignment="1">
      <alignment horizontal="center" vertical="center" wrapText="1"/>
    </xf>
    <xf numFmtId="43" fontId="23" fillId="0" borderId="7" xfId="8" applyFont="1" applyBorder="1" applyAlignment="1">
      <alignment horizontal="right" vertical="center" wrapText="1"/>
    </xf>
    <xf numFmtId="43" fontId="23" fillId="6" borderId="7" xfId="8" applyFont="1" applyFill="1" applyBorder="1" applyAlignment="1">
      <alignment vertical="center" wrapText="1"/>
    </xf>
    <xf numFmtId="43" fontId="24" fillId="6" borderId="7" xfId="8" applyFont="1" applyFill="1" applyBorder="1" applyAlignment="1">
      <alignment vertical="center" wrapText="1"/>
    </xf>
    <xf numFmtId="0" fontId="19" fillId="15" borderId="7" xfId="0" applyFont="1" applyFill="1" applyBorder="1" applyAlignment="1" applyProtection="1">
      <alignment horizontal="center" vertical="top" wrapText="1"/>
      <protection locked="0"/>
    </xf>
    <xf numFmtId="43" fontId="19" fillId="15" borderId="7" xfId="8" applyFont="1" applyFill="1" applyBorder="1" applyAlignment="1" applyProtection="1">
      <alignment horizontal="center" vertical="center" wrapText="1"/>
      <protection locked="0"/>
    </xf>
    <xf numFmtId="43" fontId="23" fillId="0" borderId="7" xfId="8" applyFont="1" applyBorder="1" applyAlignment="1">
      <alignment horizontal="center" vertical="top" wrapText="1"/>
    </xf>
    <xf numFmtId="43" fontId="23" fillId="4" borderId="7" xfId="8" applyFont="1" applyFill="1" applyBorder="1" applyAlignment="1">
      <alignment horizontal="right" vertical="top" wrapText="1"/>
    </xf>
    <xf numFmtId="43" fontId="23" fillId="0" borderId="7" xfId="8" applyFont="1" applyBorder="1" applyAlignment="1">
      <alignment horizontal="right" vertical="top" wrapText="1"/>
    </xf>
    <xf numFmtId="43" fontId="23" fillId="6" borderId="7" xfId="8" applyFont="1" applyFill="1" applyBorder="1" applyAlignment="1">
      <alignment vertical="top" wrapText="1"/>
    </xf>
    <xf numFmtId="43" fontId="33" fillId="0" borderId="0" xfId="8" applyFont="1"/>
    <xf numFmtId="43" fontId="24" fillId="6" borderId="7" xfId="8" applyFont="1" applyFill="1" applyBorder="1" applyAlignment="1">
      <alignment vertical="top" wrapText="1"/>
    </xf>
    <xf numFmtId="43" fontId="23" fillId="6" borderId="7" xfId="8" applyFont="1" applyFill="1" applyBorder="1" applyAlignment="1">
      <alignment horizontal="right" vertical="top" wrapText="1"/>
    </xf>
    <xf numFmtId="43" fontId="24" fillId="6" borderId="7" xfId="8" applyFont="1" applyFill="1" applyBorder="1" applyAlignment="1">
      <alignment horizontal="center" vertical="center" wrapText="1"/>
    </xf>
    <xf numFmtId="43" fontId="44" fillId="0" borderId="7" xfId="8" applyFont="1" applyBorder="1" applyAlignment="1">
      <alignment vertical="top"/>
    </xf>
    <xf numFmtId="43" fontId="17" fillId="0" borderId="0" xfId="8" applyFont="1" applyBorder="1" applyAlignment="1">
      <alignment vertical="top" wrapText="1"/>
    </xf>
    <xf numFmtId="43" fontId="23" fillId="0" borderId="7" xfId="8" applyFont="1" applyFill="1" applyBorder="1" applyAlignment="1">
      <alignment horizontal="right" vertical="top" wrapText="1"/>
    </xf>
    <xf numFmtId="43" fontId="23" fillId="0" borderId="7" xfId="8" applyFont="1" applyFill="1" applyBorder="1" applyAlignment="1">
      <alignment horizontal="center" vertical="top" wrapText="1"/>
    </xf>
    <xf numFmtId="43" fontId="44" fillId="0" borderId="7" xfId="8" applyFont="1" applyFill="1" applyBorder="1" applyAlignment="1">
      <alignment vertical="top" wrapText="1"/>
    </xf>
    <xf numFmtId="0" fontId="46" fillId="0" borderId="0" xfId="0" applyFont="1" applyAlignment="1">
      <alignment horizontal="center" vertical="center"/>
    </xf>
    <xf numFmtId="43" fontId="46" fillId="0" borderId="0" xfId="8" applyFont="1" applyAlignment="1">
      <alignment vertical="center"/>
    </xf>
    <xf numFmtId="173" fontId="46" fillId="0" borderId="0" xfId="8" applyNumberFormat="1" applyFont="1" applyAlignment="1">
      <alignment vertical="center"/>
    </xf>
    <xf numFmtId="173" fontId="46" fillId="0" borderId="0" xfId="0" applyNumberFormat="1" applyFont="1" applyAlignment="1">
      <alignment vertical="center"/>
    </xf>
    <xf numFmtId="0" fontId="18" fillId="16" borderId="35" xfId="0" applyFont="1" applyFill="1" applyBorder="1" applyAlignment="1">
      <alignment horizontal="center" vertical="center" wrapText="1"/>
    </xf>
    <xf numFmtId="0" fontId="18" fillId="16" borderId="36" xfId="0" applyFont="1" applyFill="1" applyBorder="1" applyAlignment="1">
      <alignment horizontal="center" vertical="center" wrapText="1"/>
    </xf>
    <xf numFmtId="0" fontId="18" fillId="16" borderId="29" xfId="0" applyFont="1" applyFill="1" applyBorder="1" applyAlignment="1">
      <alignment horizontal="center" vertical="center" wrapText="1"/>
    </xf>
    <xf numFmtId="0" fontId="16" fillId="2" borderId="0" xfId="15" applyFont="1" applyFill="1" applyBorder="1" applyAlignment="1">
      <alignment horizontal="center" vertical="center" wrapText="1"/>
    </xf>
    <xf numFmtId="0" fontId="16" fillId="2" borderId="0" xfId="15" applyFont="1" applyFill="1" applyBorder="1" applyAlignment="1">
      <alignment horizontal="center" vertical="top" wrapText="1"/>
    </xf>
    <xf numFmtId="0" fontId="20" fillId="6" borderId="7" xfId="15" applyFont="1" applyFill="1" applyBorder="1" applyAlignment="1">
      <alignment horizontal="left" vertical="top" wrapText="1"/>
    </xf>
    <xf numFmtId="0" fontId="20" fillId="0" borderId="7" xfId="15" applyFont="1" applyBorder="1" applyAlignment="1">
      <alignment horizontal="center" vertical="top" wrapText="1"/>
    </xf>
    <xf numFmtId="0" fontId="18" fillId="16" borderId="7" xfId="0" applyFont="1" applyFill="1" applyBorder="1" applyAlignment="1">
      <alignment horizontal="center" vertical="center" wrapText="1"/>
    </xf>
    <xf numFmtId="0" fontId="18" fillId="3" borderId="27" xfId="15" applyFont="1" applyFill="1" applyBorder="1" applyAlignment="1" applyProtection="1">
      <alignment horizontal="left" vertical="top" wrapText="1"/>
      <protection locked="0"/>
    </xf>
    <xf numFmtId="0" fontId="18" fillId="15" borderId="7" xfId="0" applyFont="1" applyFill="1" applyBorder="1" applyAlignment="1" applyProtection="1">
      <alignment horizontal="center" vertical="center" wrapText="1"/>
      <protection locked="0"/>
    </xf>
    <xf numFmtId="0" fontId="19" fillId="15" borderId="7" xfId="0" applyFont="1" applyFill="1" applyBorder="1" applyAlignment="1" applyProtection="1">
      <alignment horizontal="center" vertical="center" wrapText="1"/>
      <protection locked="0"/>
    </xf>
    <xf numFmtId="0" fontId="24" fillId="6" borderId="7" xfId="15" applyFont="1" applyFill="1" applyBorder="1" applyAlignment="1">
      <alignment horizontal="center" vertical="top" wrapText="1"/>
    </xf>
    <xf numFmtId="0" fontId="26" fillId="0" borderId="7" xfId="16" applyFont="1" applyBorder="1" applyAlignment="1">
      <alignment vertical="center" wrapText="1"/>
    </xf>
    <xf numFmtId="0" fontId="59" fillId="0" borderId="7" xfId="16" applyFont="1" applyBorder="1" applyAlignment="1">
      <alignment vertical="center" wrapText="1"/>
    </xf>
    <xf numFmtId="0" fontId="59" fillId="0" borderId="7" xfId="16" applyFont="1" applyBorder="1" applyAlignment="1">
      <alignment horizontal="center" vertical="center" wrapText="1"/>
    </xf>
    <xf numFmtId="0" fontId="17" fillId="0" borderId="0" xfId="16" applyFont="1" applyAlignment="1">
      <alignment vertical="center" wrapText="1"/>
    </xf>
    <xf numFmtId="0" fontId="18" fillId="2" borderId="27" xfId="16" applyFont="1" applyFill="1" applyBorder="1" applyAlignment="1">
      <alignment vertical="top"/>
    </xf>
    <xf numFmtId="0" fontId="18" fillId="2" borderId="27" xfId="16" applyFont="1" applyFill="1" applyBorder="1" applyAlignment="1">
      <alignment vertical="center" wrapText="1"/>
    </xf>
    <xf numFmtId="0" fontId="18" fillId="2" borderId="27" xfId="16" applyFont="1" applyFill="1" applyBorder="1" applyAlignment="1">
      <alignment horizontal="center" vertical="center" wrapText="1"/>
    </xf>
    <xf numFmtId="0" fontId="20" fillId="0" borderId="7" xfId="16" applyFont="1" applyBorder="1" applyAlignment="1">
      <alignment vertical="center" wrapText="1"/>
    </xf>
    <xf numFmtId="0" fontId="27" fillId="0" borderId="7" xfId="16" applyFont="1" applyBorder="1" applyAlignment="1">
      <alignment vertical="center" wrapText="1"/>
    </xf>
    <xf numFmtId="0" fontId="27" fillId="0" borderId="7" xfId="16" applyFont="1" applyBorder="1" applyAlignment="1">
      <alignment horizontal="left" vertical="center" wrapText="1"/>
    </xf>
    <xf numFmtId="0" fontId="27" fillId="0" borderId="7" xfId="16" applyFont="1" applyBorder="1" applyAlignment="1">
      <alignment horizontal="center" vertical="center" wrapText="1"/>
    </xf>
    <xf numFmtId="0" fontId="23" fillId="0" borderId="7" xfId="16" applyFont="1" applyBorder="1" applyAlignment="1">
      <alignment horizontal="center" vertical="center" wrapText="1"/>
    </xf>
    <xf numFmtId="9" fontId="23" fillId="0" borderId="7" xfId="16" applyNumberFormat="1" applyFont="1" applyBorder="1" applyAlignment="1">
      <alignment horizontal="center" vertical="center" wrapText="1"/>
    </xf>
    <xf numFmtId="4" fontId="23" fillId="0" borderId="7" xfId="16" applyNumberFormat="1" applyFont="1" applyBorder="1" applyAlignment="1">
      <alignment horizontal="center" vertical="center" wrapText="1"/>
    </xf>
    <xf numFmtId="0" fontId="17" fillId="0" borderId="0" xfId="16" applyFont="1" applyBorder="1" applyAlignment="1">
      <alignment vertical="center" wrapText="1"/>
    </xf>
    <xf numFmtId="0" fontId="23" fillId="0" borderId="7" xfId="16" applyFont="1" applyBorder="1" applyAlignment="1">
      <alignment horizontal="right" vertical="center" wrapText="1"/>
    </xf>
    <xf numFmtId="0" fontId="23" fillId="0" borderId="7" xfId="16" applyFont="1" applyBorder="1" applyAlignment="1">
      <alignment vertical="center" wrapText="1"/>
    </xf>
    <xf numFmtId="0" fontId="23" fillId="0" borderId="7" xfId="16" applyFont="1" applyBorder="1" applyAlignment="1">
      <alignment horizontal="left" vertical="center" wrapText="1"/>
    </xf>
    <xf numFmtId="9" fontId="23" fillId="0" borderId="7" xfId="16" applyNumberFormat="1" applyFont="1" applyBorder="1" applyAlignment="1">
      <alignment horizontal="right" vertical="center" wrapText="1"/>
    </xf>
    <xf numFmtId="8" fontId="23" fillId="0" borderId="7" xfId="16" applyNumberFormat="1" applyFont="1" applyBorder="1" applyAlignment="1">
      <alignment horizontal="center" vertical="center" wrapText="1"/>
    </xf>
    <xf numFmtId="0" fontId="23" fillId="4" borderId="7" xfId="16" applyFont="1" applyFill="1" applyBorder="1" applyAlignment="1">
      <alignment horizontal="center" vertical="center" wrapText="1"/>
    </xf>
    <xf numFmtId="43" fontId="23" fillId="6" borderId="7" xfId="16" applyNumberFormat="1" applyFont="1" applyFill="1" applyBorder="1" applyAlignment="1">
      <alignment vertical="center" wrapText="1"/>
    </xf>
    <xf numFmtId="43" fontId="23" fillId="6" borderId="7" xfId="8" applyNumberFormat="1" applyFont="1" applyFill="1" applyBorder="1" applyAlignment="1">
      <alignment vertical="center" wrapText="1"/>
    </xf>
    <xf numFmtId="43" fontId="29" fillId="6" borderId="7" xfId="8" applyNumberFormat="1" applyFont="1" applyFill="1" applyBorder="1" applyAlignment="1">
      <alignment vertical="center" wrapText="1"/>
    </xf>
    <xf numFmtId="0" fontId="23" fillId="6" borderId="7" xfId="16" applyFont="1" applyFill="1" applyBorder="1" applyAlignment="1">
      <alignment vertical="center" wrapText="1"/>
    </xf>
    <xf numFmtId="0" fontId="23" fillId="0" borderId="0" xfId="16" applyFont="1" applyBorder="1" applyAlignment="1">
      <alignment vertical="top"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17" fillId="0" borderId="0" xfId="16" applyFont="1" applyBorder="1" applyAlignment="1">
      <alignment vertical="top" wrapText="1"/>
    </xf>
    <xf numFmtId="0" fontId="17" fillId="0" borderId="0" xfId="16" applyFont="1" applyBorder="1" applyAlignment="1">
      <alignment horizontal="center" vertical="center" wrapText="1"/>
    </xf>
    <xf numFmtId="0" fontId="4" fillId="0" borderId="0" xfId="16" applyAlignment="1">
      <alignment vertical="top"/>
    </xf>
    <xf numFmtId="0" fontId="27" fillId="0" borderId="7" xfId="16" applyFont="1" applyBorder="1" applyAlignment="1">
      <alignment horizontal="center" vertical="top" wrapText="1"/>
    </xf>
    <xf numFmtId="0" fontId="23" fillId="0" borderId="7" xfId="16" applyFont="1" applyBorder="1" applyAlignment="1">
      <alignment horizontal="center" vertical="top" wrapText="1"/>
    </xf>
    <xf numFmtId="0" fontId="23" fillId="0" borderId="7" xfId="16" applyFont="1" applyBorder="1" applyAlignment="1">
      <alignment horizontal="right" vertical="top" wrapText="1"/>
    </xf>
    <xf numFmtId="0" fontId="28" fillId="0" borderId="7" xfId="16" applyFont="1" applyBorder="1" applyAlignment="1">
      <alignment vertical="top" wrapText="1"/>
    </xf>
    <xf numFmtId="0" fontId="23" fillId="0" borderId="7" xfId="16" applyFont="1" applyBorder="1" applyAlignment="1">
      <alignment vertical="top" wrapText="1"/>
    </xf>
    <xf numFmtId="0" fontId="28" fillId="0" borderId="7" xfId="16" applyFont="1" applyBorder="1" applyAlignment="1" applyProtection="1">
      <alignment vertical="top" wrapText="1"/>
      <protection locked="0"/>
    </xf>
    <xf numFmtId="0" fontId="20" fillId="0" borderId="7" xfId="16" applyFont="1" applyBorder="1" applyAlignment="1">
      <alignment horizontal="center" vertical="top" wrapText="1"/>
    </xf>
    <xf numFmtId="9" fontId="23" fillId="0" borderId="7" xfId="16" applyNumberFormat="1" applyFont="1" applyBorder="1" applyAlignment="1">
      <alignment horizontal="right" vertical="top" wrapText="1"/>
    </xf>
    <xf numFmtId="43" fontId="23" fillId="6" borderId="7" xfId="16" applyNumberFormat="1" applyFont="1" applyFill="1" applyBorder="1" applyAlignment="1">
      <alignment vertical="top" wrapText="1"/>
    </xf>
    <xf numFmtId="43" fontId="28" fillId="6" borderId="7" xfId="16" applyNumberFormat="1" applyFont="1" applyFill="1" applyBorder="1" applyAlignment="1">
      <alignment vertical="top"/>
    </xf>
    <xf numFmtId="43" fontId="11" fillId="16" borderId="7" xfId="8" applyNumberFormat="1" applyFont="1" applyFill="1" applyBorder="1" applyAlignment="1">
      <alignment horizontal="right" vertical="top"/>
    </xf>
    <xf numFmtId="0" fontId="23" fillId="6" borderId="7" xfId="16" applyFont="1" applyFill="1" applyBorder="1" applyAlignment="1">
      <alignment vertical="top" wrapText="1"/>
    </xf>
    <xf numFmtId="0" fontId="17" fillId="4" borderId="0" xfId="16" applyFont="1" applyFill="1" applyBorder="1" applyAlignment="1">
      <alignment vertical="top" wrapText="1"/>
    </xf>
    <xf numFmtId="0" fontId="21" fillId="0" borderId="0" xfId="16" applyFont="1" applyAlignment="1">
      <alignment horizontal="left" vertical="top" wrapText="1"/>
    </xf>
    <xf numFmtId="0" fontId="24" fillId="4" borderId="0" xfId="16" applyFont="1" applyFill="1" applyBorder="1" applyAlignment="1">
      <alignment horizontal="center" vertical="top" wrapText="1"/>
    </xf>
    <xf numFmtId="0" fontId="19" fillId="2" borderId="27" xfId="16" applyFont="1" applyFill="1" applyBorder="1" applyAlignment="1">
      <alignment vertical="top"/>
    </xf>
    <xf numFmtId="0" fontId="18" fillId="3" borderId="27" xfId="16" applyFont="1" applyFill="1" applyBorder="1" applyAlignment="1" applyProtection="1">
      <alignment vertical="top"/>
      <protection locked="0"/>
    </xf>
    <xf numFmtId="43" fontId="23" fillId="4" borderId="7" xfId="8" applyFont="1" applyFill="1" applyBorder="1" applyAlignment="1">
      <alignment horizontal="center" vertical="center" wrapText="1"/>
    </xf>
    <xf numFmtId="43" fontId="23" fillId="6" borderId="7" xfId="8" applyNumberFormat="1" applyFont="1" applyFill="1" applyBorder="1" applyAlignment="1">
      <alignment vertical="top" wrapText="1"/>
    </xf>
    <xf numFmtId="43" fontId="24" fillId="6" borderId="7" xfId="8" applyNumberFormat="1" applyFont="1" applyFill="1" applyBorder="1" applyAlignment="1">
      <alignment vertical="top" wrapText="1"/>
    </xf>
    <xf numFmtId="0" fontId="23" fillId="4" borderId="7" xfId="16" applyFont="1" applyFill="1" applyBorder="1" applyAlignment="1">
      <alignment horizontal="right" vertical="top" wrapText="1"/>
    </xf>
    <xf numFmtId="0" fontId="23" fillId="4" borderId="7" xfId="16" applyFont="1" applyFill="1" applyBorder="1" applyAlignment="1">
      <alignment vertical="top" wrapText="1"/>
    </xf>
    <xf numFmtId="0" fontId="20" fillId="0" borderId="29" xfId="16" applyFont="1" applyBorder="1" applyAlignment="1">
      <alignment vertical="center" wrapText="1"/>
    </xf>
    <xf numFmtId="43" fontId="23" fillId="6" borderId="7" xfId="16" applyNumberFormat="1" applyFont="1" applyFill="1" applyBorder="1" applyAlignment="1">
      <alignment horizontal="right" vertical="top" wrapText="1"/>
    </xf>
    <xf numFmtId="43" fontId="23" fillId="6" borderId="7" xfId="8" applyNumberFormat="1" applyFont="1" applyFill="1" applyBorder="1" applyAlignment="1">
      <alignment horizontal="right" vertical="top" wrapText="1"/>
    </xf>
    <xf numFmtId="43" fontId="24" fillId="6" borderId="7" xfId="8" applyNumberFormat="1" applyFont="1" applyFill="1" applyBorder="1" applyAlignment="1">
      <alignment horizontal="right" vertical="top" wrapText="1"/>
    </xf>
    <xf numFmtId="0" fontId="17" fillId="0" borderId="0" xfId="16" applyFont="1" applyAlignment="1">
      <alignment wrapText="1"/>
    </xf>
    <xf numFmtId="0" fontId="24" fillId="6" borderId="7" xfId="16" applyFont="1" applyFill="1" applyBorder="1" applyAlignment="1">
      <alignment horizontal="center" vertical="center" wrapText="1"/>
    </xf>
    <xf numFmtId="0" fontId="20" fillId="0" borderId="7" xfId="16" applyFont="1" applyBorder="1" applyAlignment="1">
      <alignment horizontal="center" vertical="center" wrapText="1"/>
    </xf>
    <xf numFmtId="0" fontId="44" fillId="0" borderId="7" xfId="0" applyFont="1" applyFill="1" applyBorder="1" applyAlignment="1">
      <alignment horizontal="center" vertical="center" wrapText="1"/>
    </xf>
    <xf numFmtId="9" fontId="44" fillId="0" borderId="7" xfId="0" applyNumberFormat="1" applyFont="1" applyFill="1" applyBorder="1" applyAlignment="1">
      <alignment horizontal="center" vertical="top" wrapText="1"/>
    </xf>
    <xf numFmtId="0" fontId="23" fillId="0" borderId="7" xfId="16" applyFont="1" applyFill="1" applyBorder="1" applyAlignment="1">
      <alignment horizontal="center" vertical="top" wrapText="1"/>
    </xf>
    <xf numFmtId="9" fontId="44" fillId="0" borderId="7" xfId="0" applyNumberFormat="1" applyFont="1" applyFill="1" applyBorder="1" applyAlignment="1">
      <alignment vertical="top" wrapText="1"/>
    </xf>
    <xf numFmtId="0" fontId="23" fillId="0" borderId="7" xfId="16" applyFont="1" applyFill="1" applyBorder="1" applyAlignment="1">
      <alignment horizontal="right" vertical="top" wrapText="1"/>
    </xf>
    <xf numFmtId="0" fontId="27" fillId="0" borderId="7" xfId="16" applyFont="1" applyFill="1" applyBorder="1" applyAlignment="1">
      <alignment horizontal="center" vertical="top" wrapText="1"/>
    </xf>
    <xf numFmtId="0" fontId="20" fillId="6" borderId="7" xfId="16" applyFont="1" applyFill="1" applyBorder="1" applyAlignment="1">
      <alignment vertical="top" wrapText="1"/>
    </xf>
    <xf numFmtId="0" fontId="18" fillId="2" borderId="27" xfId="16" applyFont="1" applyFill="1" applyBorder="1" applyAlignment="1">
      <alignment vertical="center"/>
    </xf>
    <xf numFmtId="0" fontId="18" fillId="3" borderId="27" xfId="15" applyFont="1" applyFill="1" applyBorder="1" applyAlignment="1" applyProtection="1">
      <alignment horizontal="left" vertical="top"/>
      <protection locked="0"/>
    </xf>
    <xf numFmtId="0" fontId="16" fillId="2" borderId="0" xfId="16" applyFont="1" applyFill="1" applyBorder="1" applyAlignment="1"/>
    <xf numFmtId="0" fontId="20" fillId="0" borderId="7" xfId="16" applyFont="1" applyFill="1" applyBorder="1" applyAlignment="1">
      <alignment horizontal="center" vertical="center" wrapText="1"/>
    </xf>
    <xf numFmtId="0" fontId="23" fillId="0" borderId="7" xfId="16" applyFont="1" applyFill="1" applyBorder="1" applyAlignment="1">
      <alignment horizontal="center" vertical="center" wrapText="1"/>
    </xf>
    <xf numFmtId="0" fontId="23" fillId="0" borderId="7" xfId="16" applyFont="1" applyFill="1" applyBorder="1" applyAlignment="1">
      <alignment vertical="top" wrapText="1"/>
    </xf>
    <xf numFmtId="0" fontId="20" fillId="0" borderId="7" xfId="16" applyFont="1" applyFill="1" applyBorder="1" applyAlignment="1">
      <alignment horizontal="center" vertical="top" wrapText="1"/>
    </xf>
    <xf numFmtId="10" fontId="23" fillId="0" borderId="7" xfId="16" applyNumberFormat="1" applyFont="1" applyFill="1" applyBorder="1" applyAlignment="1">
      <alignment horizontal="right" vertical="top" wrapText="1"/>
    </xf>
    <xf numFmtId="9" fontId="23" fillId="0" borderId="7" xfId="17" applyFont="1" applyFill="1" applyBorder="1" applyAlignment="1">
      <alignment horizontal="center" vertical="top" wrapText="1"/>
    </xf>
    <xf numFmtId="43" fontId="23" fillId="6" borderId="7" xfId="16" applyNumberFormat="1" applyFont="1" applyFill="1" applyBorder="1" applyAlignment="1">
      <alignment horizontal="right" wrapText="1"/>
    </xf>
    <xf numFmtId="43" fontId="23" fillId="6" borderId="7" xfId="8" applyNumberFormat="1" applyFont="1" applyFill="1" applyBorder="1" applyAlignment="1">
      <alignment horizontal="right" wrapText="1"/>
    </xf>
    <xf numFmtId="43" fontId="24" fillId="6" borderId="7" xfId="8" applyNumberFormat="1" applyFont="1" applyFill="1" applyBorder="1" applyAlignment="1">
      <alignment horizontal="right" wrapText="1"/>
    </xf>
    <xf numFmtId="0" fontId="16" fillId="2" borderId="0" xfId="16" applyFont="1" applyFill="1" applyBorder="1" applyAlignment="1">
      <alignment vertical="top"/>
    </xf>
    <xf numFmtId="0" fontId="18" fillId="3" borderId="27" xfId="16" applyFont="1" applyFill="1" applyBorder="1" applyAlignment="1" applyProtection="1">
      <alignment vertical="center"/>
      <protection locked="0"/>
    </xf>
    <xf numFmtId="0" fontId="16" fillId="2" borderId="0" xfId="16" applyFont="1" applyFill="1" applyBorder="1" applyAlignment="1">
      <alignment vertical="center"/>
    </xf>
    <xf numFmtId="0" fontId="16" fillId="2" borderId="0" xfId="15" applyFont="1" applyFill="1" applyBorder="1" applyAlignment="1">
      <alignment horizontal="left" vertical="center"/>
    </xf>
    <xf numFmtId="0" fontId="20" fillId="6" borderId="37" xfId="16" applyFont="1" applyFill="1" applyBorder="1" applyAlignment="1">
      <alignment vertical="center"/>
    </xf>
    <xf numFmtId="0" fontId="20" fillId="6" borderId="26" xfId="16" applyFont="1" applyFill="1" applyBorder="1" applyAlignment="1">
      <alignment vertical="center"/>
    </xf>
    <xf numFmtId="0" fontId="20" fillId="6" borderId="38" xfId="16" applyFont="1" applyFill="1" applyBorder="1" applyAlignment="1">
      <alignment vertical="center"/>
    </xf>
    <xf numFmtId="0" fontId="20" fillId="6" borderId="37" xfId="15" applyFont="1" applyFill="1" applyBorder="1" applyAlignment="1">
      <alignment vertical="center"/>
    </xf>
    <xf numFmtId="0" fontId="20" fillId="6" borderId="26" xfId="15" applyFont="1" applyFill="1" applyBorder="1" applyAlignment="1">
      <alignment vertical="center"/>
    </xf>
    <xf numFmtId="0" fontId="20" fillId="6" borderId="38" xfId="15" applyFont="1" applyFill="1" applyBorder="1" applyAlignment="1">
      <alignment vertical="center"/>
    </xf>
    <xf numFmtId="0" fontId="44" fillId="0" borderId="0" xfId="0" applyFont="1" applyBorder="1" applyAlignment="1">
      <alignment vertical="top" wrapText="1"/>
    </xf>
    <xf numFmtId="0" fontId="24" fillId="6" borderId="37" xfId="16" applyFont="1" applyFill="1" applyBorder="1" applyAlignment="1">
      <alignment vertical="center"/>
    </xf>
    <xf numFmtId="0" fontId="24" fillId="6" borderId="26" xfId="16" applyFont="1" applyFill="1" applyBorder="1" applyAlignment="1">
      <alignment vertical="center"/>
    </xf>
    <xf numFmtId="0" fontId="24" fillId="6" borderId="38" xfId="16" applyFont="1" applyFill="1" applyBorder="1" applyAlignment="1">
      <alignment vertical="center"/>
    </xf>
    <xf numFmtId="0" fontId="20" fillId="6" borderId="37" xfId="16" applyFont="1" applyFill="1" applyBorder="1" applyAlignment="1">
      <alignment vertical="top"/>
    </xf>
    <xf numFmtId="0" fontId="20" fillId="6" borderId="26" xfId="16" applyFont="1" applyFill="1" applyBorder="1" applyAlignment="1">
      <alignment vertical="top"/>
    </xf>
    <xf numFmtId="0" fontId="20" fillId="6" borderId="38" xfId="16" applyFont="1" applyFill="1" applyBorder="1" applyAlignment="1">
      <alignment vertical="top"/>
    </xf>
    <xf numFmtId="0" fontId="24" fillId="6" borderId="7" xfId="15" applyFont="1" applyFill="1" applyBorder="1" applyAlignment="1">
      <alignment horizontal="center" vertical="top"/>
    </xf>
    <xf numFmtId="0" fontId="24" fillId="6" borderId="7" xfId="15" applyFont="1" applyFill="1" applyBorder="1" applyAlignment="1">
      <alignment horizontal="left" vertical="top"/>
    </xf>
    <xf numFmtId="0" fontId="20" fillId="6" borderId="7" xfId="15" applyFont="1" applyFill="1" applyBorder="1" applyAlignment="1">
      <alignment horizontal="left" vertical="top"/>
    </xf>
    <xf numFmtId="0" fontId="25" fillId="6" borderId="37" xfId="16" applyFont="1" applyFill="1" applyBorder="1" applyAlignment="1">
      <alignment vertical="top"/>
    </xf>
    <xf numFmtId="0" fontId="25" fillId="6" borderId="26" xfId="16" applyFont="1" applyFill="1" applyBorder="1" applyAlignment="1">
      <alignment vertical="top"/>
    </xf>
    <xf numFmtId="0" fontId="25" fillId="6" borderId="38" xfId="16" applyFont="1" applyFill="1" applyBorder="1" applyAlignment="1">
      <alignment vertical="top"/>
    </xf>
    <xf numFmtId="0" fontId="55" fillId="10" borderId="0" xfId="0" applyFont="1" applyFill="1" applyAlignment="1">
      <alignment horizontal="center" vertical="center" wrapText="1"/>
    </xf>
    <xf numFmtId="43" fontId="33" fillId="0" borderId="0" xfId="8" applyFont="1" applyAlignment="1">
      <alignment vertical="center"/>
    </xf>
    <xf numFmtId="41" fontId="45" fillId="4" borderId="25" xfId="0" applyNumberFormat="1" applyFont="1" applyFill="1" applyBorder="1" applyAlignment="1">
      <alignment vertical="center"/>
    </xf>
    <xf numFmtId="0" fontId="0" fillId="17" borderId="0" xfId="0" applyFill="1" applyAlignment="1">
      <alignment vertical="center"/>
    </xf>
    <xf numFmtId="0" fontId="35" fillId="18" borderId="8" xfId="0" applyFont="1" applyFill="1" applyBorder="1" applyAlignment="1">
      <alignment vertical="center"/>
    </xf>
    <xf numFmtId="0" fontId="46" fillId="0" borderId="0" xfId="0" applyFont="1" applyAlignment="1">
      <alignment vertical="center" wrapText="1"/>
    </xf>
    <xf numFmtId="0" fontId="27" fillId="0" borderId="7" xfId="16" applyFont="1" applyBorder="1" applyAlignment="1">
      <alignment horizontal="left" vertical="top" wrapText="1"/>
    </xf>
    <xf numFmtId="0" fontId="27" fillId="0" borderId="7" xfId="16" applyFont="1" applyBorder="1" applyAlignment="1">
      <alignment vertical="top" wrapText="1"/>
    </xf>
    <xf numFmtId="0" fontId="18" fillId="15" borderId="39" xfId="0" applyFont="1" applyFill="1" applyBorder="1" applyAlignment="1" applyProtection="1">
      <alignment horizontal="center" vertical="center" wrapText="1"/>
      <protection locked="0"/>
    </xf>
    <xf numFmtId="0" fontId="18" fillId="15" borderId="29" xfId="0" applyFont="1" applyFill="1" applyBorder="1" applyAlignment="1" applyProtection="1">
      <alignment horizontal="center" vertical="center" wrapText="1"/>
      <protection locked="0"/>
    </xf>
    <xf numFmtId="0" fontId="18" fillId="15" borderId="40" xfId="0" applyFont="1" applyFill="1" applyBorder="1" applyAlignment="1" applyProtection="1">
      <alignment horizontal="center" vertical="center" wrapText="1"/>
      <protection locked="0"/>
    </xf>
    <xf numFmtId="0" fontId="18" fillId="3" borderId="0" xfId="15" applyFont="1" applyFill="1" applyBorder="1" applyAlignment="1" applyProtection="1">
      <alignment vertical="center"/>
      <protection locked="0"/>
    </xf>
    <xf numFmtId="0" fontId="18" fillId="2" borderId="0" xfId="16" applyFont="1" applyFill="1" applyBorder="1" applyAlignment="1">
      <alignment vertical="top"/>
    </xf>
    <xf numFmtId="0" fontId="20" fillId="0" borderId="36" xfId="16" applyFont="1" applyBorder="1" applyAlignment="1">
      <alignment horizontal="center" vertical="center" wrapText="1"/>
    </xf>
    <xf numFmtId="0" fontId="23" fillId="0" borderId="29" xfId="16" applyFont="1" applyBorder="1" applyAlignment="1">
      <alignment horizontal="center" vertical="center" wrapText="1"/>
    </xf>
    <xf numFmtId="0" fontId="26" fillId="0" borderId="7" xfId="16" applyFont="1" applyBorder="1" applyAlignment="1">
      <alignment vertical="top" wrapText="1"/>
    </xf>
    <xf numFmtId="0" fontId="23" fillId="0" borderId="7" xfId="15" applyFont="1" applyBorder="1" applyAlignment="1">
      <alignment horizontal="center" vertical="top" wrapText="1"/>
    </xf>
    <xf numFmtId="0" fontId="17" fillId="0" borderId="0" xfId="16" applyFont="1" applyAlignment="1"/>
    <xf numFmtId="41" fontId="41" fillId="5" borderId="6" xfId="0" applyNumberFormat="1" applyFont="1" applyFill="1" applyBorder="1" applyAlignment="1">
      <alignment horizontal="right" vertical="center"/>
    </xf>
    <xf numFmtId="41" fontId="41" fillId="5" borderId="6" xfId="10" applyNumberFormat="1" applyFont="1" applyFill="1" applyBorder="1" applyAlignment="1">
      <alignment horizontal="center" vertical="center"/>
    </xf>
    <xf numFmtId="44" fontId="41" fillId="4" borderId="0" xfId="10" applyFont="1" applyFill="1" applyAlignment="1">
      <alignment horizontal="center" vertical="center"/>
    </xf>
    <xf numFmtId="41" fontId="41" fillId="5" borderId="6" xfId="0" applyNumberFormat="1" applyFont="1" applyFill="1" applyBorder="1" applyAlignment="1">
      <alignment horizontal="left" vertical="center"/>
    </xf>
    <xf numFmtId="0" fontId="41" fillId="4" borderId="0" xfId="0" applyFont="1" applyFill="1" applyAlignment="1">
      <alignment vertical="center"/>
    </xf>
    <xf numFmtId="0" fontId="45" fillId="4" borderId="0" xfId="0" applyFont="1" applyFill="1" applyAlignment="1">
      <alignment horizontal="center" vertical="center"/>
    </xf>
    <xf numFmtId="0" fontId="0" fillId="0" borderId="0" xfId="0" applyAlignment="1">
      <alignment horizontal="center" vertical="center"/>
    </xf>
    <xf numFmtId="0" fontId="41" fillId="4" borderId="0" xfId="0" applyFont="1" applyFill="1" applyAlignment="1">
      <alignment horizontal="center" vertical="center"/>
    </xf>
    <xf numFmtId="0" fontId="0" fillId="0" borderId="0" xfId="0" applyAlignment="1">
      <alignment vertical="center"/>
    </xf>
    <xf numFmtId="0" fontId="37" fillId="0" borderId="0" xfId="0" applyFont="1" applyAlignment="1">
      <alignment horizontal="center" vertical="center"/>
    </xf>
    <xf numFmtId="0" fontId="37" fillId="0" borderId="0" xfId="0" applyFont="1" applyAlignment="1">
      <alignment vertical="center"/>
    </xf>
    <xf numFmtId="0" fontId="45" fillId="4" borderId="0" xfId="0" applyFont="1" applyFill="1" applyAlignment="1">
      <alignment vertical="center"/>
    </xf>
    <xf numFmtId="0" fontId="41" fillId="4" borderId="0" xfId="0" applyFont="1" applyFill="1" applyAlignment="1">
      <alignment horizontal="left" vertical="center"/>
    </xf>
    <xf numFmtId="0" fontId="45" fillId="4" borderId="8" xfId="0" applyFont="1" applyFill="1" applyBorder="1" applyAlignment="1">
      <alignment vertical="center"/>
    </xf>
    <xf numFmtId="41" fontId="45" fillId="4" borderId="9" xfId="0" applyNumberFormat="1" applyFont="1" applyFill="1" applyBorder="1" applyAlignment="1">
      <alignment vertical="center"/>
    </xf>
    <xf numFmtId="41" fontId="45" fillId="4" borderId="8" xfId="0" applyNumberFormat="1" applyFont="1" applyFill="1" applyBorder="1" applyAlignment="1">
      <alignment vertical="center"/>
    </xf>
    <xf numFmtId="0" fontId="45" fillId="4" borderId="10" xfId="0" applyFont="1" applyFill="1" applyBorder="1" applyAlignment="1">
      <alignment horizontal="center" vertical="center"/>
    </xf>
    <xf numFmtId="0" fontId="45" fillId="4" borderId="4" xfId="0" applyFont="1" applyFill="1" applyBorder="1" applyAlignment="1">
      <alignment vertical="center"/>
    </xf>
    <xf numFmtId="41" fontId="45" fillId="4" borderId="11" xfId="0" applyNumberFormat="1" applyFont="1" applyFill="1" applyBorder="1" applyAlignment="1">
      <alignment vertical="center"/>
    </xf>
    <xf numFmtId="0" fontId="45" fillId="4" borderId="12" xfId="0" applyFont="1" applyFill="1" applyBorder="1" applyAlignment="1">
      <alignment horizontal="center" vertical="center"/>
    </xf>
    <xf numFmtId="0" fontId="45" fillId="4" borderId="5" xfId="0" applyFont="1" applyFill="1" applyBorder="1" applyAlignment="1">
      <alignment vertical="center"/>
    </xf>
    <xf numFmtId="41" fontId="45" fillId="8" borderId="13" xfId="0" applyNumberFormat="1" applyFont="1" applyFill="1" applyBorder="1" applyAlignment="1">
      <alignment vertical="center"/>
    </xf>
    <xf numFmtId="41" fontId="45" fillId="4" borderId="13" xfId="0" applyNumberFormat="1" applyFont="1" applyFill="1" applyBorder="1" applyAlignment="1">
      <alignment vertical="center"/>
    </xf>
    <xf numFmtId="41" fontId="45" fillId="4" borderId="5" xfId="0" applyNumberFormat="1" applyFont="1" applyFill="1" applyBorder="1" applyAlignment="1">
      <alignment vertical="center"/>
    </xf>
    <xf numFmtId="0" fontId="45" fillId="4" borderId="5" xfId="0" applyFont="1" applyFill="1" applyBorder="1" applyAlignment="1">
      <alignment horizontal="center" vertical="center"/>
    </xf>
    <xf numFmtId="172" fontId="41" fillId="5" borderId="14" xfId="0" applyNumberFormat="1" applyFont="1" applyFill="1" applyBorder="1" applyAlignment="1">
      <alignment vertical="center"/>
    </xf>
    <xf numFmtId="0" fontId="45" fillId="4" borderId="15" xfId="0" applyFont="1" applyFill="1" applyBorder="1" applyAlignment="1">
      <alignment vertical="center"/>
    </xf>
    <xf numFmtId="0" fontId="45" fillId="4" borderId="16" xfId="0" applyFont="1" applyFill="1" applyBorder="1" applyAlignment="1">
      <alignment horizontal="center" vertical="center"/>
    </xf>
    <xf numFmtId="0" fontId="45" fillId="0" borderId="0" xfId="0" applyFont="1" applyAlignment="1">
      <alignment vertical="center"/>
    </xf>
    <xf numFmtId="41" fontId="41" fillId="9" borderId="17" xfId="0" applyNumberFormat="1" applyFont="1" applyFill="1" applyBorder="1" applyAlignment="1">
      <alignment vertical="center"/>
    </xf>
    <xf numFmtId="0" fontId="45" fillId="9" borderId="14" xfId="0" applyFont="1" applyFill="1" applyBorder="1" applyAlignment="1">
      <alignment horizontal="center" vertical="center"/>
    </xf>
    <xf numFmtId="41" fontId="45" fillId="8" borderId="9" xfId="0" applyNumberFormat="1" applyFont="1" applyFill="1" applyBorder="1" applyAlignment="1">
      <alignment vertical="center"/>
    </xf>
    <xf numFmtId="0" fontId="45" fillId="4" borderId="18" xfId="0" applyFont="1" applyFill="1" applyBorder="1" applyAlignment="1">
      <alignment horizontal="center" vertical="center"/>
    </xf>
    <xf numFmtId="41" fontId="45" fillId="4" borderId="4" xfId="0" applyNumberFormat="1" applyFont="1" applyFill="1" applyBorder="1" applyAlignment="1">
      <alignment vertical="center"/>
    </xf>
    <xf numFmtId="41" fontId="45" fillId="8" borderId="11" xfId="0" applyNumberFormat="1" applyFont="1" applyFill="1" applyBorder="1" applyAlignment="1">
      <alignment vertical="center"/>
    </xf>
    <xf numFmtId="41" fontId="45" fillId="4" borderId="19" xfId="0" applyNumberFormat="1" applyFont="1" applyFill="1" applyBorder="1" applyAlignment="1">
      <alignment vertical="center"/>
    </xf>
    <xf numFmtId="41" fontId="45" fillId="4" borderId="20" xfId="0" applyNumberFormat="1" applyFont="1" applyFill="1" applyBorder="1" applyAlignment="1">
      <alignment vertical="center"/>
    </xf>
    <xf numFmtId="41" fontId="45" fillId="8" borderId="21" xfId="0" applyNumberFormat="1" applyFont="1" applyFill="1" applyBorder="1" applyAlignment="1">
      <alignment vertical="center"/>
    </xf>
    <xf numFmtId="0" fontId="45" fillId="4" borderId="22" xfId="0" applyFont="1" applyFill="1" applyBorder="1" applyAlignment="1">
      <alignment horizontal="center" vertical="center"/>
    </xf>
    <xf numFmtId="0" fontId="35" fillId="10" borderId="6" xfId="0" applyFont="1" applyFill="1" applyBorder="1" applyAlignment="1">
      <alignment horizontal="center" vertical="center"/>
    </xf>
    <xf numFmtId="41" fontId="35" fillId="10" borderId="6" xfId="0" applyNumberFormat="1"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6" xfId="0" applyFont="1" applyFill="1" applyBorder="1" applyAlignment="1">
      <alignment horizontal="center" vertical="center" wrapText="1"/>
    </xf>
    <xf numFmtId="41" fontId="45" fillId="4" borderId="10" xfId="0" applyNumberFormat="1" applyFont="1" applyFill="1" applyBorder="1" applyAlignment="1">
      <alignment vertical="center"/>
    </xf>
    <xf numFmtId="41" fontId="45" fillId="4" borderId="16" xfId="0" applyNumberFormat="1" applyFont="1" applyFill="1" applyBorder="1" applyAlignment="1">
      <alignment vertical="center"/>
    </xf>
    <xf numFmtId="41" fontId="45" fillId="4" borderId="22" xfId="0" applyNumberFormat="1" applyFont="1" applyFill="1" applyBorder="1" applyAlignment="1">
      <alignment vertical="center"/>
    </xf>
    <xf numFmtId="41" fontId="35" fillId="10" borderId="14" xfId="0" applyNumberFormat="1" applyFont="1" applyFill="1" applyBorder="1" applyAlignment="1">
      <alignment horizontal="center" vertical="center" wrapText="1"/>
    </xf>
    <xf numFmtId="0" fontId="35" fillId="10" borderId="23" xfId="0" applyFont="1" applyFill="1" applyBorder="1" applyAlignment="1">
      <alignment horizontal="center" vertical="center" wrapText="1"/>
    </xf>
    <xf numFmtId="41" fontId="35" fillId="10" borderId="6" xfId="0" applyNumberFormat="1"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41" fillId="9" borderId="21" xfId="0" applyFont="1" applyFill="1" applyBorder="1" applyAlignment="1">
      <alignment vertical="center"/>
    </xf>
    <xf numFmtId="0" fontId="35" fillId="10" borderId="24" xfId="0" applyFont="1" applyFill="1" applyBorder="1" applyAlignment="1">
      <alignment horizontal="center" vertical="center" wrapText="1"/>
    </xf>
    <xf numFmtId="41" fontId="45" fillId="8" borderId="25" xfId="0" applyNumberFormat="1" applyFont="1" applyFill="1" applyBorder="1" applyAlignment="1">
      <alignment vertical="center"/>
    </xf>
    <xf numFmtId="0" fontId="41" fillId="9" borderId="23" xfId="0" applyFont="1" applyFill="1" applyBorder="1" applyAlignment="1">
      <alignment vertical="center"/>
    </xf>
    <xf numFmtId="0" fontId="45" fillId="8" borderId="8" xfId="0" applyFont="1" applyFill="1" applyBorder="1" applyAlignment="1">
      <alignment vertical="center"/>
    </xf>
    <xf numFmtId="0" fontId="45" fillId="8" borderId="10" xfId="0" applyFont="1" applyFill="1" applyBorder="1" applyAlignment="1">
      <alignment horizontal="center" vertical="center"/>
    </xf>
    <xf numFmtId="0" fontId="45" fillId="8" borderId="4" xfId="0" applyFont="1" applyFill="1" applyBorder="1" applyAlignment="1">
      <alignment vertical="center"/>
    </xf>
    <xf numFmtId="0" fontId="45" fillId="8" borderId="12" xfId="0" applyFont="1" applyFill="1" applyBorder="1" applyAlignment="1">
      <alignment horizontal="center" vertical="center"/>
    </xf>
    <xf numFmtId="0" fontId="45" fillId="8" borderId="15" xfId="0" applyFont="1" applyFill="1" applyBorder="1" applyAlignment="1">
      <alignment vertical="center"/>
    </xf>
    <xf numFmtId="0" fontId="45" fillId="8" borderId="16" xfId="0" applyFont="1" applyFill="1" applyBorder="1" applyAlignment="1">
      <alignment horizontal="center" vertical="center"/>
    </xf>
    <xf numFmtId="0" fontId="45" fillId="8" borderId="5" xfId="0" applyFont="1" applyFill="1" applyBorder="1" applyAlignment="1">
      <alignment vertical="center"/>
    </xf>
    <xf numFmtId="0" fontId="45" fillId="8" borderId="5" xfId="0" applyFont="1" applyFill="1" applyBorder="1" applyAlignment="1">
      <alignment horizontal="center" vertical="center"/>
    </xf>
    <xf numFmtId="0" fontId="35" fillId="10" borderId="7" xfId="0" applyFont="1" applyFill="1" applyBorder="1" applyAlignment="1">
      <alignment horizontal="center" vertical="center" wrapText="1"/>
    </xf>
    <xf numFmtId="41" fontId="35" fillId="10" borderId="7" xfId="0" applyNumberFormat="1" applyFont="1" applyFill="1" applyBorder="1" applyAlignment="1">
      <alignment horizontal="center" vertical="center" wrapText="1"/>
    </xf>
    <xf numFmtId="0" fontId="45" fillId="8" borderId="26" xfId="0" applyNumberFormat="1" applyFont="1" applyFill="1" applyBorder="1" applyAlignment="1">
      <alignment horizontal="center" vertical="center"/>
    </xf>
    <xf numFmtId="0" fontId="45" fillId="8" borderId="12" xfId="0" applyNumberFormat="1" applyFont="1" applyFill="1" applyBorder="1" applyAlignment="1">
      <alignment horizontal="center" vertical="center"/>
    </xf>
    <xf numFmtId="41" fontId="45" fillId="4" borderId="12" xfId="0" applyNumberFormat="1" applyFont="1" applyFill="1" applyBorder="1" applyAlignment="1">
      <alignment vertical="center"/>
    </xf>
    <xf numFmtId="0" fontId="41" fillId="5" borderId="23" xfId="0" applyFont="1" applyFill="1" applyBorder="1" applyAlignment="1">
      <alignment horizontal="right" vertical="center"/>
    </xf>
    <xf numFmtId="0" fontId="45" fillId="8" borderId="27" xfId="0" applyNumberFormat="1" applyFont="1" applyFill="1" applyBorder="1" applyAlignment="1">
      <alignment horizontal="center" vertical="center"/>
    </xf>
    <xf numFmtId="0" fontId="45" fillId="8" borderId="13" xfId="0" applyNumberFormat="1" applyFont="1" applyFill="1" applyBorder="1" applyAlignment="1">
      <alignment horizontal="center" vertical="center"/>
    </xf>
    <xf numFmtId="41" fontId="45" fillId="4" borderId="10" xfId="0" applyNumberFormat="1" applyFont="1" applyFill="1" applyBorder="1" applyAlignment="1">
      <alignment horizontal="center" vertical="center"/>
    </xf>
    <xf numFmtId="41" fontId="45" fillId="4" borderId="5" xfId="0" applyNumberFormat="1" applyFont="1" applyFill="1" applyBorder="1" applyAlignment="1">
      <alignment horizontal="center" vertical="center"/>
    </xf>
    <xf numFmtId="41" fontId="45" fillId="4" borderId="4" xfId="0" applyNumberFormat="1" applyFont="1" applyFill="1" applyBorder="1" applyAlignment="1">
      <alignment horizontal="center" vertical="center"/>
    </xf>
    <xf numFmtId="41" fontId="45" fillId="4" borderId="8" xfId="0" applyNumberFormat="1" applyFont="1" applyFill="1" applyBorder="1" applyAlignment="1">
      <alignment horizontal="center" vertical="center"/>
    </xf>
    <xf numFmtId="41" fontId="41" fillId="9" borderId="17" xfId="0" applyNumberFormat="1" applyFont="1" applyFill="1" applyBorder="1" applyAlignment="1">
      <alignment horizontal="center" vertical="center"/>
    </xf>
    <xf numFmtId="41" fontId="45" fillId="4" borderId="15" xfId="0" applyNumberFormat="1" applyFont="1" applyFill="1" applyBorder="1" applyAlignment="1">
      <alignment horizontal="center" vertical="center"/>
    </xf>
    <xf numFmtId="0" fontId="35" fillId="10" borderId="28" xfId="0" applyFont="1" applyFill="1" applyBorder="1" applyAlignment="1">
      <alignment horizontal="center" vertical="center" wrapText="1"/>
    </xf>
    <xf numFmtId="0" fontId="45" fillId="4" borderId="11" xfId="0" applyFont="1" applyFill="1" applyBorder="1" applyAlignment="1">
      <alignment vertical="center"/>
    </xf>
    <xf numFmtId="0" fontId="45" fillId="4" borderId="19" xfId="0" applyFont="1" applyFill="1" applyBorder="1" applyAlignment="1">
      <alignment vertical="center"/>
    </xf>
    <xf numFmtId="0" fontId="45" fillId="4" borderId="13" xfId="0" applyFont="1" applyFill="1" applyBorder="1" applyAlignment="1">
      <alignment vertical="center"/>
    </xf>
    <xf numFmtId="0" fontId="45" fillId="0" borderId="0" xfId="0" applyFont="1" applyAlignment="1">
      <alignment horizontal="center" vertical="center"/>
    </xf>
    <xf numFmtId="0" fontId="45" fillId="8" borderId="4" xfId="0" applyNumberFormat="1" applyFont="1" applyFill="1" applyBorder="1" applyAlignment="1">
      <alignment horizontal="center" vertical="center"/>
    </xf>
    <xf numFmtId="0" fontId="45" fillId="4" borderId="26" xfId="0" applyNumberFormat="1" applyFont="1" applyFill="1" applyBorder="1" applyAlignment="1">
      <alignment horizontal="center" vertical="center"/>
    </xf>
    <xf numFmtId="0" fontId="55" fillId="10" borderId="0" xfId="0" applyFont="1" applyFill="1" applyAlignment="1">
      <alignment horizontal="left" vertical="center"/>
    </xf>
    <xf numFmtId="44" fontId="55" fillId="10" borderId="0" xfId="10" applyFont="1" applyFill="1" applyAlignment="1">
      <alignment horizontal="center" vertical="center"/>
    </xf>
    <xf numFmtId="0" fontId="56" fillId="0" borderId="0" xfId="0" applyNumberFormat="1" applyFont="1" applyFill="1" applyAlignment="1">
      <alignment horizontal="left" vertical="center"/>
    </xf>
    <xf numFmtId="0" fontId="45" fillId="4" borderId="33" xfId="0" applyNumberFormat="1" applyFont="1" applyFill="1" applyBorder="1" applyAlignment="1">
      <alignment horizontal="center" vertical="center"/>
    </xf>
    <xf numFmtId="0" fontId="35" fillId="13" borderId="5" xfId="0" applyFont="1" applyFill="1" applyBorder="1" applyAlignment="1">
      <alignment vertical="center"/>
    </xf>
    <xf numFmtId="0" fontId="35" fillId="13" borderId="34" xfId="0" applyFont="1" applyFill="1" applyBorder="1" applyAlignment="1">
      <alignment horizontal="center" vertical="center"/>
    </xf>
    <xf numFmtId="0" fontId="35" fillId="13" borderId="26" xfId="0" applyNumberFormat="1" applyFont="1" applyFill="1" applyBorder="1" applyAlignment="1">
      <alignment horizontal="center" vertical="center"/>
    </xf>
    <xf numFmtId="0" fontId="34" fillId="13" borderId="10" xfId="0" applyFont="1" applyFill="1" applyBorder="1" applyAlignment="1">
      <alignment horizontal="center" vertical="center"/>
    </xf>
    <xf numFmtId="41" fontId="45" fillId="0" borderId="9" xfId="0" applyNumberFormat="1" applyFont="1" applyFill="1" applyBorder="1" applyAlignment="1">
      <alignment vertical="center"/>
    </xf>
    <xf numFmtId="0" fontId="35" fillId="13" borderId="8" xfId="0" applyFont="1" applyFill="1" applyBorder="1" applyAlignment="1">
      <alignment vertical="center"/>
    </xf>
    <xf numFmtId="0" fontId="35" fillId="13" borderId="27" xfId="0" applyNumberFormat="1" applyFont="1" applyFill="1" applyBorder="1" applyAlignment="1">
      <alignment horizontal="center" vertical="center"/>
    </xf>
    <xf numFmtId="41" fontId="45" fillId="4" borderId="25" xfId="0" applyNumberFormat="1" applyFont="1" applyFill="1" applyBorder="1" applyAlignment="1">
      <alignment vertical="center"/>
    </xf>
    <xf numFmtId="0" fontId="35" fillId="18" borderId="8" xfId="0" applyFont="1" applyFill="1" applyBorder="1" applyAlignment="1">
      <alignment vertical="center"/>
    </xf>
    <xf numFmtId="0" fontId="23" fillId="0" borderId="35" xfId="16" applyFont="1" applyBorder="1" applyAlignment="1">
      <alignment horizontal="center" vertical="center" wrapText="1"/>
    </xf>
    <xf numFmtId="0" fontId="34" fillId="13" borderId="8" xfId="0" applyFont="1" applyFill="1" applyBorder="1" applyAlignment="1">
      <alignment horizontal="center" vertical="center"/>
    </xf>
    <xf numFmtId="0" fontId="45" fillId="4" borderId="8" xfId="0" applyFont="1" applyFill="1" applyBorder="1" applyAlignment="1">
      <alignment horizontal="center" vertical="center"/>
    </xf>
    <xf numFmtId="0" fontId="45" fillId="4" borderId="34" xfId="0" applyFont="1" applyFill="1" applyBorder="1" applyAlignment="1">
      <alignment horizontal="center" vertical="center"/>
    </xf>
    <xf numFmtId="41" fontId="45" fillId="4" borderId="37" xfId="0" applyNumberFormat="1" applyFont="1" applyFill="1" applyBorder="1" applyAlignment="1">
      <alignment horizontal="center" vertical="center"/>
    </xf>
    <xf numFmtId="41" fontId="45" fillId="4" borderId="13" xfId="0" applyNumberFormat="1" applyFont="1" applyFill="1" applyBorder="1" applyAlignment="1">
      <alignment horizontal="center" vertical="center"/>
    </xf>
    <xf numFmtId="0" fontId="35" fillId="10" borderId="35" xfId="0" applyFont="1" applyFill="1" applyBorder="1" applyAlignment="1">
      <alignment horizontal="center" vertical="center" wrapText="1"/>
    </xf>
    <xf numFmtId="0" fontId="45" fillId="4" borderId="41" xfId="0" applyFont="1" applyFill="1" applyBorder="1" applyAlignment="1">
      <alignment horizontal="center" vertical="center"/>
    </xf>
    <xf numFmtId="0" fontId="45" fillId="4" borderId="4" xfId="0" applyFont="1" applyFill="1" applyBorder="1" applyAlignment="1">
      <alignment horizontal="center" vertical="center"/>
    </xf>
    <xf numFmtId="0" fontId="20" fillId="5" borderId="37" xfId="16" applyFont="1" applyFill="1" applyBorder="1" applyAlignment="1">
      <alignment horizontal="center" vertical="top" wrapText="1"/>
    </xf>
    <xf numFmtId="0" fontId="20" fillId="5" borderId="26" xfId="16" applyFont="1" applyFill="1" applyBorder="1" applyAlignment="1">
      <alignment vertical="center" wrapText="1"/>
    </xf>
    <xf numFmtId="0" fontId="20" fillId="0" borderId="35" xfId="16" applyFont="1" applyBorder="1" applyAlignment="1">
      <alignment horizontal="center" vertical="center" wrapText="1"/>
    </xf>
    <xf numFmtId="0" fontId="20" fillId="0" borderId="29" xfId="16" applyFont="1" applyBorder="1" applyAlignment="1">
      <alignment horizontal="center" vertical="center" wrapText="1"/>
    </xf>
    <xf numFmtId="0" fontId="20" fillId="0" borderId="35" xfId="16" applyFont="1" applyBorder="1" applyAlignment="1">
      <alignment horizontal="left" vertical="center" wrapText="1"/>
    </xf>
    <xf numFmtId="0" fontId="20" fillId="0" borderId="36" xfId="15" applyFont="1" applyBorder="1" applyAlignment="1">
      <alignment horizontal="center" vertical="center" wrapText="1"/>
    </xf>
    <xf numFmtId="0" fontId="27" fillId="0" borderId="35" xfId="16" applyFont="1" applyBorder="1" applyAlignment="1">
      <alignment horizontal="center" vertical="center" wrapText="1"/>
    </xf>
    <xf numFmtId="0" fontId="20" fillId="0" borderId="35" xfId="16" applyFont="1" applyBorder="1" applyAlignment="1">
      <alignment horizontal="center" vertical="top" wrapText="1"/>
    </xf>
    <xf numFmtId="0" fontId="30" fillId="0" borderId="7" xfId="16" applyFont="1" applyBorder="1" applyAlignment="1">
      <alignment horizontal="left" vertical="center" wrapText="1"/>
    </xf>
    <xf numFmtId="0" fontId="28" fillId="0" borderId="7" xfId="16" applyFont="1" applyBorder="1" applyAlignment="1">
      <alignment horizontal="center" vertical="center"/>
    </xf>
    <xf numFmtId="9" fontId="28" fillId="0" borderId="7" xfId="16" applyNumberFormat="1" applyFont="1" applyBorder="1" applyAlignment="1">
      <alignment horizontal="center" vertical="center"/>
    </xf>
    <xf numFmtId="43" fontId="28" fillId="0" borderId="7" xfId="8" applyFont="1" applyBorder="1" applyAlignment="1">
      <alignment horizontal="center" vertical="center"/>
    </xf>
    <xf numFmtId="3" fontId="28" fillId="0" borderId="7" xfId="16" applyNumberFormat="1" applyFont="1" applyBorder="1" applyAlignment="1">
      <alignment horizontal="center" vertical="center"/>
    </xf>
    <xf numFmtId="43" fontId="28" fillId="0" borderId="7" xfId="8" applyFont="1" applyFill="1" applyBorder="1" applyAlignment="1">
      <alignment horizontal="center" vertical="center"/>
    </xf>
    <xf numFmtId="0" fontId="45" fillId="8" borderId="4" xfId="0" applyFont="1" applyFill="1" applyBorder="1" applyAlignment="1">
      <alignment wrapText="1"/>
    </xf>
    <xf numFmtId="0" fontId="45" fillId="8" borderId="4" xfId="0" applyFont="1" applyFill="1" applyBorder="1"/>
    <xf numFmtId="0" fontId="45" fillId="8" borderId="15" xfId="0" applyFont="1" applyFill="1" applyBorder="1"/>
    <xf numFmtId="41" fontId="45" fillId="8" borderId="27" xfId="0" applyNumberFormat="1" applyFont="1" applyFill="1" applyBorder="1" applyAlignment="1"/>
    <xf numFmtId="41" fontId="45" fillId="8" borderId="26" xfId="0" applyNumberFormat="1" applyFont="1" applyFill="1" applyBorder="1" applyAlignment="1"/>
    <xf numFmtId="41" fontId="45" fillId="8" borderId="9" xfId="0" applyNumberFormat="1" applyFont="1" applyFill="1" applyBorder="1"/>
    <xf numFmtId="41" fontId="45" fillId="8" borderId="11" xfId="0" applyNumberFormat="1" applyFont="1" applyFill="1" applyBorder="1"/>
    <xf numFmtId="0" fontId="45" fillId="8" borderId="12" xfId="0" applyFont="1" applyFill="1" applyBorder="1" applyAlignment="1">
      <alignment horizontal="center"/>
    </xf>
    <xf numFmtId="0" fontId="45" fillId="8" borderId="16" xfId="0" applyFont="1" applyFill="1" applyBorder="1" applyAlignment="1">
      <alignment horizontal="center"/>
    </xf>
    <xf numFmtId="0" fontId="45" fillId="8" borderId="5" xfId="0" applyFont="1" applyFill="1" applyBorder="1"/>
    <xf numFmtId="41" fontId="45" fillId="8" borderId="13" xfId="0" applyNumberFormat="1" applyFont="1" applyFill="1" applyBorder="1" applyAlignment="1"/>
    <xf numFmtId="41" fontId="45" fillId="8" borderId="13" xfId="0" applyNumberFormat="1" applyFont="1" applyFill="1" applyBorder="1"/>
    <xf numFmtId="41" fontId="45" fillId="8" borderId="42" xfId="0" applyNumberFormat="1" applyFont="1" applyFill="1" applyBorder="1"/>
    <xf numFmtId="41" fontId="45" fillId="8" borderId="25" xfId="0" applyNumberFormat="1" applyFont="1" applyFill="1" applyBorder="1"/>
    <xf numFmtId="41" fontId="45" fillId="8" borderId="41" xfId="0" applyNumberFormat="1" applyFont="1" applyFill="1" applyBorder="1" applyAlignment="1"/>
    <xf numFmtId="41" fontId="45" fillId="8" borderId="4" xfId="0" applyNumberFormat="1" applyFont="1" applyFill="1" applyBorder="1" applyAlignment="1">
      <alignment wrapText="1"/>
    </xf>
    <xf numFmtId="41" fontId="45" fillId="8" borderId="4" xfId="0" applyNumberFormat="1" applyFont="1" applyFill="1" applyBorder="1" applyAlignment="1"/>
    <xf numFmtId="0" fontId="45" fillId="8" borderId="27" xfId="0" applyNumberFormat="1" applyFont="1" applyFill="1" applyBorder="1" applyAlignment="1">
      <alignment horizontal="right" vertical="center"/>
    </xf>
    <xf numFmtId="9" fontId="23" fillId="6" borderId="7" xfId="16" applyNumberFormat="1" applyFont="1" applyFill="1" applyBorder="1" applyAlignment="1">
      <alignment vertical="center" wrapText="1"/>
    </xf>
    <xf numFmtId="173" fontId="51" fillId="10" borderId="7" xfId="8" applyNumberFormat="1" applyFont="1" applyFill="1" applyBorder="1" applyAlignment="1">
      <alignment horizontal="left" vertical="center" indent="5"/>
    </xf>
    <xf numFmtId="0" fontId="60" fillId="0" borderId="0" xfId="0" applyFont="1" applyAlignment="1">
      <alignment vertical="center"/>
    </xf>
    <xf numFmtId="0" fontId="28" fillId="0" borderId="7" xfId="16" applyFont="1" applyBorder="1" applyAlignment="1">
      <alignment vertical="center" wrapText="1"/>
    </xf>
    <xf numFmtId="0" fontId="17" fillId="0" borderId="7" xfId="16" applyFont="1" applyFill="1" applyBorder="1" applyAlignment="1">
      <alignment horizontal="center" vertical="center" wrapText="1"/>
    </xf>
    <xf numFmtId="0" fontId="22" fillId="0" borderId="7" xfId="16" applyFont="1" applyBorder="1" applyAlignment="1">
      <alignment horizontal="center" vertical="center" wrapText="1"/>
    </xf>
    <xf numFmtId="0" fontId="23" fillId="0" borderId="7" xfId="16" applyFont="1" applyBorder="1" applyAlignment="1">
      <alignment horizontal="center" vertical="top"/>
    </xf>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top" wrapText="1"/>
    </xf>
    <xf numFmtId="0" fontId="42" fillId="4" borderId="0" xfId="0" applyFont="1" applyFill="1" applyAlignment="1">
      <alignment horizontal="center"/>
    </xf>
    <xf numFmtId="0" fontId="10" fillId="4" borderId="41" xfId="0" applyFont="1" applyFill="1" applyBorder="1" applyAlignment="1">
      <alignment horizontal="center" vertical="center" wrapText="1"/>
    </xf>
    <xf numFmtId="0" fontId="10" fillId="19" borderId="41" xfId="0" applyFont="1" applyFill="1" applyBorder="1" applyAlignment="1">
      <alignment horizontal="center" vertical="center" wrapText="1"/>
    </xf>
    <xf numFmtId="0" fontId="10" fillId="19" borderId="4"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23" xfId="0" applyFont="1" applyFill="1" applyBorder="1" applyAlignment="1">
      <alignment horizontal="center" wrapText="1"/>
    </xf>
    <xf numFmtId="0" fontId="2" fillId="4" borderId="14" xfId="0" applyFont="1" applyFill="1" applyBorder="1" applyAlignment="1">
      <alignment horizontal="center" wrapText="1"/>
    </xf>
    <xf numFmtId="0" fontId="10" fillId="5" borderId="4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45" fillId="8" borderId="24" xfId="0" applyFont="1" applyFill="1" applyBorder="1" applyAlignment="1">
      <alignment horizontal="center" vertical="center"/>
    </xf>
    <xf numFmtId="0" fontId="45" fillId="8" borderId="20" xfId="0" applyFont="1" applyFill="1" applyBorder="1" applyAlignment="1">
      <alignment horizontal="center" vertical="center"/>
    </xf>
    <xf numFmtId="0" fontId="19" fillId="15" borderId="35" xfId="0" applyFont="1" applyFill="1" applyBorder="1" applyAlignment="1" applyProtection="1">
      <alignment horizontal="center" vertical="center" wrapText="1"/>
      <protection locked="0"/>
    </xf>
    <xf numFmtId="0" fontId="19" fillId="15" borderId="36" xfId="0" applyFont="1" applyFill="1" applyBorder="1" applyAlignment="1" applyProtection="1">
      <alignment horizontal="center" vertical="center" wrapText="1"/>
      <protection locked="0"/>
    </xf>
    <xf numFmtId="0" fontId="19" fillId="15" borderId="29" xfId="0" applyFont="1" applyFill="1" applyBorder="1" applyAlignment="1" applyProtection="1">
      <alignment horizontal="center" vertical="center" wrapText="1"/>
      <protection locked="0"/>
    </xf>
    <xf numFmtId="0" fontId="18" fillId="16" borderId="39" xfId="0" applyFont="1" applyFill="1" applyBorder="1" applyAlignment="1">
      <alignment horizontal="center" vertical="center" wrapText="1"/>
    </xf>
    <xf numFmtId="0" fontId="18" fillId="16" borderId="43" xfId="0" applyFont="1" applyFill="1" applyBorder="1" applyAlignment="1">
      <alignment horizontal="center" vertical="center" wrapText="1"/>
    </xf>
    <xf numFmtId="0" fontId="18" fillId="16" borderId="46" xfId="0" applyFont="1" applyFill="1" applyBorder="1" applyAlignment="1">
      <alignment horizontal="center" vertical="center" wrapText="1"/>
    </xf>
    <xf numFmtId="0" fontId="18" fillId="16" borderId="45" xfId="0" applyFont="1" applyFill="1" applyBorder="1" applyAlignment="1">
      <alignment horizontal="center" vertical="center" wrapText="1"/>
    </xf>
    <xf numFmtId="0" fontId="18" fillId="16" borderId="35" xfId="0" applyFont="1" applyFill="1" applyBorder="1" applyAlignment="1">
      <alignment horizontal="center" vertical="center" wrapText="1"/>
    </xf>
    <xf numFmtId="0" fontId="18" fillId="16" borderId="36" xfId="0" applyFont="1" applyFill="1" applyBorder="1" applyAlignment="1">
      <alignment horizontal="center" vertical="center" wrapText="1"/>
    </xf>
    <xf numFmtId="0" fontId="18" fillId="16" borderId="29" xfId="0" applyFont="1" applyFill="1" applyBorder="1" applyAlignment="1">
      <alignment horizontal="center" vertical="center" wrapText="1"/>
    </xf>
    <xf numFmtId="0" fontId="61" fillId="20" borderId="35" xfId="0" applyFont="1" applyFill="1" applyBorder="1" applyAlignment="1" applyProtection="1">
      <alignment horizontal="center" vertical="center" wrapText="1"/>
      <protection locked="0"/>
    </xf>
    <xf numFmtId="0" fontId="61" fillId="20" borderId="36" xfId="0" applyFont="1" applyFill="1" applyBorder="1" applyAlignment="1" applyProtection="1">
      <alignment horizontal="center" vertical="center" wrapText="1"/>
      <protection locked="0"/>
    </xf>
    <xf numFmtId="0" fontId="61" fillId="20" borderId="29" xfId="0" applyFont="1" applyFill="1" applyBorder="1" applyAlignment="1" applyProtection="1">
      <alignment horizontal="center" vertical="center" wrapText="1"/>
      <protection locked="0"/>
    </xf>
    <xf numFmtId="0" fontId="18" fillId="16" borderId="37" xfId="0" applyFont="1" applyFill="1" applyBorder="1" applyAlignment="1">
      <alignment horizontal="center" vertical="center" wrapText="1"/>
    </xf>
    <xf numFmtId="0" fontId="18" fillId="16" borderId="38" xfId="0" applyFont="1" applyFill="1" applyBorder="1" applyAlignment="1">
      <alignment horizontal="center" vertical="center" wrapText="1"/>
    </xf>
    <xf numFmtId="0" fontId="18" fillId="15" borderId="39" xfId="0" applyFont="1" applyFill="1" applyBorder="1" applyAlignment="1" applyProtection="1">
      <alignment horizontal="center" vertical="center" wrapText="1"/>
      <protection locked="0"/>
    </xf>
    <xf numFmtId="0" fontId="18" fillId="15" borderId="43"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center" vertical="center" wrapText="1"/>
      <protection locked="0"/>
    </xf>
    <xf numFmtId="0" fontId="18" fillId="15" borderId="45" xfId="0" applyFont="1" applyFill="1" applyBorder="1" applyAlignment="1" applyProtection="1">
      <alignment horizontal="center" vertical="center" wrapText="1"/>
      <protection locked="0"/>
    </xf>
    <xf numFmtId="0" fontId="18" fillId="15" borderId="35" xfId="0" applyFont="1" applyFill="1" applyBorder="1" applyAlignment="1" applyProtection="1">
      <alignment horizontal="center" vertical="center" wrapText="1"/>
      <protection locked="0"/>
    </xf>
    <xf numFmtId="0" fontId="18" fillId="15" borderId="36" xfId="0" applyFont="1" applyFill="1" applyBorder="1" applyAlignment="1" applyProtection="1">
      <alignment horizontal="center" vertical="center" wrapText="1"/>
      <protection locked="0"/>
    </xf>
    <xf numFmtId="0" fontId="18" fillId="15" borderId="29" xfId="0" applyFont="1" applyFill="1" applyBorder="1" applyAlignment="1" applyProtection="1">
      <alignment horizontal="center" vertical="center" wrapText="1"/>
      <protection locked="0"/>
    </xf>
    <xf numFmtId="0" fontId="18" fillId="16" borderId="26" xfId="0" applyFont="1" applyFill="1" applyBorder="1" applyAlignment="1">
      <alignment horizontal="center" vertical="center" wrapText="1"/>
    </xf>
    <xf numFmtId="0" fontId="20" fillId="0" borderId="35" xfId="15" applyFont="1" applyBorder="1" applyAlignment="1">
      <alignment horizontal="center" vertical="center" wrapText="1"/>
    </xf>
    <xf numFmtId="0" fontId="20" fillId="0" borderId="29" xfId="15" applyFont="1" applyBorder="1" applyAlignment="1">
      <alignment horizontal="center" vertical="center" wrapText="1"/>
    </xf>
    <xf numFmtId="0" fontId="18" fillId="0" borderId="35" xfId="16" applyFont="1" applyBorder="1" applyAlignment="1">
      <alignment horizontal="center" vertical="top" wrapText="1"/>
    </xf>
    <xf numFmtId="0" fontId="18" fillId="0" borderId="36" xfId="16" applyFont="1" applyBorder="1" applyAlignment="1">
      <alignment horizontal="center" vertical="top" wrapText="1"/>
    </xf>
    <xf numFmtId="0" fontId="18" fillId="0" borderId="29" xfId="16" applyFont="1" applyBorder="1" applyAlignment="1">
      <alignment horizontal="center" vertical="top" wrapText="1"/>
    </xf>
    <xf numFmtId="0" fontId="20" fillId="0" borderId="43" xfId="15" applyFont="1" applyBorder="1" applyAlignment="1">
      <alignment horizontal="center" vertical="center" wrapText="1"/>
    </xf>
    <xf numFmtId="0" fontId="20" fillId="0" borderId="44" xfId="15" applyFont="1" applyBorder="1" applyAlignment="1">
      <alignment horizontal="center" vertical="center" wrapText="1"/>
    </xf>
    <xf numFmtId="0" fontId="20" fillId="0" borderId="45" xfId="15" applyFont="1" applyBorder="1" applyAlignment="1">
      <alignment horizontal="center" vertical="center" wrapText="1"/>
    </xf>
    <xf numFmtId="0" fontId="20" fillId="0" borderId="35" xfId="16" applyFont="1" applyBorder="1" applyAlignment="1">
      <alignment horizontal="center" vertical="center" wrapText="1"/>
    </xf>
    <xf numFmtId="0" fontId="20" fillId="0" borderId="36" xfId="16" applyFont="1" applyBorder="1" applyAlignment="1">
      <alignment horizontal="center" vertical="center" wrapText="1"/>
    </xf>
    <xf numFmtId="0" fontId="20" fillId="0" borderId="29" xfId="16" applyFont="1" applyBorder="1" applyAlignment="1">
      <alignment horizontal="center" vertical="center" wrapText="1"/>
    </xf>
    <xf numFmtId="0" fontId="20" fillId="0" borderId="35" xfId="16" applyFont="1" applyBorder="1" applyAlignment="1">
      <alignment horizontal="center" vertical="top" wrapText="1"/>
    </xf>
    <xf numFmtId="0" fontId="20" fillId="0" borderId="36" xfId="16" applyFont="1" applyBorder="1" applyAlignment="1">
      <alignment horizontal="center" vertical="top" wrapText="1"/>
    </xf>
    <xf numFmtId="0" fontId="20" fillId="0" borderId="29" xfId="16" applyFont="1" applyBorder="1" applyAlignment="1">
      <alignment horizontal="center" vertical="top" wrapText="1"/>
    </xf>
    <xf numFmtId="0" fontId="18" fillId="16" borderId="7" xfId="0" applyFont="1" applyFill="1" applyBorder="1" applyAlignment="1">
      <alignment horizontal="center" vertical="top" wrapText="1"/>
    </xf>
    <xf numFmtId="0" fontId="18" fillId="16" borderId="35" xfId="0" applyFont="1" applyFill="1" applyBorder="1" applyAlignment="1">
      <alignment horizontal="center" vertical="top" wrapText="1"/>
    </xf>
    <xf numFmtId="0" fontId="18" fillId="16" borderId="36" xfId="0" applyFont="1" applyFill="1" applyBorder="1" applyAlignment="1">
      <alignment horizontal="center" vertical="top" wrapText="1"/>
    </xf>
    <xf numFmtId="0" fontId="18" fillId="16" borderId="29" xfId="0" applyFont="1" applyFill="1" applyBorder="1" applyAlignment="1">
      <alignment horizontal="center" vertical="top" wrapText="1"/>
    </xf>
    <xf numFmtId="0" fontId="18" fillId="15" borderId="7" xfId="0" applyFont="1" applyFill="1" applyBorder="1" applyAlignment="1" applyProtection="1">
      <alignment horizontal="center" vertical="top" wrapText="1"/>
      <protection locked="0"/>
    </xf>
    <xf numFmtId="0" fontId="18" fillId="15" borderId="35" xfId="0" applyFont="1" applyFill="1" applyBorder="1" applyAlignment="1" applyProtection="1">
      <alignment horizontal="center" vertical="top" wrapText="1"/>
      <protection locked="0"/>
    </xf>
    <xf numFmtId="0" fontId="18" fillId="15" borderId="36" xfId="0" applyFont="1" applyFill="1" applyBorder="1" applyAlignment="1" applyProtection="1">
      <alignment horizontal="center" vertical="top" wrapText="1"/>
      <protection locked="0"/>
    </xf>
    <xf numFmtId="0" fontId="18" fillId="15" borderId="29" xfId="0" applyFont="1" applyFill="1" applyBorder="1" applyAlignment="1" applyProtection="1">
      <alignment horizontal="center" vertical="top" wrapText="1"/>
      <protection locked="0"/>
    </xf>
    <xf numFmtId="0" fontId="19" fillId="15" borderId="7" xfId="0" applyFont="1" applyFill="1" applyBorder="1" applyAlignment="1" applyProtection="1">
      <alignment horizontal="center" vertical="center" wrapText="1"/>
      <protection locked="0"/>
    </xf>
    <xf numFmtId="0" fontId="18" fillId="16" borderId="7" xfId="0" applyFont="1" applyFill="1" applyBorder="1" applyAlignment="1">
      <alignment horizontal="center" vertical="center" wrapText="1"/>
    </xf>
    <xf numFmtId="0" fontId="18" fillId="15" borderId="7" xfId="0" applyFont="1" applyFill="1" applyBorder="1" applyAlignment="1" applyProtection="1">
      <alignment horizontal="center" vertical="center" wrapText="1"/>
      <protection locked="0"/>
    </xf>
    <xf numFmtId="0" fontId="20" fillId="0" borderId="7" xfId="16" applyFont="1" applyBorder="1" applyAlignment="1">
      <alignment horizontal="center" vertical="top" wrapText="1"/>
    </xf>
    <xf numFmtId="0" fontId="20" fillId="0" borderId="36" xfId="16" applyFont="1" applyBorder="1" applyAlignment="1">
      <alignment horizontal="left" vertical="top" wrapText="1"/>
    </xf>
    <xf numFmtId="0" fontId="20" fillId="0" borderId="35" xfId="15" applyFont="1" applyBorder="1" applyAlignment="1">
      <alignment horizontal="center" vertical="top" wrapText="1"/>
    </xf>
    <xf numFmtId="0" fontId="20" fillId="0" borderId="36" xfId="15" applyFont="1" applyBorder="1" applyAlignment="1">
      <alignment horizontal="center" vertical="top" wrapText="1"/>
    </xf>
    <xf numFmtId="0" fontId="20" fillId="0" borderId="7" xfId="16" applyFont="1" applyFill="1" applyBorder="1" applyAlignment="1">
      <alignment horizontal="center" vertical="center" wrapText="1"/>
    </xf>
  </cellXfs>
  <cellStyles count="20">
    <cellStyle name="Comma 2" xfId="1"/>
    <cellStyle name="Comma 3" xfId="2"/>
    <cellStyle name="Comma 4" xfId="3"/>
    <cellStyle name="Comma_Resumen Mensualizacion Dic-01" xfId="4"/>
    <cellStyle name="Currency 2" xfId="5"/>
    <cellStyle name="Dezimal [0]_Hoja1" xfId="6"/>
    <cellStyle name="Dezimal_Hoja1" xfId="7"/>
    <cellStyle name="Millares" xfId="8" builtinId="3"/>
    <cellStyle name="Millares 2" xfId="9"/>
    <cellStyle name="Moneda" xfId="10" builtinId="4"/>
    <cellStyle name="Moneda 2" xfId="11"/>
    <cellStyle name="Moneda 3" xfId="12"/>
    <cellStyle name="Normal" xfId="0" builtinId="0"/>
    <cellStyle name="Normal 2" xfId="13"/>
    <cellStyle name="Normal 2 2" xfId="14"/>
    <cellStyle name="Normal 3" xfId="15"/>
    <cellStyle name="Normal 3 2" xfId="16"/>
    <cellStyle name="Porcentaje" xfId="17" builtinId="5"/>
    <cellStyle name="Währung [0]_Hoja1" xfId="18"/>
    <cellStyle name="Währung_Hoja1" xfId="19"/>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resumen'!$C$30</c:f>
              <c:strCache>
                <c:ptCount val="1"/>
                <c:pt idx="0">
                  <c:v>Cantidad</c:v>
                </c:pt>
              </c:strCache>
            </c:strRef>
          </c:tx>
          <c:invertIfNegative val="0"/>
          <c:cat>
            <c:strRef>
              <c:f>'Cuadro resumen'!$B$31:$B$47</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resumen'!$C$31:$C$47</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c:v>
                </c:pt>
              </c:numCache>
            </c:numRef>
          </c:val>
        </c:ser>
        <c:dLbls>
          <c:showLegendKey val="0"/>
          <c:showVal val="0"/>
          <c:showCatName val="0"/>
          <c:showSerName val="0"/>
          <c:showPercent val="0"/>
          <c:showBubbleSize val="0"/>
        </c:dLbls>
        <c:gapWidth val="150"/>
        <c:shape val="box"/>
        <c:axId val="142988032"/>
        <c:axId val="142989568"/>
        <c:axId val="0"/>
      </c:bar3DChart>
      <c:catAx>
        <c:axId val="142988032"/>
        <c:scaling>
          <c:orientation val="minMax"/>
        </c:scaling>
        <c:delete val="0"/>
        <c:axPos val="b"/>
        <c:numFmt formatCode="General" sourceLinked="1"/>
        <c:majorTickMark val="none"/>
        <c:minorTickMark val="none"/>
        <c:tickLblPos val="nextTo"/>
        <c:crossAx val="142989568"/>
        <c:crosses val="autoZero"/>
        <c:auto val="1"/>
        <c:lblAlgn val="ctr"/>
        <c:lblOffset val="100"/>
        <c:noMultiLvlLbl val="0"/>
      </c:catAx>
      <c:valAx>
        <c:axId val="14298956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142988032"/>
        <c:crosses val="autoZero"/>
        <c:crossBetween val="between"/>
      </c:valAx>
      <c:dTable>
        <c:showHorzBorder val="1"/>
        <c:showVertBorder val="1"/>
        <c:showOutline val="1"/>
        <c:showKeys val="1"/>
        <c:txPr>
          <a:bodyPr/>
          <a:lstStyle/>
          <a:p>
            <a:pPr rtl="0">
              <a:defRPr sz="900"/>
            </a:pPr>
            <a:endParaRPr lang="es-HN"/>
          </a:p>
        </c:txPr>
      </c:dTable>
      <c:spPr>
        <a:noFill/>
        <a:ln w="25400">
          <a:noFill/>
        </a:ln>
      </c:spPr>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resumen'!$C$59</c:f>
              <c:strCache>
                <c:ptCount val="1"/>
                <c:pt idx="0">
                  <c:v>Cantidad</c:v>
                </c:pt>
              </c:strCache>
            </c:strRef>
          </c:tx>
          <c:invertIfNegative val="0"/>
          <c:cat>
            <c:strRef>
              <c:f>'Cuadro resumen'!$B$60:$B$69</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resumen'!$C$60:$C$69</c:f>
              <c:numCache>
                <c:formatCode>_ * #,##0_ ;_ * \-#,##0_ ;_ * "-"??_ ;_ @_ </c:formatCode>
                <c:ptCount val="10"/>
                <c:pt idx="0">
                  <c:v>6</c:v>
                </c:pt>
                <c:pt idx="1">
                  <c:v>26</c:v>
                </c:pt>
                <c:pt idx="2">
                  <c:v>300</c:v>
                </c:pt>
                <c:pt idx="3">
                  <c:v>0</c:v>
                </c:pt>
                <c:pt idx="4">
                  <c:v>4</c:v>
                </c:pt>
                <c:pt idx="5">
                  <c:v>4</c:v>
                </c:pt>
                <c:pt idx="6">
                  <c:v>34</c:v>
                </c:pt>
                <c:pt idx="7">
                  <c:v>2</c:v>
                </c:pt>
                <c:pt idx="8">
                  <c:v>0</c:v>
                </c:pt>
                <c:pt idx="9">
                  <c:v>0</c:v>
                </c:pt>
              </c:numCache>
            </c:numRef>
          </c:val>
        </c:ser>
        <c:dLbls>
          <c:showLegendKey val="0"/>
          <c:showVal val="0"/>
          <c:showCatName val="0"/>
          <c:showSerName val="0"/>
          <c:showPercent val="0"/>
          <c:showBubbleSize val="0"/>
        </c:dLbls>
        <c:gapWidth val="150"/>
        <c:shape val="box"/>
        <c:axId val="76157696"/>
        <c:axId val="76159232"/>
        <c:axId val="0"/>
      </c:bar3DChart>
      <c:catAx>
        <c:axId val="76157696"/>
        <c:scaling>
          <c:orientation val="minMax"/>
        </c:scaling>
        <c:delete val="0"/>
        <c:axPos val="b"/>
        <c:numFmt formatCode="General" sourceLinked="1"/>
        <c:majorTickMark val="none"/>
        <c:minorTickMark val="none"/>
        <c:tickLblPos val="nextTo"/>
        <c:crossAx val="76159232"/>
        <c:crosses val="autoZero"/>
        <c:auto val="1"/>
        <c:lblAlgn val="ctr"/>
        <c:lblOffset val="100"/>
        <c:noMultiLvlLbl val="0"/>
      </c:catAx>
      <c:valAx>
        <c:axId val="76159232"/>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6157696"/>
        <c:crosses val="autoZero"/>
        <c:crossBetween val="between"/>
      </c:valAx>
      <c:dTable>
        <c:showHorzBorder val="1"/>
        <c:showVertBorder val="1"/>
        <c:showOutline val="1"/>
        <c:showKeys val="1"/>
      </c:dTable>
      <c:spPr>
        <a:noFill/>
        <a:ln w="25400">
          <a:noFill/>
        </a:ln>
      </c:spPr>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2650987887"/>
          <c:y val="2.6016385802242008E-2"/>
        </c:manualLayout>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resumen'!$C$76</c:f>
              <c:strCache>
                <c:ptCount val="1"/>
                <c:pt idx="0">
                  <c:v>Cantidad</c:v>
                </c:pt>
              </c:strCache>
            </c:strRef>
          </c:tx>
          <c:invertIfNegative val="0"/>
          <c:cat>
            <c:strRef>
              <c:f>'Cuadro resumen'!$B$77:$B$93</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resumen'!$C$77:$C$93</c:f>
              <c:numCache>
                <c:formatCode>_ * #,##0_ ;_ * \-#,##0_ ;_ * "-"??_ ;_ @_ </c:formatCode>
                <c:ptCount val="17"/>
                <c:pt idx="0">
                  <c:v>2</c:v>
                </c:pt>
                <c:pt idx="1">
                  <c:v>0</c:v>
                </c:pt>
                <c:pt idx="2">
                  <c:v>0</c:v>
                </c:pt>
                <c:pt idx="3">
                  <c:v>10</c:v>
                </c:pt>
                <c:pt idx="4">
                  <c:v>0</c:v>
                </c:pt>
                <c:pt idx="5">
                  <c:v>15</c:v>
                </c:pt>
                <c:pt idx="6">
                  <c:v>0</c:v>
                </c:pt>
                <c:pt idx="7">
                  <c:v>2</c:v>
                </c:pt>
                <c:pt idx="8">
                  <c:v>0</c:v>
                </c:pt>
                <c:pt idx="9">
                  <c:v>0</c:v>
                </c:pt>
                <c:pt idx="10">
                  <c:v>0</c:v>
                </c:pt>
                <c:pt idx="11">
                  <c:v>0</c:v>
                </c:pt>
                <c:pt idx="12">
                  <c:v>15</c:v>
                </c:pt>
                <c:pt idx="13">
                  <c:v>0</c:v>
                </c:pt>
                <c:pt idx="14">
                  <c:v>2</c:v>
                </c:pt>
                <c:pt idx="15">
                  <c:v>20</c:v>
                </c:pt>
                <c:pt idx="16">
                  <c:v>200</c:v>
                </c:pt>
              </c:numCache>
            </c:numRef>
          </c:val>
        </c:ser>
        <c:dLbls>
          <c:showLegendKey val="0"/>
          <c:showVal val="0"/>
          <c:showCatName val="0"/>
          <c:showSerName val="0"/>
          <c:showPercent val="0"/>
          <c:showBubbleSize val="0"/>
        </c:dLbls>
        <c:gapWidth val="150"/>
        <c:shape val="box"/>
        <c:axId val="76190080"/>
        <c:axId val="76191616"/>
        <c:axId val="0"/>
      </c:bar3DChart>
      <c:catAx>
        <c:axId val="76190080"/>
        <c:scaling>
          <c:orientation val="minMax"/>
        </c:scaling>
        <c:delete val="0"/>
        <c:axPos val="b"/>
        <c:numFmt formatCode="General" sourceLinked="1"/>
        <c:majorTickMark val="none"/>
        <c:minorTickMark val="none"/>
        <c:tickLblPos val="nextTo"/>
        <c:crossAx val="76191616"/>
        <c:crosses val="autoZero"/>
        <c:auto val="1"/>
        <c:lblAlgn val="ctr"/>
        <c:lblOffset val="100"/>
        <c:noMultiLvlLbl val="0"/>
      </c:catAx>
      <c:valAx>
        <c:axId val="76191616"/>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6190080"/>
        <c:crosses val="autoZero"/>
        <c:crossBetween val="between"/>
      </c:valAx>
      <c:dTable>
        <c:showHorzBorder val="1"/>
        <c:showVertBorder val="1"/>
        <c:showOutline val="1"/>
        <c:showKeys val="1"/>
        <c:txPr>
          <a:bodyPr/>
          <a:lstStyle/>
          <a:p>
            <a:pPr rtl="0">
              <a:defRPr sz="800"/>
            </a:pPr>
            <a:endParaRPr lang="es-HN"/>
          </a:p>
        </c:txPr>
      </c:dTable>
      <c:spPr>
        <a:noFill/>
        <a:ln w="25400">
          <a:noFill/>
        </a:ln>
      </c:spPr>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112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85725"/>
          <a:ext cx="7429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590550</xdr:colOff>
      <xdr:row>1</xdr:row>
      <xdr:rowOff>104775</xdr:rowOff>
    </xdr:from>
    <xdr:to>
      <xdr:col>19</xdr:col>
      <xdr:colOff>1638300</xdr:colOff>
      <xdr:row>5</xdr:row>
      <xdr:rowOff>9525</xdr:rowOff>
    </xdr:to>
    <xdr:pic>
      <xdr:nvPicPr>
        <xdr:cNvPr id="1130" name="Picture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7950" y="295275"/>
          <a:ext cx="10477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971550</xdr:colOff>
      <xdr:row>8</xdr:row>
      <xdr:rowOff>180975</xdr:rowOff>
    </xdr:to>
    <xdr:pic>
      <xdr:nvPicPr>
        <xdr:cNvPr id="2051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30350" y="123825"/>
          <a:ext cx="22860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952500</xdr:colOff>
      <xdr:row>4</xdr:row>
      <xdr:rowOff>57150</xdr:rowOff>
    </xdr:from>
    <xdr:to>
      <xdr:col>10</xdr:col>
      <xdr:colOff>1323975</xdr:colOff>
      <xdr:row>9</xdr:row>
      <xdr:rowOff>123825</xdr:rowOff>
    </xdr:to>
    <xdr:pic>
      <xdr:nvPicPr>
        <xdr:cNvPr id="21538"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57175"/>
          <a:ext cx="22479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1828800</xdr:colOff>
      <xdr:row>3</xdr:row>
      <xdr:rowOff>123825</xdr:rowOff>
    </xdr:from>
    <xdr:to>
      <xdr:col>11</xdr:col>
      <xdr:colOff>847725</xdr:colOff>
      <xdr:row>10</xdr:row>
      <xdr:rowOff>133350</xdr:rowOff>
    </xdr:to>
    <xdr:pic>
      <xdr:nvPicPr>
        <xdr:cNvPr id="22559"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23825"/>
          <a:ext cx="22193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19050</xdr:colOff>
      <xdr:row>10</xdr:row>
      <xdr:rowOff>104775</xdr:rowOff>
    </xdr:to>
    <xdr:pic>
      <xdr:nvPicPr>
        <xdr:cNvPr id="2358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49850" y="438150"/>
          <a:ext cx="22288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10</xdr:row>
      <xdr:rowOff>104775</xdr:rowOff>
    </xdr:to>
    <xdr:pic>
      <xdr:nvPicPr>
        <xdr:cNvPr id="24607"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45675" y="104775"/>
          <a:ext cx="22955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30</xdr:row>
      <xdr:rowOff>161925</xdr:rowOff>
    </xdr:from>
    <xdr:to>
      <xdr:col>8</xdr:col>
      <xdr:colOff>342900</xdr:colOff>
      <xdr:row>43</xdr:row>
      <xdr:rowOff>114300</xdr:rowOff>
    </xdr:to>
    <xdr:graphicFrame macro="">
      <xdr:nvGraphicFramePr>
        <xdr:cNvPr id="1442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56</xdr:row>
      <xdr:rowOff>142875</xdr:rowOff>
    </xdr:from>
    <xdr:to>
      <xdr:col>9</xdr:col>
      <xdr:colOff>0</xdr:colOff>
      <xdr:row>70</xdr:row>
      <xdr:rowOff>28575</xdr:rowOff>
    </xdr:to>
    <xdr:graphicFrame macro="">
      <xdr:nvGraphicFramePr>
        <xdr:cNvPr id="14428"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657225</xdr:colOff>
      <xdr:row>75</xdr:row>
      <xdr:rowOff>0</xdr:rowOff>
    </xdr:from>
    <xdr:to>
      <xdr:col>9</xdr:col>
      <xdr:colOff>609600</xdr:colOff>
      <xdr:row>89</xdr:row>
      <xdr:rowOff>28575</xdr:rowOff>
    </xdr:to>
    <xdr:graphicFrame macro="">
      <xdr:nvGraphicFramePr>
        <xdr:cNvPr id="14429"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0.15577</cdr:x>
      <cdr:y>0.17178</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19050</xdr:colOff>
      <xdr:row>2</xdr:row>
      <xdr:rowOff>123825</xdr:rowOff>
    </xdr:from>
    <xdr:to>
      <xdr:col>2</xdr:col>
      <xdr:colOff>561975</xdr:colOff>
      <xdr:row>9</xdr:row>
      <xdr:rowOff>323850</xdr:rowOff>
    </xdr:to>
    <xdr:pic>
      <xdr:nvPicPr>
        <xdr:cNvPr id="1855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23825"/>
          <a:ext cx="229552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2000250</xdr:colOff>
      <xdr:row>2</xdr:row>
      <xdr:rowOff>123825</xdr:rowOff>
    </xdr:from>
    <xdr:to>
      <xdr:col>10</xdr:col>
      <xdr:colOff>9525</xdr:colOff>
      <xdr:row>9</xdr:row>
      <xdr:rowOff>323850</xdr:rowOff>
    </xdr:to>
    <xdr:pic>
      <xdr:nvPicPr>
        <xdr:cNvPr id="18554"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31200" y="123825"/>
          <a:ext cx="22764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152400</xdr:colOff>
      <xdr:row>0</xdr:row>
      <xdr:rowOff>0</xdr:rowOff>
    </xdr:from>
    <xdr:to>
      <xdr:col>21</xdr:col>
      <xdr:colOff>0</xdr:colOff>
      <xdr:row>9</xdr:row>
      <xdr:rowOff>0</xdr:rowOff>
    </xdr:to>
    <xdr:pic>
      <xdr:nvPicPr>
        <xdr:cNvPr id="18555" name="3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786550" y="0"/>
          <a:ext cx="19812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438150</xdr:colOff>
      <xdr:row>3</xdr:row>
      <xdr:rowOff>85725</xdr:rowOff>
    </xdr:from>
    <xdr:to>
      <xdr:col>37</xdr:col>
      <xdr:colOff>1219200</xdr:colOff>
      <xdr:row>9</xdr:row>
      <xdr:rowOff>266700</xdr:rowOff>
    </xdr:to>
    <xdr:pic>
      <xdr:nvPicPr>
        <xdr:cNvPr id="18556" name="4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236725" y="276225"/>
          <a:ext cx="19716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3409950</xdr:colOff>
      <xdr:row>7</xdr:row>
      <xdr:rowOff>171450</xdr:rowOff>
    </xdr:to>
    <xdr:pic>
      <xdr:nvPicPr>
        <xdr:cNvPr id="413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7525" y="0"/>
          <a:ext cx="234315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2162175</xdr:colOff>
      <xdr:row>0</xdr:row>
      <xdr:rowOff>0</xdr:rowOff>
    </xdr:from>
    <xdr:to>
      <xdr:col>10</xdr:col>
      <xdr:colOff>1597025</xdr:colOff>
      <xdr:row>8</xdr:row>
      <xdr:rowOff>104775</xdr:rowOff>
    </xdr:to>
    <xdr:pic>
      <xdr:nvPicPr>
        <xdr:cNvPr id="19487"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91425" y="0"/>
          <a:ext cx="221932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3</xdr:row>
      <xdr:rowOff>76200</xdr:rowOff>
    </xdr:from>
    <xdr:to>
      <xdr:col>10</xdr:col>
      <xdr:colOff>628650</xdr:colOff>
      <xdr:row>8</xdr:row>
      <xdr:rowOff>180975</xdr:rowOff>
    </xdr:to>
    <xdr:pic>
      <xdr:nvPicPr>
        <xdr:cNvPr id="1334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92175" y="76200"/>
          <a:ext cx="23145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Tabla17" displayName="Tabla17" ref="B2:C11" totalsRowShown="0" headerRowDxfId="20" dataDxfId="19">
  <autoFilter ref="B2:C11"/>
  <tableColumns count="2">
    <tableColumn id="1" name="Descripción" dataDxfId="22"/>
    <tableColumn id="2" name="Monto" dataDxfId="2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0:D48" totalsRowShown="0" headerRowDxfId="15" dataDxfId="14">
  <autoFilter ref="B30:D48"/>
  <tableColumns count="3">
    <tableColumn id="1" name="Descripción" dataDxfId="18"/>
    <tableColumn id="2" name="Cantidad" dataDxfId="17" dataCellStyle="Millares"/>
    <tableColumn id="3" name="Montos" dataDxfId="16"/>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59:D71" totalsRowShown="0" headerRowDxfId="10" dataDxfId="9">
  <autoFilter ref="B59:D71"/>
  <tableColumns count="3">
    <tableColumn id="1" name="Descripción" dataDxfId="13"/>
    <tableColumn id="2" name="Cantidad" dataDxfId="12" dataCellStyle="Millares"/>
    <tableColumn id="3" name="Montos" dataDxfId="11"/>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6:D94" totalsRowShown="0" headerRowDxfId="5">
  <autoFilter ref="B76:D94"/>
  <tableColumns count="3">
    <tableColumn id="1" name="Descripción " dataDxfId="8"/>
    <tableColumn id="2" name="Cantidad" dataDxfId="7" dataCellStyle="Millares"/>
    <tableColumn id="3" name="Montos" dataDxfId="6"/>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7"/>
      <c r="U2" s="557"/>
      <c r="V2" s="557"/>
      <c r="W2" s="557"/>
      <c r="X2" s="557"/>
      <c r="Y2" s="557"/>
      <c r="Z2" s="557"/>
      <c r="AA2" s="557"/>
      <c r="AB2" s="557"/>
      <c r="AC2" s="557" t="s">
        <v>25</v>
      </c>
      <c r="AD2" s="557"/>
      <c r="AE2" s="557"/>
      <c r="AF2" s="557"/>
      <c r="AG2" s="557"/>
      <c r="AH2" s="557"/>
      <c r="AI2" s="557"/>
      <c r="AJ2" s="557"/>
    </row>
    <row r="3" spans="2:36" ht="16.5" customHeight="1" x14ac:dyDescent="0.25">
      <c r="B3" s="33" t="s">
        <v>7</v>
      </c>
      <c r="C3" s="33"/>
      <c r="D3" s="33"/>
      <c r="E3" s="33"/>
      <c r="F3" s="33"/>
      <c r="G3" s="33"/>
      <c r="H3" s="33"/>
      <c r="I3" s="33"/>
      <c r="J3" s="33"/>
      <c r="K3" s="33"/>
      <c r="L3" s="33"/>
      <c r="M3" s="33"/>
      <c r="N3" s="33"/>
      <c r="O3" s="33"/>
      <c r="P3" s="33"/>
      <c r="Q3" s="33"/>
      <c r="R3" s="33"/>
      <c r="S3" s="33"/>
      <c r="T3" s="557"/>
      <c r="U3" s="557"/>
      <c r="V3" s="557"/>
      <c r="W3" s="557"/>
      <c r="X3" s="557"/>
      <c r="Y3" s="557"/>
      <c r="Z3" s="557"/>
      <c r="AA3" s="557"/>
      <c r="AB3" s="557"/>
      <c r="AC3" s="557" t="s">
        <v>7</v>
      </c>
      <c r="AD3" s="557"/>
      <c r="AE3" s="557"/>
      <c r="AF3" s="557"/>
      <c r="AG3" s="557"/>
      <c r="AH3" s="557"/>
      <c r="AI3" s="557"/>
      <c r="AJ3" s="557"/>
    </row>
    <row r="4" spans="2:36" ht="12.75" customHeight="1" x14ac:dyDescent="0.25">
      <c r="B4" s="33" t="s">
        <v>36</v>
      </c>
      <c r="C4" s="33"/>
      <c r="D4" s="33"/>
      <c r="E4" s="33"/>
      <c r="F4" s="33"/>
      <c r="G4" s="33"/>
      <c r="H4" s="33"/>
      <c r="I4" s="33"/>
      <c r="J4" s="33"/>
      <c r="K4" s="33"/>
      <c r="L4" s="33"/>
      <c r="M4" s="33"/>
      <c r="N4" s="33"/>
      <c r="O4" s="33"/>
      <c r="P4" s="33"/>
      <c r="Q4" s="33"/>
      <c r="R4" s="33"/>
      <c r="S4" s="33"/>
      <c r="T4" s="557"/>
      <c r="U4" s="557"/>
      <c r="V4" s="557"/>
      <c r="W4" s="557"/>
      <c r="X4" s="557"/>
      <c r="Y4" s="557"/>
      <c r="Z4" s="557"/>
      <c r="AA4" s="557"/>
      <c r="AB4" s="557"/>
      <c r="AC4" s="557" t="s">
        <v>36</v>
      </c>
      <c r="AD4" s="557"/>
      <c r="AE4" s="557"/>
      <c r="AF4" s="557"/>
      <c r="AG4" s="557"/>
      <c r="AH4" s="557"/>
      <c r="AI4" s="557"/>
      <c r="AJ4" s="557"/>
    </row>
    <row r="5" spans="2:36" ht="15.75" x14ac:dyDescent="0.25">
      <c r="B5" s="2"/>
      <c r="C5" s="2"/>
      <c r="D5" s="2"/>
    </row>
    <row r="6" spans="2:36" ht="16.5" thickBot="1" x14ac:dyDescent="0.3">
      <c r="B6" s="2"/>
      <c r="C6" s="2"/>
      <c r="D6" s="2"/>
    </row>
    <row r="7" spans="2:36" ht="75.75" customHeight="1" x14ac:dyDescent="0.25">
      <c r="B7" s="559" t="s">
        <v>20</v>
      </c>
      <c r="C7" s="559" t="s">
        <v>38</v>
      </c>
      <c r="D7" s="559" t="s">
        <v>39</v>
      </c>
      <c r="E7" s="566" t="s">
        <v>40</v>
      </c>
      <c r="F7" s="559" t="s">
        <v>37</v>
      </c>
      <c r="G7" s="566" t="s">
        <v>9</v>
      </c>
      <c r="H7" s="558" t="s">
        <v>0</v>
      </c>
      <c r="I7" s="558" t="s">
        <v>8</v>
      </c>
      <c r="J7" s="558" t="s">
        <v>16</v>
      </c>
      <c r="K7" s="558"/>
      <c r="L7" s="558" t="s">
        <v>13</v>
      </c>
      <c r="M7" s="558"/>
      <c r="N7" s="558"/>
      <c r="O7" s="558"/>
      <c r="P7" s="558"/>
      <c r="Q7" s="558"/>
      <c r="R7" s="558"/>
      <c r="S7" s="558"/>
      <c r="T7" s="559" t="s">
        <v>14</v>
      </c>
      <c r="U7" s="558" t="s">
        <v>18</v>
      </c>
      <c r="V7" s="558" t="s">
        <v>26</v>
      </c>
      <c r="W7" s="558"/>
      <c r="X7" s="558" t="s">
        <v>15</v>
      </c>
      <c r="Y7" s="558" t="s">
        <v>17</v>
      </c>
      <c r="Z7" s="558"/>
      <c r="AA7" s="558" t="s">
        <v>22</v>
      </c>
      <c r="AB7" s="558" t="s">
        <v>32</v>
      </c>
      <c r="AC7" s="561" t="s">
        <v>31</v>
      </c>
      <c r="AD7" s="561"/>
      <c r="AE7" s="561"/>
      <c r="AF7" s="561"/>
      <c r="AG7" s="558" t="s">
        <v>28</v>
      </c>
      <c r="AH7" s="558" t="s">
        <v>29</v>
      </c>
      <c r="AI7" s="558" t="s">
        <v>1</v>
      </c>
      <c r="AJ7" s="558" t="s">
        <v>2</v>
      </c>
    </row>
    <row r="8" spans="2:36" ht="15.75" customHeight="1" x14ac:dyDescent="0.25">
      <c r="B8" s="560"/>
      <c r="C8" s="560"/>
      <c r="D8" s="560"/>
      <c r="E8" s="567"/>
      <c r="F8" s="560"/>
      <c r="G8" s="567"/>
      <c r="H8" s="555"/>
      <c r="I8" s="555"/>
      <c r="J8" s="555" t="s">
        <v>33</v>
      </c>
      <c r="K8" s="555" t="s">
        <v>19</v>
      </c>
      <c r="L8" s="556" t="s">
        <v>3</v>
      </c>
      <c r="M8" s="556"/>
      <c r="N8" s="556" t="s">
        <v>4</v>
      </c>
      <c r="O8" s="556"/>
      <c r="P8" s="556" t="s">
        <v>5</v>
      </c>
      <c r="Q8" s="556"/>
      <c r="R8" s="556" t="s">
        <v>6</v>
      </c>
      <c r="S8" s="556"/>
      <c r="T8" s="560"/>
      <c r="U8" s="555"/>
      <c r="V8" s="555" t="s">
        <v>23</v>
      </c>
      <c r="W8" s="555" t="s">
        <v>21</v>
      </c>
      <c r="X8" s="555"/>
      <c r="Y8" s="555" t="s">
        <v>23</v>
      </c>
      <c r="Z8" s="555" t="s">
        <v>21</v>
      </c>
      <c r="AA8" s="555"/>
      <c r="AB8" s="555"/>
      <c r="AC8" s="14" t="s">
        <v>3</v>
      </c>
      <c r="AD8" s="14" t="s">
        <v>4</v>
      </c>
      <c r="AE8" s="14" t="s">
        <v>5</v>
      </c>
      <c r="AF8" s="14" t="s">
        <v>6</v>
      </c>
      <c r="AG8" s="555"/>
      <c r="AH8" s="555"/>
      <c r="AI8" s="555"/>
      <c r="AJ8" s="555"/>
    </row>
    <row r="9" spans="2:36" ht="78.75" x14ac:dyDescent="0.25">
      <c r="B9" s="560"/>
      <c r="C9" s="560"/>
      <c r="D9" s="560"/>
      <c r="E9" s="567"/>
      <c r="F9" s="560"/>
      <c r="G9" s="567"/>
      <c r="H9" s="555"/>
      <c r="I9" s="555"/>
      <c r="J9" s="555"/>
      <c r="K9" s="555"/>
      <c r="L9" s="32" t="s">
        <v>11</v>
      </c>
      <c r="M9" s="32" t="s">
        <v>12</v>
      </c>
      <c r="N9" s="32" t="s">
        <v>11</v>
      </c>
      <c r="O9" s="32" t="s">
        <v>12</v>
      </c>
      <c r="P9" s="32" t="s">
        <v>11</v>
      </c>
      <c r="Q9" s="32" t="s">
        <v>12</v>
      </c>
      <c r="R9" s="32" t="s">
        <v>11</v>
      </c>
      <c r="S9" s="32" t="s">
        <v>12</v>
      </c>
      <c r="T9" s="560"/>
      <c r="U9" s="555"/>
      <c r="V9" s="555"/>
      <c r="W9" s="555"/>
      <c r="X9" s="555"/>
      <c r="Y9" s="555"/>
      <c r="Z9" s="555"/>
      <c r="AA9" s="555"/>
      <c r="AB9" s="555"/>
      <c r="AC9" s="14" t="s">
        <v>24</v>
      </c>
      <c r="AD9" s="14" t="s">
        <v>24</v>
      </c>
      <c r="AE9" s="14" t="s">
        <v>24</v>
      </c>
      <c r="AF9" s="14" t="s">
        <v>24</v>
      </c>
      <c r="AG9" s="555"/>
      <c r="AH9" s="555"/>
      <c r="AI9" s="555"/>
      <c r="AJ9" s="555"/>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64" t="s">
        <v>10</v>
      </c>
      <c r="K31" s="565"/>
      <c r="L31" s="562"/>
      <c r="M31" s="563"/>
      <c r="N31" s="562"/>
      <c r="O31" s="563"/>
      <c r="P31" s="562"/>
      <c r="Q31" s="563"/>
      <c r="R31" s="562"/>
      <c r="S31" s="56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F7:F9"/>
    <mergeCell ref="C7:C9"/>
    <mergeCell ref="D7:D9"/>
    <mergeCell ref="B7:B9"/>
    <mergeCell ref="E7:E9"/>
    <mergeCell ref="L31:M31"/>
    <mergeCell ref="P8:Q8"/>
    <mergeCell ref="P31:Q31"/>
    <mergeCell ref="J7:K7"/>
    <mergeCell ref="G7:G9"/>
    <mergeCell ref="H7:H9"/>
    <mergeCell ref="I7:I9"/>
    <mergeCell ref="N31:O31"/>
    <mergeCell ref="Z8:Z9"/>
    <mergeCell ref="AJ7:AJ9"/>
    <mergeCell ref="X7:X9"/>
    <mergeCell ref="R31:S31"/>
    <mergeCell ref="J31:K31"/>
    <mergeCell ref="J8:J9"/>
    <mergeCell ref="K8:K9"/>
    <mergeCell ref="L7:S7"/>
    <mergeCell ref="L8:M8"/>
    <mergeCell ref="N8:O8"/>
    <mergeCell ref="Y7:Z7"/>
    <mergeCell ref="T3:AB3"/>
    <mergeCell ref="T4:AB4"/>
    <mergeCell ref="AG7:AG9"/>
    <mergeCell ref="AH7:AH9"/>
    <mergeCell ref="U7:U9"/>
    <mergeCell ref="AC7:AF7"/>
    <mergeCell ref="V7:W7"/>
    <mergeCell ref="V8:V9"/>
    <mergeCell ref="W8:W9"/>
    <mergeCell ref="Y8:Y9"/>
    <mergeCell ref="R8:S8"/>
    <mergeCell ref="AC2:AJ2"/>
    <mergeCell ref="AC3:AJ3"/>
    <mergeCell ref="AC4:AJ4"/>
    <mergeCell ref="AI7:AI9"/>
    <mergeCell ref="T2:AB2"/>
    <mergeCell ref="AB7:AB9"/>
    <mergeCell ref="AA7:AA9"/>
    <mergeCell ref="T7:T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V52"/>
  <sheetViews>
    <sheetView showGridLines="0" topLeftCell="A4" zoomScale="86" zoomScaleNormal="86" zoomScaleSheetLayoutView="80" workbookViewId="0">
      <selection activeCell="D29" sqref="D29"/>
    </sheetView>
  </sheetViews>
  <sheetFormatPr baseColWidth="10" defaultColWidth="11.5703125" defaultRowHeight="15" x14ac:dyDescent="0.25"/>
  <cols>
    <col min="1" max="1" width="19.28515625" style="93" customWidth="1"/>
    <col min="2" max="2" width="17" style="93" customWidth="1"/>
    <col min="3" max="3" width="41.7109375" style="93" customWidth="1"/>
    <col min="4" max="4" width="26.85546875" style="93" bestFit="1" customWidth="1"/>
    <col min="5" max="5" width="36.7109375" style="93" bestFit="1" customWidth="1"/>
    <col min="6" max="6" width="21.85546875" style="93" customWidth="1"/>
    <col min="7" max="7" width="16.5703125" style="81" customWidth="1"/>
    <col min="8" max="8" width="24.140625" style="93" bestFit="1" customWidth="1"/>
    <col min="9" max="9" width="36" style="93" bestFit="1" customWidth="1"/>
    <col min="10" max="10" width="28.140625" style="93" bestFit="1" customWidth="1"/>
    <col min="11" max="11" width="19.85546875" style="93" bestFit="1" customWidth="1"/>
    <col min="12" max="12" width="12.7109375" style="93" bestFit="1" customWidth="1"/>
    <col min="13"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M2" s="130" t="s">
        <v>527</v>
      </c>
      <c r="N2" s="130" t="s">
        <v>528</v>
      </c>
      <c r="O2" s="130" t="s">
        <v>595</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row>
    <row r="4" spans="1:256" ht="15.75" thickBot="1" x14ac:dyDescent="0.3"/>
    <row r="5" spans="1:256" ht="53.25" thickBot="1" x14ac:dyDescent="0.3">
      <c r="C5" s="94" t="s">
        <v>447</v>
      </c>
      <c r="D5" s="210">
        <f>SUMIF(C:C,$C$10,D:D)</f>
        <v>0</v>
      </c>
    </row>
    <row r="6" spans="1:256" x14ac:dyDescent="0.25">
      <c r="C6" s="115"/>
      <c r="D6" s="115"/>
      <c r="E6" s="115"/>
      <c r="F6" s="115"/>
      <c r="G6" s="82"/>
      <c r="H6" s="115"/>
      <c r="I6" s="115"/>
    </row>
    <row r="7" spans="1:256" x14ac:dyDescent="0.25">
      <c r="C7" s="115"/>
      <c r="D7" s="115"/>
      <c r="E7" s="115"/>
      <c r="F7" s="115"/>
      <c r="G7" s="82"/>
      <c r="H7" s="115"/>
      <c r="I7" s="115"/>
    </row>
    <row r="8" spans="1:256" x14ac:dyDescent="0.25">
      <c r="C8" s="115"/>
      <c r="D8" s="115"/>
      <c r="E8" s="115"/>
      <c r="F8" s="115"/>
      <c r="G8" s="82"/>
      <c r="H8" s="115"/>
      <c r="I8" s="115"/>
    </row>
    <row r="9" spans="1:256" ht="15.75" thickBot="1" x14ac:dyDescent="0.3">
      <c r="C9" s="115"/>
      <c r="D9" s="115"/>
      <c r="E9" s="115"/>
      <c r="F9" s="115"/>
      <c r="G9" s="82"/>
      <c r="H9" s="115"/>
      <c r="I9" s="115"/>
    </row>
    <row r="10" spans="1:256" ht="15.75" thickBot="1" x14ac:dyDescent="0.3">
      <c r="C10" s="165" t="s">
        <v>53</v>
      </c>
      <c r="D10" s="116">
        <f>SUM(F17:F51)</f>
        <v>0</v>
      </c>
      <c r="F10" s="71"/>
      <c r="G10" s="83"/>
      <c r="H10" s="71"/>
      <c r="I10" s="71"/>
    </row>
    <row r="11" spans="1:256" x14ac:dyDescent="0.25">
      <c r="C11" s="71"/>
      <c r="D11" s="31"/>
      <c r="E11" s="101"/>
      <c r="F11" s="101"/>
      <c r="G11" s="101"/>
      <c r="H11" s="80"/>
      <c r="I11" s="80"/>
      <c r="J11" s="80"/>
      <c r="K11" s="120"/>
    </row>
    <row r="12" spans="1:256" ht="15.75" x14ac:dyDescent="0.25">
      <c r="B12" s="101"/>
      <c r="C12" s="393" t="s">
        <v>450</v>
      </c>
      <c r="D12" s="219"/>
      <c r="E12" s="101"/>
      <c r="F12" s="101"/>
      <c r="G12" s="101"/>
      <c r="H12" s="80"/>
      <c r="I12" s="80"/>
      <c r="J12" s="80"/>
      <c r="K12" s="120"/>
    </row>
    <row r="13" spans="1:256" ht="18.75" x14ac:dyDescent="0.25">
      <c r="B13" s="101"/>
      <c r="C13" s="233" t="e">
        <f>#VALUE!</f>
        <v>#VALUE!</v>
      </c>
      <c r="D13" s="31"/>
      <c r="E13" s="101"/>
      <c r="F13" s="101"/>
      <c r="G13" s="101"/>
      <c r="H13" s="80"/>
      <c r="I13" s="80"/>
      <c r="J13" s="80"/>
      <c r="K13" s="120"/>
    </row>
    <row r="14" spans="1:256" x14ac:dyDescent="0.25">
      <c r="B14" s="101"/>
      <c r="E14" s="101"/>
      <c r="F14" s="101"/>
      <c r="G14" s="101"/>
      <c r="H14" s="80"/>
      <c r="I14" s="80"/>
      <c r="J14" s="80"/>
      <c r="K14" s="120"/>
    </row>
    <row r="15" spans="1:256" ht="15.75" thickBot="1" x14ac:dyDescent="0.3">
      <c r="F15" s="101"/>
      <c r="G15" s="80"/>
      <c r="H15" s="80"/>
      <c r="I15" s="80"/>
    </row>
    <row r="16" spans="1:256" ht="30.75" thickBot="1" x14ac:dyDescent="0.3">
      <c r="C16" s="137" t="s">
        <v>44</v>
      </c>
      <c r="D16" s="142" t="s">
        <v>55</v>
      </c>
      <c r="E16" s="144" t="s">
        <v>57</v>
      </c>
      <c r="F16" s="143" t="s">
        <v>27</v>
      </c>
      <c r="G16" s="141" t="s">
        <v>187</v>
      </c>
      <c r="H16" s="144" t="s">
        <v>46</v>
      </c>
      <c r="I16" s="141" t="s">
        <v>188</v>
      </c>
      <c r="J16" s="141" t="s">
        <v>469</v>
      </c>
      <c r="K16" s="141" t="s">
        <v>470</v>
      </c>
      <c r="L16" s="141" t="s">
        <v>155</v>
      </c>
    </row>
    <row r="17" spans="3:12" x14ac:dyDescent="0.25">
      <c r="C17" s="149" t="s">
        <v>159</v>
      </c>
      <c r="D17" s="166"/>
      <c r="E17" s="123">
        <v>784000</v>
      </c>
      <c r="F17" s="105">
        <f t="shared" ref="F17:F51" si="0">D17*E17</f>
        <v>0</v>
      </c>
      <c r="G17" s="169" t="s">
        <v>185</v>
      </c>
      <c r="H17" s="150"/>
      <c r="I17" s="138" t="e">
        <f>VLOOKUP(H17,Presupuesto!$B$11:$C$586,2,0)</f>
        <v>#N/A</v>
      </c>
      <c r="J17" s="244" t="s">
        <v>536</v>
      </c>
      <c r="K17" s="106" t="s">
        <v>453</v>
      </c>
      <c r="L17" s="106"/>
    </row>
    <row r="18" spans="3:12" x14ac:dyDescent="0.25">
      <c r="C18" s="149" t="s">
        <v>85</v>
      </c>
      <c r="D18" s="166"/>
      <c r="E18" s="131">
        <v>100000</v>
      </c>
      <c r="F18" s="105">
        <f t="shared" si="0"/>
        <v>0</v>
      </c>
      <c r="G18" s="169"/>
      <c r="H18" s="150">
        <v>42500</v>
      </c>
      <c r="I18" s="138" t="e">
        <f>VLOOKUP(H18,Presupuesto!$B$11:$C$586,2,0)</f>
        <v>#N/A</v>
      </c>
      <c r="J18" s="106" t="str">
        <f>$J$17</f>
        <v>Gestión del Conocimiento</v>
      </c>
      <c r="K18" s="106" t="s">
        <v>471</v>
      </c>
      <c r="L18" s="106"/>
    </row>
    <row r="19" spans="3:12" x14ac:dyDescent="0.25">
      <c r="C19" s="149" t="s">
        <v>86</v>
      </c>
      <c r="D19" s="166"/>
      <c r="E19" s="131">
        <v>50000</v>
      </c>
      <c r="F19" s="105">
        <f t="shared" si="0"/>
        <v>0</v>
      </c>
      <c r="G19" s="169"/>
      <c r="H19" s="150">
        <v>42500</v>
      </c>
      <c r="I19" s="138" t="e">
        <f>VLOOKUP(H19,Presupuesto!$B$11:$C$586,2,0)</f>
        <v>#N/A</v>
      </c>
      <c r="J19" s="106" t="str">
        <f t="shared" ref="J19:J50" si="1">$J$17</f>
        <v>Gestión del Conocimiento</v>
      </c>
      <c r="K19" s="106" t="s">
        <v>471</v>
      </c>
      <c r="L19" s="106"/>
    </row>
    <row r="20" spans="3:12" x14ac:dyDescent="0.25">
      <c r="C20" s="149" t="s">
        <v>171</v>
      </c>
      <c r="D20" s="166"/>
      <c r="E20" s="131">
        <v>40</v>
      </c>
      <c r="F20" s="105">
        <f t="shared" si="0"/>
        <v>0</v>
      </c>
      <c r="G20" s="169"/>
      <c r="H20" s="150">
        <v>42500</v>
      </c>
      <c r="I20" s="138" t="e">
        <f>VLOOKUP(H20,Presupuesto!$B$11:$C$586,2,0)</f>
        <v>#N/A</v>
      </c>
      <c r="J20" s="106" t="str">
        <f t="shared" si="1"/>
        <v>Gestión del Conocimiento</v>
      </c>
      <c r="K20" s="106" t="s">
        <v>471</v>
      </c>
      <c r="L20" s="106"/>
    </row>
    <row r="21" spans="3:12" x14ac:dyDescent="0.25">
      <c r="C21" s="149" t="s">
        <v>158</v>
      </c>
      <c r="D21" s="166"/>
      <c r="E21" s="131">
        <v>5745</v>
      </c>
      <c r="F21" s="105">
        <f t="shared" si="0"/>
        <v>0</v>
      </c>
      <c r="G21" s="169"/>
      <c r="H21" s="150">
        <v>42500</v>
      </c>
      <c r="I21" s="138" t="e">
        <f>VLOOKUP(H21,Presupuesto!$B$11:$C$586,2,0)</f>
        <v>#N/A</v>
      </c>
      <c r="J21" s="106" t="str">
        <f t="shared" si="1"/>
        <v>Gestión del Conocimiento</v>
      </c>
      <c r="K21" s="106" t="s">
        <v>471</v>
      </c>
      <c r="L21" s="106"/>
    </row>
    <row r="22" spans="3:12" x14ac:dyDescent="0.25">
      <c r="C22" s="149" t="s">
        <v>172</v>
      </c>
      <c r="D22" s="166"/>
      <c r="E22" s="131">
        <v>30000</v>
      </c>
      <c r="F22" s="105">
        <f t="shared" si="0"/>
        <v>0</v>
      </c>
      <c r="G22" s="169"/>
      <c r="H22" s="150">
        <v>42500</v>
      </c>
      <c r="I22" s="138" t="e">
        <f>VLOOKUP(H22,Presupuesto!$B$11:$C$586,2,0)</f>
        <v>#N/A</v>
      </c>
      <c r="J22" s="106" t="str">
        <f t="shared" si="1"/>
        <v>Gestión del Conocimiento</v>
      </c>
      <c r="K22" s="106" t="s">
        <v>460</v>
      </c>
      <c r="L22" s="106"/>
    </row>
    <row r="23" spans="3:12" x14ac:dyDescent="0.25">
      <c r="C23" s="149" t="s">
        <v>172</v>
      </c>
      <c r="D23" s="166"/>
      <c r="E23" s="131">
        <v>30000</v>
      </c>
      <c r="F23" s="105">
        <f t="shared" si="0"/>
        <v>0</v>
      </c>
      <c r="G23" s="169"/>
      <c r="H23" s="150">
        <v>42500</v>
      </c>
      <c r="I23" s="138" t="e">
        <f>VLOOKUP(H23,Presupuesto!$B$11:$C$586,2,0)</f>
        <v>#N/A</v>
      </c>
      <c r="J23" s="106" t="str">
        <f t="shared" si="1"/>
        <v>Gestión del Conocimiento</v>
      </c>
      <c r="K23" s="106" t="s">
        <v>471</v>
      </c>
      <c r="L23" s="106"/>
    </row>
    <row r="24" spans="3:12" x14ac:dyDescent="0.25">
      <c r="C24" s="149"/>
      <c r="D24" s="166"/>
      <c r="E24" s="131"/>
      <c r="F24" s="105">
        <f t="shared" si="0"/>
        <v>0</v>
      </c>
      <c r="G24" s="169"/>
      <c r="H24" s="150">
        <v>35600</v>
      </c>
      <c r="I24" s="138" t="e">
        <f>VLOOKUP(H24,Presupuesto!$B$11:$C$586,2,0)</f>
        <v>#N/A</v>
      </c>
      <c r="J24" s="106" t="str">
        <f t="shared" si="1"/>
        <v>Gestión del Conocimiento</v>
      </c>
      <c r="K24" s="106" t="s">
        <v>471</v>
      </c>
      <c r="L24" s="106"/>
    </row>
    <row r="25" spans="3:12" x14ac:dyDescent="0.25">
      <c r="C25" s="149"/>
      <c r="D25" s="166"/>
      <c r="E25" s="131"/>
      <c r="F25" s="105">
        <f t="shared" si="0"/>
        <v>0</v>
      </c>
      <c r="G25" s="169"/>
      <c r="H25" s="150"/>
      <c r="I25" s="138" t="e">
        <f>VLOOKUP(H25,Presupuesto!$B$11:$C$586,2,0)</f>
        <v>#N/A</v>
      </c>
      <c r="J25" s="106" t="str">
        <f t="shared" si="1"/>
        <v>Gestión del Conocimiento</v>
      </c>
      <c r="K25" s="106" t="s">
        <v>471</v>
      </c>
      <c r="L25" s="106"/>
    </row>
    <row r="26" spans="3:12" x14ac:dyDescent="0.25">
      <c r="C26" s="149"/>
      <c r="D26" s="166"/>
      <c r="E26" s="131"/>
      <c r="F26" s="105">
        <f t="shared" si="0"/>
        <v>0</v>
      </c>
      <c r="G26" s="169"/>
      <c r="H26" s="150"/>
      <c r="I26" s="138" t="e">
        <f>VLOOKUP(H26,Presupuesto!$B$11:$C$586,2,0)</f>
        <v>#N/A</v>
      </c>
      <c r="J26" s="106" t="str">
        <f t="shared" si="1"/>
        <v>Gestión del Conocimiento</v>
      </c>
      <c r="K26" s="106" t="s">
        <v>471</v>
      </c>
      <c r="L26" s="106"/>
    </row>
    <row r="27" spans="3:12" x14ac:dyDescent="0.25">
      <c r="C27" s="149"/>
      <c r="D27" s="166"/>
      <c r="E27" s="131"/>
      <c r="F27" s="105">
        <f t="shared" si="0"/>
        <v>0</v>
      </c>
      <c r="G27" s="169"/>
      <c r="H27" s="150"/>
      <c r="I27" s="138" t="e">
        <f>VLOOKUP(H27,Presupuesto!$B$11:$C$586,2,0)</f>
        <v>#N/A</v>
      </c>
      <c r="J27" s="106" t="str">
        <f t="shared" si="1"/>
        <v>Gestión del Conocimiento</v>
      </c>
      <c r="K27" s="106" t="s">
        <v>471</v>
      </c>
      <c r="L27" s="106"/>
    </row>
    <row r="28" spans="3:12" x14ac:dyDescent="0.25">
      <c r="C28" s="149"/>
      <c r="D28" s="166"/>
      <c r="E28" s="131"/>
      <c r="F28" s="105">
        <f t="shared" si="0"/>
        <v>0</v>
      </c>
      <c r="G28" s="169"/>
      <c r="H28" s="150"/>
      <c r="I28" s="138" t="e">
        <f>VLOOKUP(H28,Presupuesto!$B$11:$C$586,2,0)</f>
        <v>#N/A</v>
      </c>
      <c r="J28" s="106" t="str">
        <f t="shared" si="1"/>
        <v>Gestión del Conocimiento</v>
      </c>
      <c r="K28" s="106" t="s">
        <v>471</v>
      </c>
      <c r="L28" s="106"/>
    </row>
    <row r="29" spans="3:12" x14ac:dyDescent="0.25">
      <c r="C29" s="149"/>
      <c r="D29" s="166"/>
      <c r="E29" s="131"/>
      <c r="F29" s="105">
        <f t="shared" si="0"/>
        <v>0</v>
      </c>
      <c r="G29" s="169"/>
      <c r="H29" s="150"/>
      <c r="I29" s="138" t="e">
        <f>VLOOKUP(H29,Presupuesto!$B$11:$C$586,2,0)</f>
        <v>#N/A</v>
      </c>
      <c r="J29" s="106" t="str">
        <f t="shared" si="1"/>
        <v>Gestión del Conocimiento</v>
      </c>
      <c r="K29" s="106" t="s">
        <v>471</v>
      </c>
      <c r="L29" s="106"/>
    </row>
    <row r="30" spans="3:12" x14ac:dyDescent="0.25">
      <c r="C30" s="149"/>
      <c r="D30" s="166"/>
      <c r="E30" s="131"/>
      <c r="F30" s="105">
        <f t="shared" si="0"/>
        <v>0</v>
      </c>
      <c r="G30" s="169"/>
      <c r="H30" s="150"/>
      <c r="I30" s="138" t="e">
        <f>VLOOKUP(H30,Presupuesto!$B$11:$C$586,2,0)</f>
        <v>#N/A</v>
      </c>
      <c r="J30" s="106" t="str">
        <f t="shared" si="1"/>
        <v>Gestión del Conocimiento</v>
      </c>
      <c r="K30" s="106" t="s">
        <v>471</v>
      </c>
      <c r="L30" s="106"/>
    </row>
    <row r="31" spans="3:12" x14ac:dyDescent="0.25">
      <c r="C31" s="149"/>
      <c r="D31" s="166"/>
      <c r="E31" s="131"/>
      <c r="F31" s="105">
        <f t="shared" si="0"/>
        <v>0</v>
      </c>
      <c r="G31" s="169"/>
      <c r="H31" s="150"/>
      <c r="I31" s="138" t="e">
        <f>VLOOKUP(H31,Presupuesto!$B$11:$C$586,2,0)</f>
        <v>#N/A</v>
      </c>
      <c r="J31" s="106" t="str">
        <f t="shared" si="1"/>
        <v>Gestión del Conocimiento</v>
      </c>
      <c r="K31" s="106" t="s">
        <v>471</v>
      </c>
      <c r="L31" s="106"/>
    </row>
    <row r="32" spans="3:12" x14ac:dyDescent="0.25">
      <c r="C32" s="149"/>
      <c r="D32" s="166"/>
      <c r="E32" s="131"/>
      <c r="F32" s="105">
        <f t="shared" si="0"/>
        <v>0</v>
      </c>
      <c r="G32" s="169"/>
      <c r="H32" s="150"/>
      <c r="I32" s="138" t="e">
        <f>VLOOKUP(H32,Presupuesto!$B$11:$C$586,2,0)</f>
        <v>#N/A</v>
      </c>
      <c r="J32" s="106" t="str">
        <f t="shared" si="1"/>
        <v>Gestión del Conocimiento</v>
      </c>
      <c r="K32" s="106" t="s">
        <v>471</v>
      </c>
      <c r="L32" s="106"/>
    </row>
    <row r="33" spans="3:12" x14ac:dyDescent="0.25">
      <c r="C33" s="149"/>
      <c r="D33" s="166"/>
      <c r="E33" s="131"/>
      <c r="F33" s="105">
        <f t="shared" si="0"/>
        <v>0</v>
      </c>
      <c r="G33" s="169"/>
      <c r="H33" s="150"/>
      <c r="I33" s="138" t="e">
        <f>VLOOKUP(H33,Presupuesto!$B$11:$C$586,2,0)</f>
        <v>#N/A</v>
      </c>
      <c r="J33" s="106" t="str">
        <f t="shared" si="1"/>
        <v>Gestión del Conocimiento</v>
      </c>
      <c r="K33" s="106" t="s">
        <v>471</v>
      </c>
      <c r="L33" s="106"/>
    </row>
    <row r="34" spans="3:12" x14ac:dyDescent="0.25">
      <c r="C34" s="149"/>
      <c r="D34" s="166"/>
      <c r="E34" s="131"/>
      <c r="F34" s="105">
        <f t="shared" si="0"/>
        <v>0</v>
      </c>
      <c r="G34" s="169"/>
      <c r="H34" s="150"/>
      <c r="I34" s="138" t="e">
        <f>VLOOKUP(H34,Presupuesto!$B$11:$C$586,2,0)</f>
        <v>#N/A</v>
      </c>
      <c r="J34" s="106" t="str">
        <f t="shared" si="1"/>
        <v>Gestión del Conocimiento</v>
      </c>
      <c r="K34" s="106" t="s">
        <v>471</v>
      </c>
      <c r="L34" s="106"/>
    </row>
    <row r="35" spans="3:12" x14ac:dyDescent="0.25">
      <c r="C35" s="149"/>
      <c r="D35" s="166"/>
      <c r="E35" s="131"/>
      <c r="F35" s="105">
        <f t="shared" si="0"/>
        <v>0</v>
      </c>
      <c r="G35" s="169"/>
      <c r="H35" s="150"/>
      <c r="I35" s="138" t="e">
        <f>VLOOKUP(H35,Presupuesto!$B$11:$C$586,2,0)</f>
        <v>#N/A</v>
      </c>
      <c r="J35" s="106" t="str">
        <f t="shared" si="1"/>
        <v>Gestión del Conocimiento</v>
      </c>
      <c r="K35" s="106" t="s">
        <v>471</v>
      </c>
      <c r="L35" s="106"/>
    </row>
    <row r="36" spans="3:12" x14ac:dyDescent="0.25">
      <c r="C36" s="149"/>
      <c r="D36" s="166"/>
      <c r="E36" s="131"/>
      <c r="F36" s="105">
        <f t="shared" si="0"/>
        <v>0</v>
      </c>
      <c r="G36" s="169"/>
      <c r="H36" s="150"/>
      <c r="I36" s="138" t="e">
        <f>VLOOKUP(H36,Presupuesto!$B$11:$C$586,2,0)</f>
        <v>#N/A</v>
      </c>
      <c r="J36" s="106" t="str">
        <f t="shared" si="1"/>
        <v>Gestión del Conocimiento</v>
      </c>
      <c r="K36" s="106" t="s">
        <v>471</v>
      </c>
      <c r="L36" s="106"/>
    </row>
    <row r="37" spans="3:12" x14ac:dyDescent="0.25">
      <c r="C37" s="149"/>
      <c r="D37" s="166"/>
      <c r="E37" s="131"/>
      <c r="F37" s="105">
        <f t="shared" si="0"/>
        <v>0</v>
      </c>
      <c r="G37" s="169"/>
      <c r="H37" s="150"/>
      <c r="I37" s="138" t="e">
        <f>VLOOKUP(H37,Presupuesto!$B$11:$C$586,2,0)</f>
        <v>#N/A</v>
      </c>
      <c r="J37" s="106" t="str">
        <f t="shared" si="1"/>
        <v>Gestión del Conocimiento</v>
      </c>
      <c r="K37" s="106" t="s">
        <v>471</v>
      </c>
      <c r="L37" s="106"/>
    </row>
    <row r="38" spans="3:12" x14ac:dyDescent="0.25">
      <c r="C38" s="149"/>
      <c r="D38" s="166"/>
      <c r="E38" s="131"/>
      <c r="F38" s="105">
        <f t="shared" si="0"/>
        <v>0</v>
      </c>
      <c r="G38" s="169"/>
      <c r="H38" s="150"/>
      <c r="I38" s="138" t="e">
        <f>VLOOKUP(H38,Presupuesto!$B$11:$C$586,2,0)</f>
        <v>#N/A</v>
      </c>
      <c r="J38" s="106" t="str">
        <f t="shared" si="1"/>
        <v>Gestión del Conocimiento</v>
      </c>
      <c r="K38" s="106" t="s">
        <v>471</v>
      </c>
      <c r="L38" s="106"/>
    </row>
    <row r="39" spans="3:12" x14ac:dyDescent="0.25">
      <c r="C39" s="151"/>
      <c r="D39" s="166"/>
      <c r="E39" s="126"/>
      <c r="F39" s="105">
        <f t="shared" si="0"/>
        <v>0</v>
      </c>
      <c r="G39" s="169"/>
      <c r="H39" s="152"/>
      <c r="I39" s="138" t="e">
        <f>VLOOKUP(H39,Presupuesto!$B$11:$C$586,2,0)</f>
        <v>#N/A</v>
      </c>
      <c r="J39" s="106" t="str">
        <f t="shared" si="1"/>
        <v>Gestión del Conocimiento</v>
      </c>
      <c r="K39" s="106" t="s">
        <v>471</v>
      </c>
      <c r="L39" s="106"/>
    </row>
    <row r="40" spans="3:12" x14ac:dyDescent="0.25">
      <c r="C40" s="151"/>
      <c r="D40" s="166"/>
      <c r="E40" s="126"/>
      <c r="F40" s="105">
        <f t="shared" si="0"/>
        <v>0</v>
      </c>
      <c r="G40" s="169"/>
      <c r="H40" s="152"/>
      <c r="I40" s="138" t="e">
        <f>VLOOKUP(H40,Presupuesto!$B$11:$C$586,2,0)</f>
        <v>#N/A</v>
      </c>
      <c r="J40" s="106" t="str">
        <f t="shared" si="1"/>
        <v>Gestión del Conocimiento</v>
      </c>
      <c r="K40" s="106" t="s">
        <v>471</v>
      </c>
      <c r="L40" s="106"/>
    </row>
    <row r="41" spans="3:12" x14ac:dyDescent="0.25">
      <c r="C41" s="151"/>
      <c r="D41" s="166"/>
      <c r="E41" s="126"/>
      <c r="F41" s="105">
        <f t="shared" si="0"/>
        <v>0</v>
      </c>
      <c r="G41" s="169"/>
      <c r="H41" s="152"/>
      <c r="I41" s="138" t="e">
        <f>VLOOKUP(H41,Presupuesto!$B$11:$C$586,2,0)</f>
        <v>#N/A</v>
      </c>
      <c r="J41" s="106" t="str">
        <f t="shared" si="1"/>
        <v>Gestión del Conocimiento</v>
      </c>
      <c r="K41" s="106" t="s">
        <v>471</v>
      </c>
      <c r="L41" s="106"/>
    </row>
    <row r="42" spans="3:12" x14ac:dyDescent="0.25">
      <c r="C42" s="151"/>
      <c r="D42" s="166"/>
      <c r="E42" s="126"/>
      <c r="F42" s="105">
        <f t="shared" si="0"/>
        <v>0</v>
      </c>
      <c r="G42" s="169"/>
      <c r="H42" s="152"/>
      <c r="I42" s="138" t="e">
        <f>VLOOKUP(H42,Presupuesto!$B$11:$C$586,2,0)</f>
        <v>#N/A</v>
      </c>
      <c r="J42" s="106" t="str">
        <f t="shared" si="1"/>
        <v>Gestión del Conocimiento</v>
      </c>
      <c r="K42" s="106" t="s">
        <v>471</v>
      </c>
      <c r="L42" s="106"/>
    </row>
    <row r="43" spans="3:12" x14ac:dyDescent="0.25">
      <c r="C43" s="151"/>
      <c r="D43" s="166"/>
      <c r="E43" s="126"/>
      <c r="F43" s="105">
        <f t="shared" si="0"/>
        <v>0</v>
      </c>
      <c r="G43" s="169"/>
      <c r="H43" s="152"/>
      <c r="I43" s="138" t="e">
        <f>VLOOKUP(H43,Presupuesto!$B$11:$C$586,2,0)</f>
        <v>#N/A</v>
      </c>
      <c r="J43" s="106" t="str">
        <f t="shared" si="1"/>
        <v>Gestión del Conocimiento</v>
      </c>
      <c r="K43" s="106" t="s">
        <v>471</v>
      </c>
      <c r="L43" s="106"/>
    </row>
    <row r="44" spans="3:12" x14ac:dyDescent="0.25">
      <c r="C44" s="151"/>
      <c r="D44" s="166"/>
      <c r="E44" s="126"/>
      <c r="F44" s="105">
        <f t="shared" si="0"/>
        <v>0</v>
      </c>
      <c r="G44" s="169"/>
      <c r="H44" s="152"/>
      <c r="I44" s="138" t="e">
        <f>VLOOKUP(H44,Presupuesto!$B$11:$C$586,2,0)</f>
        <v>#N/A</v>
      </c>
      <c r="J44" s="106" t="str">
        <f t="shared" si="1"/>
        <v>Gestión del Conocimiento</v>
      </c>
      <c r="K44" s="106" t="s">
        <v>471</v>
      </c>
      <c r="L44" s="106"/>
    </row>
    <row r="45" spans="3:12" x14ac:dyDescent="0.25">
      <c r="C45" s="151"/>
      <c r="D45" s="166"/>
      <c r="E45" s="126"/>
      <c r="F45" s="105">
        <f t="shared" si="0"/>
        <v>0</v>
      </c>
      <c r="G45" s="169"/>
      <c r="H45" s="152"/>
      <c r="I45" s="138" t="e">
        <f>VLOOKUP(H45,Presupuesto!$B$11:$C$586,2,0)</f>
        <v>#N/A</v>
      </c>
      <c r="J45" s="106" t="str">
        <f t="shared" si="1"/>
        <v>Gestión del Conocimiento</v>
      </c>
      <c r="K45" s="106" t="s">
        <v>471</v>
      </c>
      <c r="L45" s="106"/>
    </row>
    <row r="46" spans="3:12" x14ac:dyDescent="0.25">
      <c r="C46" s="151"/>
      <c r="D46" s="166"/>
      <c r="E46" s="126"/>
      <c r="F46" s="105">
        <f t="shared" si="0"/>
        <v>0</v>
      </c>
      <c r="G46" s="169"/>
      <c r="H46" s="152"/>
      <c r="I46" s="138" t="e">
        <f>VLOOKUP(H46,Presupuesto!$B$11:$C$586,2,0)</f>
        <v>#N/A</v>
      </c>
      <c r="J46" s="106" t="str">
        <f t="shared" si="1"/>
        <v>Gestión del Conocimiento</v>
      </c>
      <c r="K46" s="106" t="s">
        <v>471</v>
      </c>
      <c r="L46" s="106"/>
    </row>
    <row r="47" spans="3:12" x14ac:dyDescent="0.25">
      <c r="C47" s="153"/>
      <c r="D47" s="166"/>
      <c r="E47" s="126"/>
      <c r="F47" s="105">
        <f t="shared" si="0"/>
        <v>0</v>
      </c>
      <c r="G47" s="169"/>
      <c r="H47" s="154"/>
      <c r="I47" s="138" t="e">
        <f>VLOOKUP(H47,Presupuesto!$B$11:$C$586,2,0)</f>
        <v>#N/A</v>
      </c>
      <c r="J47" s="106" t="str">
        <f t="shared" si="1"/>
        <v>Gestión del Conocimiento</v>
      </c>
      <c r="K47" s="106" t="s">
        <v>462</v>
      </c>
      <c r="L47" s="106"/>
    </row>
    <row r="48" spans="3:12" x14ac:dyDescent="0.25">
      <c r="C48" s="153"/>
      <c r="D48" s="166"/>
      <c r="E48" s="126"/>
      <c r="F48" s="105">
        <f t="shared" si="0"/>
        <v>0</v>
      </c>
      <c r="G48" s="169"/>
      <c r="H48" s="154"/>
      <c r="I48" s="138" t="e">
        <f>VLOOKUP(H48,Presupuesto!$B$11:$C$586,2,0)</f>
        <v>#N/A</v>
      </c>
      <c r="J48" s="106" t="str">
        <f t="shared" si="1"/>
        <v>Gestión del Conocimiento</v>
      </c>
      <c r="K48" s="106" t="s">
        <v>471</v>
      </c>
      <c r="L48" s="106"/>
    </row>
    <row r="49" spans="3:12" x14ac:dyDescent="0.25">
      <c r="C49" s="153"/>
      <c r="D49" s="166"/>
      <c r="E49" s="126"/>
      <c r="F49" s="105">
        <f t="shared" si="0"/>
        <v>0</v>
      </c>
      <c r="G49" s="169"/>
      <c r="H49" s="154"/>
      <c r="I49" s="138" t="e">
        <f>VLOOKUP(H49,Presupuesto!$B$11:$C$586,2,0)</f>
        <v>#N/A</v>
      </c>
      <c r="J49" s="106" t="str">
        <f t="shared" si="1"/>
        <v>Gestión del Conocimiento</v>
      </c>
      <c r="K49" s="106" t="s">
        <v>471</v>
      </c>
      <c r="L49" s="106"/>
    </row>
    <row r="50" spans="3:12" x14ac:dyDescent="0.25">
      <c r="C50" s="153"/>
      <c r="D50" s="166"/>
      <c r="E50" s="126"/>
      <c r="F50" s="105">
        <f t="shared" si="0"/>
        <v>0</v>
      </c>
      <c r="G50" s="169"/>
      <c r="H50" s="154"/>
      <c r="I50" s="138" t="e">
        <f>VLOOKUP(H50,Presupuesto!$B$11:$C$586,2,0)</f>
        <v>#N/A</v>
      </c>
      <c r="J50" s="106" t="str">
        <f t="shared" si="1"/>
        <v>Gestión del Conocimiento</v>
      </c>
      <c r="K50" s="106" t="s">
        <v>471</v>
      </c>
      <c r="L50" s="106"/>
    </row>
    <row r="51" spans="3:12" ht="15.75" thickBot="1" x14ac:dyDescent="0.3">
      <c r="C51" s="155"/>
      <c r="D51" s="248"/>
      <c r="E51" s="111"/>
      <c r="F51" s="113">
        <f t="shared" si="0"/>
        <v>0</v>
      </c>
      <c r="G51" s="170"/>
      <c r="H51" s="156"/>
      <c r="I51" s="140" t="e">
        <f>VLOOKUP(H51,Presupuesto!$B$11:$C$586,2,0)</f>
        <v>#N/A</v>
      </c>
      <c r="J51" s="114" t="str">
        <f>$J$20</f>
        <v>Gestión del Conocimiento</v>
      </c>
      <c r="K51" s="132" t="s">
        <v>453</v>
      </c>
      <c r="L51" s="114"/>
    </row>
    <row r="52" spans="3:12" x14ac:dyDescent="0.25">
      <c r="F52" s="98"/>
      <c r="G52" s="97"/>
      <c r="H52" s="98"/>
      <c r="I52" s="98"/>
    </row>
  </sheetData>
  <sheetCalcPr fullCalcOnLoad="1"/>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V107"/>
  <sheetViews>
    <sheetView showGridLines="0" topLeftCell="A4" zoomScale="86" zoomScaleNormal="86" zoomScaleSheetLayoutView="90" workbookViewId="0">
      <selection activeCell="C26" sqref="C26"/>
    </sheetView>
  </sheetViews>
  <sheetFormatPr baseColWidth="10" defaultColWidth="11.5703125" defaultRowHeight="15" x14ac:dyDescent="0.25"/>
  <cols>
    <col min="1" max="1" width="20.140625" style="93" customWidth="1"/>
    <col min="2" max="2" width="17" style="93" customWidth="1"/>
    <col min="3" max="3" width="53.42578125" style="93" customWidth="1"/>
    <col min="4" max="4" width="20.7109375" style="93" bestFit="1" customWidth="1"/>
    <col min="5" max="5" width="28.28515625" style="93" customWidth="1"/>
    <col min="6" max="6" width="21.85546875" style="93" customWidth="1"/>
    <col min="7" max="7" width="16.5703125" style="81" customWidth="1"/>
    <col min="8" max="8" width="14.28515625" style="93" customWidth="1"/>
    <col min="9" max="9" width="40.28515625" style="93" customWidth="1"/>
    <col min="10" max="10" width="28.140625" style="93" bestFit="1" customWidth="1"/>
    <col min="11" max="11" width="19.85546875" style="93" bestFit="1" customWidth="1"/>
    <col min="12" max="12" width="34.85546875" style="93" bestFit="1" customWidth="1"/>
    <col min="13"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row>
    <row r="4" spans="1:256" ht="15.75" thickBot="1" x14ac:dyDescent="0.3"/>
    <row r="5" spans="1:256" ht="53.25" thickBot="1" x14ac:dyDescent="0.3">
      <c r="C5" s="94" t="s">
        <v>480</v>
      </c>
      <c r="D5" s="210">
        <f>SUMIF(C:C,$C$10,D:D)</f>
        <v>0</v>
      </c>
    </row>
    <row r="6" spans="1:256" x14ac:dyDescent="0.25">
      <c r="C6" s="115"/>
      <c r="D6" s="115"/>
      <c r="E6" s="115"/>
      <c r="F6" s="115"/>
      <c r="G6" s="82"/>
      <c r="H6" s="115"/>
      <c r="I6" s="115"/>
    </row>
    <row r="7" spans="1:256" x14ac:dyDescent="0.25">
      <c r="C7" s="115"/>
      <c r="D7" s="115"/>
      <c r="E7" s="115"/>
      <c r="F7" s="115"/>
      <c r="G7" s="82"/>
      <c r="H7" s="115"/>
      <c r="I7" s="115"/>
    </row>
    <row r="8" spans="1:256" x14ac:dyDescent="0.25">
      <c r="C8" s="115"/>
      <c r="D8" s="115"/>
      <c r="E8" s="115"/>
      <c r="F8" s="115"/>
      <c r="G8" s="82"/>
      <c r="H8" s="115"/>
      <c r="I8" s="115"/>
    </row>
    <row r="9" spans="1:256" ht="15.75" thickBot="1" x14ac:dyDescent="0.3">
      <c r="C9" s="115"/>
      <c r="D9" s="115"/>
      <c r="E9" s="115"/>
      <c r="F9" s="115"/>
      <c r="G9" s="82"/>
      <c r="H9" s="115"/>
      <c r="I9" s="115"/>
      <c r="K9" s="184"/>
    </row>
    <row r="10" spans="1:256" ht="15.75" thickBot="1" x14ac:dyDescent="0.3">
      <c r="C10" s="165" t="s">
        <v>53</v>
      </c>
      <c r="D10" s="116">
        <f>SUM(F17:F51)</f>
        <v>0</v>
      </c>
      <c r="G10" s="83"/>
      <c r="H10" s="71"/>
      <c r="I10" s="71"/>
    </row>
    <row r="11" spans="1:256" x14ac:dyDescent="0.25">
      <c r="G11" s="83"/>
      <c r="H11" s="71"/>
      <c r="I11" s="71"/>
    </row>
    <row r="12" spans="1:256" ht="15.75" x14ac:dyDescent="0.25">
      <c r="C12" s="393" t="s">
        <v>450</v>
      </c>
      <c r="D12" s="219"/>
      <c r="F12" s="71"/>
      <c r="G12" s="83"/>
      <c r="H12" s="71"/>
      <c r="I12" s="71"/>
    </row>
    <row r="13" spans="1:256" ht="18.75" x14ac:dyDescent="0.25">
      <c r="C13" s="233" t="e">
        <f>#VALUE!</f>
        <v>#VALUE!</v>
      </c>
      <c r="D13" s="31"/>
      <c r="F13" s="71"/>
      <c r="G13" s="83"/>
      <c r="H13" s="71"/>
      <c r="I13" s="71"/>
    </row>
    <row r="14" spans="1:256" x14ac:dyDescent="0.25">
      <c r="F14" s="71"/>
      <c r="G14" s="83"/>
      <c r="H14" s="71"/>
      <c r="I14" s="71"/>
    </row>
    <row r="15" spans="1:256" ht="42.75" thickBot="1" x14ac:dyDescent="0.3">
      <c r="F15" s="101"/>
      <c r="G15" s="80"/>
      <c r="H15" s="80"/>
      <c r="I15" s="80"/>
      <c r="L15" s="252"/>
      <c r="M15" s="253"/>
      <c r="N15" s="252"/>
      <c r="O15" s="252"/>
      <c r="P15" s="255" t="s">
        <v>531</v>
      </c>
      <c r="Q15" s="255" t="s">
        <v>532</v>
      </c>
    </row>
    <row r="16" spans="1:256" ht="30.75" thickBot="1" x14ac:dyDescent="0.3">
      <c r="C16" s="137" t="s">
        <v>44</v>
      </c>
      <c r="D16" s="137" t="s">
        <v>55</v>
      </c>
      <c r="E16" s="144" t="s">
        <v>57</v>
      </c>
      <c r="F16" s="143" t="s">
        <v>27</v>
      </c>
      <c r="G16" s="141" t="s">
        <v>187</v>
      </c>
      <c r="H16" s="144" t="s">
        <v>46</v>
      </c>
      <c r="I16" s="141" t="s">
        <v>188</v>
      </c>
      <c r="J16" s="141" t="s">
        <v>469</v>
      </c>
      <c r="K16" s="141" t="s">
        <v>470</v>
      </c>
      <c r="L16" s="249" t="s">
        <v>21</v>
      </c>
      <c r="M16" s="249" t="s">
        <v>55</v>
      </c>
      <c r="N16" s="250" t="s">
        <v>529</v>
      </c>
      <c r="O16" s="251" t="s">
        <v>530</v>
      </c>
      <c r="P16" s="254">
        <v>0.7</v>
      </c>
      <c r="Q16" s="254">
        <v>0.3</v>
      </c>
    </row>
    <row r="17" spans="3:17" x14ac:dyDescent="0.25">
      <c r="C17" s="246" t="s">
        <v>500</v>
      </c>
      <c r="D17" s="247"/>
      <c r="E17" s="245">
        <f>HLOOKUP(C17,$AH$2:$BU$3,2,0)</f>
        <v>620</v>
      </c>
      <c r="F17" s="105">
        <f t="shared" ref="F17:F51" si="0">D17*E17</f>
        <v>0</v>
      </c>
      <c r="G17" s="169" t="s">
        <v>186</v>
      </c>
      <c r="H17" s="150"/>
      <c r="I17" s="138" t="e">
        <f>VLOOKUP(H17,Presupuesto!$B$11:$C$586,2,0)</f>
        <v>#N/A</v>
      </c>
      <c r="J17" s="244" t="s">
        <v>180</v>
      </c>
      <c r="K17" s="106" t="s">
        <v>453</v>
      </c>
      <c r="L17" s="149" t="s">
        <v>147</v>
      </c>
      <c r="M17" s="166">
        <v>3</v>
      </c>
      <c r="N17" s="131">
        <v>200</v>
      </c>
      <c r="O17" s="105">
        <f t="shared" ref="O17:O51" si="1">M17*N17</f>
        <v>600</v>
      </c>
      <c r="P17" s="105">
        <f>$O17*P$16</f>
        <v>420</v>
      </c>
      <c r="Q17" s="105">
        <f t="shared" ref="Q17:Q51" si="2">$O17*Q$16</f>
        <v>180</v>
      </c>
    </row>
    <row r="18" spans="3:17" x14ac:dyDescent="0.25">
      <c r="C18" s="149"/>
      <c r="D18" s="166"/>
      <c r="E18" s="131"/>
      <c r="F18" s="105">
        <f t="shared" si="0"/>
        <v>0</v>
      </c>
      <c r="G18" s="169"/>
      <c r="H18" s="150">
        <v>42500</v>
      </c>
      <c r="I18" s="138" t="e">
        <f>VLOOKUP(H18,Presupuesto!$B$11:$C$586,2,0)</f>
        <v>#N/A</v>
      </c>
      <c r="J18" s="106" t="str">
        <f>$J$17</f>
        <v>Desarrollo Curricular</v>
      </c>
      <c r="K18" s="106" t="s">
        <v>471</v>
      </c>
      <c r="L18" s="149" t="s">
        <v>147</v>
      </c>
      <c r="M18" s="166">
        <v>3</v>
      </c>
      <c r="N18" s="131">
        <v>100</v>
      </c>
      <c r="O18" s="105">
        <f t="shared" si="1"/>
        <v>300</v>
      </c>
      <c r="P18" s="105">
        <f t="shared" ref="P18:P37" si="3">$O18*P$16</f>
        <v>210</v>
      </c>
      <c r="Q18" s="105">
        <f t="shared" si="2"/>
        <v>90</v>
      </c>
    </row>
    <row r="19" spans="3:17" x14ac:dyDescent="0.25">
      <c r="C19" s="149"/>
      <c r="D19" s="166"/>
      <c r="E19" s="131"/>
      <c r="F19" s="105">
        <f t="shared" si="0"/>
        <v>0</v>
      </c>
      <c r="G19" s="169"/>
      <c r="H19" s="150">
        <v>42500</v>
      </c>
      <c r="I19" s="138" t="e">
        <f>VLOOKUP(H19,Presupuesto!$B$11:$C$586,2,0)</f>
        <v>#N/A</v>
      </c>
      <c r="J19" s="106" t="str">
        <f t="shared" ref="J19:J50" si="4">$J$17</f>
        <v>Desarrollo Curricular</v>
      </c>
      <c r="K19" s="106" t="s">
        <v>471</v>
      </c>
      <c r="L19" s="149" t="s">
        <v>148</v>
      </c>
      <c r="M19" s="166">
        <v>3</v>
      </c>
      <c r="N19" s="131"/>
      <c r="O19" s="105">
        <f t="shared" si="1"/>
        <v>0</v>
      </c>
      <c r="P19" s="105">
        <f t="shared" si="3"/>
        <v>0</v>
      </c>
      <c r="Q19" s="105">
        <f t="shared" si="2"/>
        <v>0</v>
      </c>
    </row>
    <row r="20" spans="3:17" x14ac:dyDescent="0.25">
      <c r="C20" s="149"/>
      <c r="D20" s="166"/>
      <c r="E20" s="131"/>
      <c r="F20" s="105">
        <f t="shared" si="0"/>
        <v>0</v>
      </c>
      <c r="G20" s="169"/>
      <c r="H20" s="150">
        <v>42500</v>
      </c>
      <c r="I20" s="138" t="e">
        <f>VLOOKUP(H20,Presupuesto!$B$11:$C$586,2,0)</f>
        <v>#N/A</v>
      </c>
      <c r="J20" s="106" t="str">
        <f t="shared" si="4"/>
        <v>Desarrollo Curricular</v>
      </c>
      <c r="K20" s="106" t="s">
        <v>471</v>
      </c>
      <c r="L20" s="149" t="s">
        <v>149</v>
      </c>
      <c r="M20" s="166">
        <v>3</v>
      </c>
      <c r="N20" s="131"/>
      <c r="O20" s="105">
        <f t="shared" si="1"/>
        <v>0</v>
      </c>
      <c r="P20" s="105">
        <f t="shared" si="3"/>
        <v>0</v>
      </c>
      <c r="Q20" s="105">
        <f t="shared" si="2"/>
        <v>0</v>
      </c>
    </row>
    <row r="21" spans="3:17" x14ac:dyDescent="0.25">
      <c r="C21" s="149"/>
      <c r="D21" s="166"/>
      <c r="E21" s="131"/>
      <c r="F21" s="105">
        <f t="shared" si="0"/>
        <v>0</v>
      </c>
      <c r="G21" s="169"/>
      <c r="H21" s="150">
        <v>42500</v>
      </c>
      <c r="I21" s="138" t="e">
        <f>VLOOKUP(H21,Presupuesto!$B$11:$C$586,2,0)</f>
        <v>#N/A</v>
      </c>
      <c r="J21" s="106" t="str">
        <f t="shared" si="4"/>
        <v>Desarrollo Curricular</v>
      </c>
      <c r="K21" s="106" t="s">
        <v>471</v>
      </c>
      <c r="L21" s="149" t="s">
        <v>150</v>
      </c>
      <c r="M21" s="166">
        <v>3</v>
      </c>
      <c r="N21" s="131"/>
      <c r="O21" s="105">
        <f t="shared" si="1"/>
        <v>0</v>
      </c>
      <c r="P21" s="105">
        <f t="shared" si="3"/>
        <v>0</v>
      </c>
      <c r="Q21" s="105">
        <f t="shared" si="2"/>
        <v>0</v>
      </c>
    </row>
    <row r="22" spans="3:17" x14ac:dyDescent="0.25">
      <c r="C22" s="149"/>
      <c r="D22" s="166"/>
      <c r="E22" s="131"/>
      <c r="F22" s="105">
        <f t="shared" si="0"/>
        <v>0</v>
      </c>
      <c r="G22" s="169"/>
      <c r="H22" s="150">
        <v>42500</v>
      </c>
      <c r="I22" s="138" t="e">
        <f>VLOOKUP(H22,Presupuesto!$B$11:$C$586,2,0)</f>
        <v>#N/A</v>
      </c>
      <c r="J22" s="106" t="str">
        <f t="shared" si="4"/>
        <v>Desarrollo Curricular</v>
      </c>
      <c r="K22" s="106" t="s">
        <v>460</v>
      </c>
      <c r="L22" s="149" t="s">
        <v>151</v>
      </c>
      <c r="M22" s="166">
        <v>3</v>
      </c>
      <c r="N22" s="131"/>
      <c r="O22" s="105">
        <f t="shared" si="1"/>
        <v>0</v>
      </c>
      <c r="P22" s="105">
        <f t="shared" si="3"/>
        <v>0</v>
      </c>
      <c r="Q22" s="105">
        <f t="shared" si="2"/>
        <v>0</v>
      </c>
    </row>
    <row r="23" spans="3:17" x14ac:dyDescent="0.25">
      <c r="C23" s="149"/>
      <c r="D23" s="166"/>
      <c r="E23" s="131"/>
      <c r="F23" s="105">
        <f t="shared" si="0"/>
        <v>0</v>
      </c>
      <c r="G23" s="169"/>
      <c r="H23" s="150">
        <v>42500</v>
      </c>
      <c r="I23" s="138" t="e">
        <f>VLOOKUP(H23,Presupuesto!$B$11:$C$586,2,0)</f>
        <v>#N/A</v>
      </c>
      <c r="J23" s="106" t="str">
        <f t="shared" si="4"/>
        <v>Desarrollo Curricular</v>
      </c>
      <c r="K23" s="106" t="s">
        <v>471</v>
      </c>
      <c r="L23" s="149" t="s">
        <v>152</v>
      </c>
      <c r="M23" s="166">
        <v>20</v>
      </c>
      <c r="N23" s="131"/>
      <c r="O23" s="105">
        <f t="shared" si="1"/>
        <v>0</v>
      </c>
      <c r="P23" s="105">
        <f t="shared" si="3"/>
        <v>0</v>
      </c>
      <c r="Q23" s="105">
        <f t="shared" si="2"/>
        <v>0</v>
      </c>
    </row>
    <row r="24" spans="3:17" x14ac:dyDescent="0.25">
      <c r="C24" s="149"/>
      <c r="D24" s="166"/>
      <c r="E24" s="131"/>
      <c r="F24" s="105">
        <f t="shared" si="0"/>
        <v>0</v>
      </c>
      <c r="G24" s="169"/>
      <c r="H24" s="150">
        <v>35600</v>
      </c>
      <c r="I24" s="138" t="e">
        <f>VLOOKUP(H24,Presupuesto!$B$11:$C$586,2,0)</f>
        <v>#N/A</v>
      </c>
      <c r="J24" s="106" t="str">
        <f t="shared" si="4"/>
        <v>Desarrollo Curricular</v>
      </c>
      <c r="K24" s="106" t="s">
        <v>471</v>
      </c>
      <c r="L24" s="149" t="s">
        <v>153</v>
      </c>
      <c r="M24" s="166"/>
      <c r="N24" s="131"/>
      <c r="O24" s="105">
        <f t="shared" si="1"/>
        <v>0</v>
      </c>
      <c r="P24" s="105">
        <f t="shared" si="3"/>
        <v>0</v>
      </c>
      <c r="Q24" s="105">
        <f t="shared" si="2"/>
        <v>0</v>
      </c>
    </row>
    <row r="25" spans="3:17" x14ac:dyDescent="0.25">
      <c r="C25" s="149"/>
      <c r="D25" s="166"/>
      <c r="E25" s="131"/>
      <c r="F25" s="105">
        <f t="shared" si="0"/>
        <v>0</v>
      </c>
      <c r="G25" s="169"/>
      <c r="H25" s="150"/>
      <c r="I25" s="138" t="e">
        <f>VLOOKUP(H25,Presupuesto!$B$11:$C$586,2,0)</f>
        <v>#N/A</v>
      </c>
      <c r="J25" s="106" t="str">
        <f t="shared" si="4"/>
        <v>Desarrollo Curricular</v>
      </c>
      <c r="K25" s="106" t="s">
        <v>471</v>
      </c>
      <c r="L25" s="149"/>
      <c r="M25" s="166"/>
      <c r="N25" s="131"/>
      <c r="O25" s="105">
        <f t="shared" si="1"/>
        <v>0</v>
      </c>
      <c r="P25" s="105">
        <f t="shared" si="3"/>
        <v>0</v>
      </c>
      <c r="Q25" s="105">
        <f t="shared" si="2"/>
        <v>0</v>
      </c>
    </row>
    <row r="26" spans="3:17" x14ac:dyDescent="0.25">
      <c r="C26" s="149"/>
      <c r="D26" s="166"/>
      <c r="E26" s="131"/>
      <c r="F26" s="105">
        <f t="shared" si="0"/>
        <v>0</v>
      </c>
      <c r="G26" s="169"/>
      <c r="H26" s="150"/>
      <c r="I26" s="138" t="e">
        <f>VLOOKUP(H26,Presupuesto!$B$11:$C$586,2,0)</f>
        <v>#N/A</v>
      </c>
      <c r="J26" s="106" t="str">
        <f t="shared" si="4"/>
        <v>Desarrollo Curricular</v>
      </c>
      <c r="K26" s="106" t="s">
        <v>471</v>
      </c>
      <c r="L26" s="149"/>
      <c r="M26" s="166"/>
      <c r="N26" s="131"/>
      <c r="O26" s="105">
        <f t="shared" si="1"/>
        <v>0</v>
      </c>
      <c r="P26" s="105">
        <f t="shared" si="3"/>
        <v>0</v>
      </c>
      <c r="Q26" s="105">
        <f t="shared" si="2"/>
        <v>0</v>
      </c>
    </row>
    <row r="27" spans="3:17" x14ac:dyDescent="0.25">
      <c r="C27" s="149"/>
      <c r="D27" s="166"/>
      <c r="E27" s="131"/>
      <c r="F27" s="105">
        <f t="shared" si="0"/>
        <v>0</v>
      </c>
      <c r="G27" s="169"/>
      <c r="H27" s="150"/>
      <c r="I27" s="138" t="e">
        <f>VLOOKUP(H27,Presupuesto!$B$11:$C$586,2,0)</f>
        <v>#N/A</v>
      </c>
      <c r="J27" s="106" t="str">
        <f t="shared" si="4"/>
        <v>Desarrollo Curricular</v>
      </c>
      <c r="K27" s="106" t="s">
        <v>471</v>
      </c>
      <c r="L27" s="149"/>
      <c r="M27" s="166"/>
      <c r="N27" s="131"/>
      <c r="O27" s="105">
        <f t="shared" si="1"/>
        <v>0</v>
      </c>
      <c r="P27" s="105">
        <f t="shared" si="3"/>
        <v>0</v>
      </c>
      <c r="Q27" s="105">
        <f t="shared" si="2"/>
        <v>0</v>
      </c>
    </row>
    <row r="28" spans="3:17" x14ac:dyDescent="0.25">
      <c r="C28" s="149"/>
      <c r="D28" s="166"/>
      <c r="E28" s="131"/>
      <c r="F28" s="105">
        <f t="shared" si="0"/>
        <v>0</v>
      </c>
      <c r="G28" s="169"/>
      <c r="H28" s="150"/>
      <c r="I28" s="138" t="e">
        <f>VLOOKUP(H28,Presupuesto!$B$11:$C$586,2,0)</f>
        <v>#N/A</v>
      </c>
      <c r="J28" s="106" t="str">
        <f t="shared" si="4"/>
        <v>Desarrollo Curricular</v>
      </c>
      <c r="K28" s="106" t="s">
        <v>471</v>
      </c>
      <c r="L28" s="149"/>
      <c r="M28" s="166"/>
      <c r="N28" s="131"/>
      <c r="O28" s="105">
        <f t="shared" si="1"/>
        <v>0</v>
      </c>
      <c r="P28" s="105">
        <f t="shared" si="3"/>
        <v>0</v>
      </c>
      <c r="Q28" s="105">
        <f t="shared" si="2"/>
        <v>0</v>
      </c>
    </row>
    <row r="29" spans="3:17" x14ac:dyDescent="0.25">
      <c r="C29" s="149"/>
      <c r="D29" s="166"/>
      <c r="E29" s="131"/>
      <c r="F29" s="105">
        <f t="shared" si="0"/>
        <v>0</v>
      </c>
      <c r="G29" s="169"/>
      <c r="H29" s="150"/>
      <c r="I29" s="138" t="e">
        <f>VLOOKUP(H29,Presupuesto!$B$11:$C$586,2,0)</f>
        <v>#N/A</v>
      </c>
      <c r="J29" s="106" t="str">
        <f t="shared" si="4"/>
        <v>Desarrollo Curricular</v>
      </c>
      <c r="K29" s="106" t="s">
        <v>471</v>
      </c>
      <c r="L29" s="149"/>
      <c r="M29" s="166"/>
      <c r="N29" s="131"/>
      <c r="O29" s="105">
        <f t="shared" si="1"/>
        <v>0</v>
      </c>
      <c r="P29" s="105">
        <f t="shared" si="3"/>
        <v>0</v>
      </c>
      <c r="Q29" s="105">
        <f t="shared" si="2"/>
        <v>0</v>
      </c>
    </row>
    <row r="30" spans="3:17" x14ac:dyDescent="0.25">
      <c r="C30" s="149"/>
      <c r="D30" s="166"/>
      <c r="E30" s="131"/>
      <c r="F30" s="105">
        <f t="shared" si="0"/>
        <v>0</v>
      </c>
      <c r="G30" s="169"/>
      <c r="H30" s="150"/>
      <c r="I30" s="138" t="e">
        <f>VLOOKUP(H30,Presupuesto!$B$11:$C$586,2,0)</f>
        <v>#N/A</v>
      </c>
      <c r="J30" s="106" t="str">
        <f t="shared" si="4"/>
        <v>Desarrollo Curricular</v>
      </c>
      <c r="K30" s="106" t="s">
        <v>471</v>
      </c>
      <c r="L30" s="149"/>
      <c r="M30" s="166"/>
      <c r="N30" s="131"/>
      <c r="O30" s="105">
        <f t="shared" si="1"/>
        <v>0</v>
      </c>
      <c r="P30" s="105">
        <f t="shared" si="3"/>
        <v>0</v>
      </c>
      <c r="Q30" s="105">
        <f t="shared" si="2"/>
        <v>0</v>
      </c>
    </row>
    <row r="31" spans="3:17" x14ac:dyDescent="0.25">
      <c r="C31" s="149"/>
      <c r="D31" s="166"/>
      <c r="E31" s="131"/>
      <c r="F31" s="105">
        <f t="shared" si="0"/>
        <v>0</v>
      </c>
      <c r="G31" s="169"/>
      <c r="H31" s="150"/>
      <c r="I31" s="138" t="e">
        <f>VLOOKUP(H31,Presupuesto!$B$11:$C$586,2,0)</f>
        <v>#N/A</v>
      </c>
      <c r="J31" s="106" t="str">
        <f t="shared" si="4"/>
        <v>Desarrollo Curricular</v>
      </c>
      <c r="K31" s="106" t="s">
        <v>471</v>
      </c>
      <c r="L31" s="149"/>
      <c r="M31" s="166"/>
      <c r="N31" s="131"/>
      <c r="O31" s="105">
        <f t="shared" si="1"/>
        <v>0</v>
      </c>
      <c r="P31" s="105">
        <f t="shared" si="3"/>
        <v>0</v>
      </c>
      <c r="Q31" s="105">
        <f t="shared" si="2"/>
        <v>0</v>
      </c>
    </row>
    <row r="32" spans="3:17" x14ac:dyDescent="0.25">
      <c r="C32" s="149"/>
      <c r="D32" s="166"/>
      <c r="E32" s="131"/>
      <c r="F32" s="105">
        <f t="shared" si="0"/>
        <v>0</v>
      </c>
      <c r="G32" s="169"/>
      <c r="H32" s="150"/>
      <c r="I32" s="138" t="e">
        <f>VLOOKUP(H32,Presupuesto!$B$11:$C$586,2,0)</f>
        <v>#N/A</v>
      </c>
      <c r="J32" s="106" t="str">
        <f t="shared" si="4"/>
        <v>Desarrollo Curricular</v>
      </c>
      <c r="K32" s="106" t="s">
        <v>471</v>
      </c>
      <c r="L32" s="149"/>
      <c r="M32" s="166"/>
      <c r="N32" s="131"/>
      <c r="O32" s="105">
        <f t="shared" si="1"/>
        <v>0</v>
      </c>
      <c r="P32" s="105">
        <f t="shared" si="3"/>
        <v>0</v>
      </c>
      <c r="Q32" s="105">
        <f t="shared" si="2"/>
        <v>0</v>
      </c>
    </row>
    <row r="33" spans="3:17" x14ac:dyDescent="0.25">
      <c r="C33" s="149"/>
      <c r="D33" s="166"/>
      <c r="E33" s="131"/>
      <c r="F33" s="105">
        <f t="shared" si="0"/>
        <v>0</v>
      </c>
      <c r="G33" s="169"/>
      <c r="H33" s="150"/>
      <c r="I33" s="138" t="e">
        <f>VLOOKUP(H33,Presupuesto!$B$11:$C$586,2,0)</f>
        <v>#N/A</v>
      </c>
      <c r="J33" s="106" t="str">
        <f t="shared" si="4"/>
        <v>Desarrollo Curricular</v>
      </c>
      <c r="K33" s="106" t="s">
        <v>471</v>
      </c>
      <c r="L33" s="149"/>
      <c r="M33" s="166"/>
      <c r="N33" s="131"/>
      <c r="O33" s="105">
        <f t="shared" si="1"/>
        <v>0</v>
      </c>
      <c r="P33" s="105">
        <f t="shared" si="3"/>
        <v>0</v>
      </c>
      <c r="Q33" s="105">
        <f t="shared" si="2"/>
        <v>0</v>
      </c>
    </row>
    <row r="34" spans="3:17" x14ac:dyDescent="0.25">
      <c r="C34" s="149"/>
      <c r="D34" s="166"/>
      <c r="E34" s="131"/>
      <c r="F34" s="105">
        <f t="shared" si="0"/>
        <v>0</v>
      </c>
      <c r="G34" s="169"/>
      <c r="H34" s="150"/>
      <c r="I34" s="138" t="e">
        <f>VLOOKUP(H34,Presupuesto!$B$11:$C$586,2,0)</f>
        <v>#N/A</v>
      </c>
      <c r="J34" s="106" t="str">
        <f t="shared" si="4"/>
        <v>Desarrollo Curricular</v>
      </c>
      <c r="K34" s="106" t="s">
        <v>471</v>
      </c>
      <c r="L34" s="149"/>
      <c r="M34" s="166"/>
      <c r="N34" s="131"/>
      <c r="O34" s="105">
        <f t="shared" si="1"/>
        <v>0</v>
      </c>
      <c r="P34" s="105">
        <f t="shared" si="3"/>
        <v>0</v>
      </c>
      <c r="Q34" s="105">
        <f t="shared" si="2"/>
        <v>0</v>
      </c>
    </row>
    <row r="35" spans="3:17" x14ac:dyDescent="0.25">
      <c r="C35" s="149"/>
      <c r="D35" s="166"/>
      <c r="E35" s="131"/>
      <c r="F35" s="105">
        <f t="shared" si="0"/>
        <v>0</v>
      </c>
      <c r="G35" s="169"/>
      <c r="H35" s="150"/>
      <c r="I35" s="138" t="e">
        <f>VLOOKUP(H35,Presupuesto!$B$11:$C$586,2,0)</f>
        <v>#N/A</v>
      </c>
      <c r="J35" s="106" t="str">
        <f t="shared" si="4"/>
        <v>Desarrollo Curricular</v>
      </c>
      <c r="K35" s="106" t="s">
        <v>471</v>
      </c>
      <c r="L35" s="149"/>
      <c r="M35" s="166"/>
      <c r="N35" s="131"/>
      <c r="O35" s="105">
        <f t="shared" si="1"/>
        <v>0</v>
      </c>
      <c r="P35" s="105">
        <f t="shared" si="3"/>
        <v>0</v>
      </c>
      <c r="Q35" s="105">
        <f t="shared" si="2"/>
        <v>0</v>
      </c>
    </row>
    <row r="36" spans="3:17" x14ac:dyDescent="0.25">
      <c r="C36" s="149"/>
      <c r="D36" s="166"/>
      <c r="E36" s="131"/>
      <c r="F36" s="105">
        <f t="shared" si="0"/>
        <v>0</v>
      </c>
      <c r="G36" s="169"/>
      <c r="H36" s="150"/>
      <c r="I36" s="138" t="e">
        <f>VLOOKUP(H36,Presupuesto!$B$11:$C$586,2,0)</f>
        <v>#N/A</v>
      </c>
      <c r="J36" s="106" t="str">
        <f t="shared" si="4"/>
        <v>Desarrollo Curricular</v>
      </c>
      <c r="K36" s="106" t="s">
        <v>471</v>
      </c>
      <c r="L36" s="149"/>
      <c r="M36" s="166"/>
      <c r="N36" s="131"/>
      <c r="O36" s="105">
        <f t="shared" si="1"/>
        <v>0</v>
      </c>
      <c r="P36" s="105">
        <f t="shared" si="3"/>
        <v>0</v>
      </c>
      <c r="Q36" s="105">
        <f t="shared" si="2"/>
        <v>0</v>
      </c>
    </row>
    <row r="37" spans="3:17" x14ac:dyDescent="0.25">
      <c r="C37" s="149"/>
      <c r="D37" s="166"/>
      <c r="E37" s="131"/>
      <c r="F37" s="105">
        <f t="shared" si="0"/>
        <v>0</v>
      </c>
      <c r="G37" s="169"/>
      <c r="H37" s="150"/>
      <c r="I37" s="138" t="e">
        <f>VLOOKUP(H37,Presupuesto!$B$11:$C$586,2,0)</f>
        <v>#N/A</v>
      </c>
      <c r="J37" s="106" t="str">
        <f t="shared" si="4"/>
        <v>Desarrollo Curricular</v>
      </c>
      <c r="K37" s="106" t="s">
        <v>471</v>
      </c>
      <c r="L37" s="149"/>
      <c r="M37" s="166"/>
      <c r="N37" s="131"/>
      <c r="O37" s="105">
        <f t="shared" si="1"/>
        <v>0</v>
      </c>
      <c r="P37" s="105">
        <f t="shared" si="3"/>
        <v>0</v>
      </c>
      <c r="Q37" s="105">
        <f t="shared" si="2"/>
        <v>0</v>
      </c>
    </row>
    <row r="38" spans="3:17" x14ac:dyDescent="0.25">
      <c r="C38" s="149"/>
      <c r="D38" s="166"/>
      <c r="E38" s="131"/>
      <c r="F38" s="105">
        <f t="shared" si="0"/>
        <v>0</v>
      </c>
      <c r="G38" s="169"/>
      <c r="H38" s="150"/>
      <c r="I38" s="138" t="e">
        <f>VLOOKUP(H38,Presupuesto!$B$11:$C$586,2,0)</f>
        <v>#N/A</v>
      </c>
      <c r="J38" s="106" t="str">
        <f t="shared" si="4"/>
        <v>Desarrollo Curricular</v>
      </c>
      <c r="K38" s="106" t="s">
        <v>471</v>
      </c>
      <c r="L38" s="149"/>
      <c r="M38" s="166"/>
      <c r="N38" s="131"/>
      <c r="O38" s="105">
        <f t="shared" si="1"/>
        <v>0</v>
      </c>
      <c r="P38" s="105">
        <f t="shared" ref="P38:P51" si="5">$O38*P$16</f>
        <v>0</v>
      </c>
      <c r="Q38" s="105">
        <f t="shared" si="2"/>
        <v>0</v>
      </c>
    </row>
    <row r="39" spans="3:17" x14ac:dyDescent="0.25">
      <c r="C39" s="151"/>
      <c r="D39" s="159"/>
      <c r="E39" s="126"/>
      <c r="F39" s="105">
        <f t="shared" si="0"/>
        <v>0</v>
      </c>
      <c r="G39" s="169"/>
      <c r="H39" s="152"/>
      <c r="I39" s="138" t="e">
        <f>VLOOKUP(H39,Presupuesto!$B$11:$C$586,2,0)</f>
        <v>#N/A</v>
      </c>
      <c r="J39" s="106" t="str">
        <f t="shared" si="4"/>
        <v>Desarrollo Curricular</v>
      </c>
      <c r="K39" s="106" t="s">
        <v>471</v>
      </c>
      <c r="L39" s="151"/>
      <c r="M39" s="159"/>
      <c r="N39" s="126"/>
      <c r="O39" s="105">
        <f t="shared" si="1"/>
        <v>0</v>
      </c>
      <c r="P39" s="105">
        <f t="shared" si="5"/>
        <v>0</v>
      </c>
      <c r="Q39" s="105">
        <f t="shared" si="2"/>
        <v>0</v>
      </c>
    </row>
    <row r="40" spans="3:17" x14ac:dyDescent="0.25">
      <c r="C40" s="151"/>
      <c r="D40" s="159"/>
      <c r="E40" s="126"/>
      <c r="F40" s="105">
        <f t="shared" si="0"/>
        <v>0</v>
      </c>
      <c r="G40" s="169"/>
      <c r="H40" s="152"/>
      <c r="I40" s="138" t="e">
        <f>VLOOKUP(H40,Presupuesto!$B$11:$C$586,2,0)</f>
        <v>#N/A</v>
      </c>
      <c r="J40" s="106" t="str">
        <f t="shared" si="4"/>
        <v>Desarrollo Curricular</v>
      </c>
      <c r="K40" s="106" t="s">
        <v>471</v>
      </c>
      <c r="L40" s="151"/>
      <c r="M40" s="159"/>
      <c r="N40" s="126"/>
      <c r="O40" s="105">
        <f t="shared" si="1"/>
        <v>0</v>
      </c>
      <c r="P40" s="105">
        <f t="shared" si="5"/>
        <v>0</v>
      </c>
      <c r="Q40" s="105">
        <f t="shared" si="2"/>
        <v>0</v>
      </c>
    </row>
    <row r="41" spans="3:17" x14ac:dyDescent="0.25">
      <c r="C41" s="151"/>
      <c r="D41" s="159"/>
      <c r="E41" s="126"/>
      <c r="F41" s="105">
        <f t="shared" si="0"/>
        <v>0</v>
      </c>
      <c r="G41" s="169"/>
      <c r="H41" s="152"/>
      <c r="I41" s="138" t="e">
        <f>VLOOKUP(H41,Presupuesto!$B$11:$C$586,2,0)</f>
        <v>#N/A</v>
      </c>
      <c r="J41" s="106" t="str">
        <f t="shared" si="4"/>
        <v>Desarrollo Curricular</v>
      </c>
      <c r="K41" s="106" t="s">
        <v>471</v>
      </c>
      <c r="L41" s="151"/>
      <c r="M41" s="159"/>
      <c r="N41" s="126"/>
      <c r="O41" s="105">
        <f t="shared" si="1"/>
        <v>0</v>
      </c>
      <c r="P41" s="105">
        <f t="shared" si="5"/>
        <v>0</v>
      </c>
      <c r="Q41" s="105">
        <f t="shared" si="2"/>
        <v>0</v>
      </c>
    </row>
    <row r="42" spans="3:17" x14ac:dyDescent="0.25">
      <c r="C42" s="151"/>
      <c r="D42" s="159"/>
      <c r="E42" s="126"/>
      <c r="F42" s="105">
        <f t="shared" si="0"/>
        <v>0</v>
      </c>
      <c r="G42" s="169"/>
      <c r="H42" s="152"/>
      <c r="I42" s="138" t="e">
        <f>VLOOKUP(H42,Presupuesto!$B$11:$C$586,2,0)</f>
        <v>#N/A</v>
      </c>
      <c r="J42" s="106" t="str">
        <f t="shared" si="4"/>
        <v>Desarrollo Curricular</v>
      </c>
      <c r="K42" s="106" t="s">
        <v>471</v>
      </c>
      <c r="L42" s="151"/>
      <c r="M42" s="159"/>
      <c r="N42" s="126"/>
      <c r="O42" s="105">
        <f t="shared" si="1"/>
        <v>0</v>
      </c>
      <c r="P42" s="105">
        <f t="shared" si="5"/>
        <v>0</v>
      </c>
      <c r="Q42" s="105">
        <f t="shared" si="2"/>
        <v>0</v>
      </c>
    </row>
    <row r="43" spans="3:17" x14ac:dyDescent="0.25">
      <c r="C43" s="151"/>
      <c r="D43" s="159"/>
      <c r="E43" s="126"/>
      <c r="F43" s="105">
        <f t="shared" si="0"/>
        <v>0</v>
      </c>
      <c r="G43" s="169"/>
      <c r="H43" s="152"/>
      <c r="I43" s="138" t="e">
        <f>VLOOKUP(H43,Presupuesto!$B$11:$C$586,2,0)</f>
        <v>#N/A</v>
      </c>
      <c r="J43" s="106" t="str">
        <f t="shared" si="4"/>
        <v>Desarrollo Curricular</v>
      </c>
      <c r="K43" s="106" t="s">
        <v>471</v>
      </c>
      <c r="L43" s="151"/>
      <c r="M43" s="159"/>
      <c r="N43" s="126"/>
      <c r="O43" s="105">
        <f t="shared" si="1"/>
        <v>0</v>
      </c>
      <c r="P43" s="105">
        <f t="shared" si="5"/>
        <v>0</v>
      </c>
      <c r="Q43" s="105">
        <f t="shared" si="2"/>
        <v>0</v>
      </c>
    </row>
    <row r="44" spans="3:17" x14ac:dyDescent="0.25">
      <c r="C44" s="151"/>
      <c r="D44" s="159"/>
      <c r="E44" s="126"/>
      <c r="F44" s="105">
        <f t="shared" si="0"/>
        <v>0</v>
      </c>
      <c r="G44" s="169"/>
      <c r="H44" s="152"/>
      <c r="I44" s="138" t="e">
        <f>VLOOKUP(H44,Presupuesto!$B$11:$C$586,2,0)</f>
        <v>#N/A</v>
      </c>
      <c r="J44" s="106" t="str">
        <f t="shared" si="4"/>
        <v>Desarrollo Curricular</v>
      </c>
      <c r="K44" s="106" t="s">
        <v>471</v>
      </c>
      <c r="L44" s="151"/>
      <c r="M44" s="159"/>
      <c r="N44" s="126"/>
      <c r="O44" s="105">
        <f t="shared" si="1"/>
        <v>0</v>
      </c>
      <c r="P44" s="105">
        <f t="shared" si="5"/>
        <v>0</v>
      </c>
      <c r="Q44" s="105">
        <f t="shared" si="2"/>
        <v>0</v>
      </c>
    </row>
    <row r="45" spans="3:17" x14ac:dyDescent="0.25">
      <c r="C45" s="151"/>
      <c r="D45" s="159"/>
      <c r="E45" s="126"/>
      <c r="F45" s="105">
        <f t="shared" si="0"/>
        <v>0</v>
      </c>
      <c r="G45" s="169"/>
      <c r="H45" s="152"/>
      <c r="I45" s="138" t="e">
        <f>VLOOKUP(H45,Presupuesto!$B$11:$C$586,2,0)</f>
        <v>#N/A</v>
      </c>
      <c r="J45" s="106" t="str">
        <f t="shared" si="4"/>
        <v>Desarrollo Curricular</v>
      </c>
      <c r="K45" s="106" t="s">
        <v>471</v>
      </c>
      <c r="L45" s="151"/>
      <c r="M45" s="159"/>
      <c r="N45" s="126"/>
      <c r="O45" s="105">
        <f t="shared" si="1"/>
        <v>0</v>
      </c>
      <c r="P45" s="105">
        <f t="shared" si="5"/>
        <v>0</v>
      </c>
      <c r="Q45" s="105">
        <f t="shared" si="2"/>
        <v>0</v>
      </c>
    </row>
    <row r="46" spans="3:17" x14ac:dyDescent="0.25">
      <c r="C46" s="151"/>
      <c r="D46" s="159"/>
      <c r="E46" s="126"/>
      <c r="F46" s="105">
        <f t="shared" si="0"/>
        <v>0</v>
      </c>
      <c r="G46" s="169"/>
      <c r="H46" s="152"/>
      <c r="I46" s="138" t="e">
        <f>VLOOKUP(H46,Presupuesto!$B$11:$C$586,2,0)</f>
        <v>#N/A</v>
      </c>
      <c r="J46" s="106" t="str">
        <f t="shared" si="4"/>
        <v>Desarrollo Curricular</v>
      </c>
      <c r="K46" s="106" t="s">
        <v>471</v>
      </c>
      <c r="L46" s="151"/>
      <c r="M46" s="159"/>
      <c r="N46" s="126"/>
      <c r="O46" s="105">
        <f t="shared" si="1"/>
        <v>0</v>
      </c>
      <c r="P46" s="105">
        <f t="shared" si="5"/>
        <v>0</v>
      </c>
      <c r="Q46" s="105">
        <f t="shared" si="2"/>
        <v>0</v>
      </c>
    </row>
    <row r="47" spans="3:17" x14ac:dyDescent="0.25">
      <c r="C47" s="153"/>
      <c r="D47" s="159"/>
      <c r="E47" s="126"/>
      <c r="F47" s="105">
        <f t="shared" si="0"/>
        <v>0</v>
      </c>
      <c r="G47" s="169"/>
      <c r="H47" s="154"/>
      <c r="I47" s="138" t="e">
        <f>VLOOKUP(H47,Presupuesto!$B$11:$C$586,2,0)</f>
        <v>#N/A</v>
      </c>
      <c r="J47" s="106" t="str">
        <f t="shared" si="4"/>
        <v>Desarrollo Curricular</v>
      </c>
      <c r="K47" s="106" t="s">
        <v>462</v>
      </c>
      <c r="L47" s="153"/>
      <c r="M47" s="159"/>
      <c r="N47" s="126"/>
      <c r="O47" s="105">
        <f t="shared" si="1"/>
        <v>0</v>
      </c>
      <c r="P47" s="105">
        <f t="shared" si="5"/>
        <v>0</v>
      </c>
      <c r="Q47" s="105">
        <f t="shared" si="2"/>
        <v>0</v>
      </c>
    </row>
    <row r="48" spans="3:17" x14ac:dyDescent="0.25">
      <c r="C48" s="153"/>
      <c r="D48" s="159"/>
      <c r="E48" s="126"/>
      <c r="F48" s="105">
        <f t="shared" si="0"/>
        <v>0</v>
      </c>
      <c r="G48" s="169"/>
      <c r="H48" s="154"/>
      <c r="I48" s="138" t="e">
        <f>VLOOKUP(H48,Presupuesto!$B$11:$C$586,2,0)</f>
        <v>#N/A</v>
      </c>
      <c r="J48" s="106" t="str">
        <f t="shared" si="4"/>
        <v>Desarrollo Curricular</v>
      </c>
      <c r="K48" s="106" t="s">
        <v>471</v>
      </c>
      <c r="L48" s="153"/>
      <c r="M48" s="159"/>
      <c r="N48" s="126"/>
      <c r="O48" s="105">
        <f t="shared" si="1"/>
        <v>0</v>
      </c>
      <c r="P48" s="105">
        <f t="shared" si="5"/>
        <v>0</v>
      </c>
      <c r="Q48" s="105">
        <f t="shared" si="2"/>
        <v>0</v>
      </c>
    </row>
    <row r="49" spans="3:17" x14ac:dyDescent="0.25">
      <c r="C49" s="153"/>
      <c r="D49" s="159"/>
      <c r="E49" s="126"/>
      <c r="F49" s="105">
        <f t="shared" si="0"/>
        <v>0</v>
      </c>
      <c r="G49" s="169"/>
      <c r="H49" s="154"/>
      <c r="I49" s="138" t="e">
        <f>VLOOKUP(H49,Presupuesto!$B$11:$C$586,2,0)</f>
        <v>#N/A</v>
      </c>
      <c r="J49" s="106" t="str">
        <f t="shared" si="4"/>
        <v>Desarrollo Curricular</v>
      </c>
      <c r="K49" s="106" t="s">
        <v>471</v>
      </c>
      <c r="L49" s="153"/>
      <c r="M49" s="159"/>
      <c r="N49" s="126"/>
      <c r="O49" s="105">
        <f t="shared" si="1"/>
        <v>0</v>
      </c>
      <c r="P49" s="105">
        <f t="shared" si="5"/>
        <v>0</v>
      </c>
      <c r="Q49" s="105">
        <f t="shared" si="2"/>
        <v>0</v>
      </c>
    </row>
    <row r="50" spans="3:17" x14ac:dyDescent="0.25">
      <c r="C50" s="153"/>
      <c r="D50" s="159"/>
      <c r="E50" s="126"/>
      <c r="F50" s="105">
        <f t="shared" si="0"/>
        <v>0</v>
      </c>
      <c r="G50" s="169"/>
      <c r="H50" s="154"/>
      <c r="I50" s="138" t="e">
        <f>VLOOKUP(H50,Presupuesto!$B$11:$C$586,2,0)</f>
        <v>#N/A</v>
      </c>
      <c r="J50" s="106" t="str">
        <f t="shared" si="4"/>
        <v>Desarrollo Curricular</v>
      </c>
      <c r="K50" s="106" t="s">
        <v>471</v>
      </c>
      <c r="L50" s="153"/>
      <c r="M50" s="159"/>
      <c r="N50" s="126"/>
      <c r="O50" s="105">
        <f t="shared" si="1"/>
        <v>0</v>
      </c>
      <c r="P50" s="105">
        <f t="shared" si="5"/>
        <v>0</v>
      </c>
      <c r="Q50" s="105">
        <f t="shared" si="2"/>
        <v>0</v>
      </c>
    </row>
    <row r="51" spans="3:17" ht="15.75" thickBot="1" x14ac:dyDescent="0.3">
      <c r="C51" s="155"/>
      <c r="D51" s="167"/>
      <c r="E51" s="111"/>
      <c r="F51" s="113">
        <f t="shared" si="0"/>
        <v>0</v>
      </c>
      <c r="G51" s="170"/>
      <c r="H51" s="156"/>
      <c r="I51" s="140" t="e">
        <f>VLOOKUP(H51,Presupuesto!$B$11:$C$586,2,0)</f>
        <v>#N/A</v>
      </c>
      <c r="J51" s="114" t="str">
        <f>$J$20</f>
        <v>Desarrollo Curricular</v>
      </c>
      <c r="K51" s="132" t="s">
        <v>453</v>
      </c>
      <c r="L51" s="155"/>
      <c r="M51" s="167"/>
      <c r="N51" s="111"/>
      <c r="O51" s="113">
        <f t="shared" si="1"/>
        <v>0</v>
      </c>
      <c r="P51" s="113">
        <f t="shared" si="5"/>
        <v>0</v>
      </c>
      <c r="Q51" s="113">
        <f t="shared" si="2"/>
        <v>0</v>
      </c>
    </row>
    <row r="52" spans="3:17" x14ac:dyDescent="0.25">
      <c r="G52" s="93"/>
    </row>
    <row r="53" spans="3:17" x14ac:dyDescent="0.25">
      <c r="G53" s="93"/>
    </row>
    <row r="54" spans="3:17" x14ac:dyDescent="0.25">
      <c r="G54" s="93"/>
    </row>
    <row r="55" spans="3:17" x14ac:dyDescent="0.25">
      <c r="G55" s="93"/>
    </row>
    <row r="56" spans="3:17" x14ac:dyDescent="0.25">
      <c r="G56" s="93"/>
    </row>
    <row r="57" spans="3:17" x14ac:dyDescent="0.25">
      <c r="G57" s="93"/>
    </row>
    <row r="58" spans="3:17" x14ac:dyDescent="0.25">
      <c r="G58" s="93"/>
    </row>
    <row r="59" spans="3:17" x14ac:dyDescent="0.25">
      <c r="G59" s="93"/>
    </row>
    <row r="60" spans="3:17" x14ac:dyDescent="0.25">
      <c r="G60" s="93"/>
    </row>
    <row r="61" spans="3:17" x14ac:dyDescent="0.25">
      <c r="G61" s="93"/>
    </row>
    <row r="62" spans="3:17" x14ac:dyDescent="0.25">
      <c r="G62" s="93"/>
    </row>
    <row r="63" spans="3:17" x14ac:dyDescent="0.25">
      <c r="G63" s="93"/>
    </row>
    <row r="64" spans="3:17" x14ac:dyDescent="0.25">
      <c r="G64" s="93"/>
    </row>
    <row r="65" spans="7:7" x14ac:dyDescent="0.25">
      <c r="G65" s="93"/>
    </row>
    <row r="66" spans="7:7" x14ac:dyDescent="0.25">
      <c r="G66" s="93"/>
    </row>
    <row r="67" spans="7:7" x14ac:dyDescent="0.25">
      <c r="G67" s="93"/>
    </row>
    <row r="68" spans="7:7" x14ac:dyDescent="0.25">
      <c r="G68" s="93"/>
    </row>
    <row r="69" spans="7:7" x14ac:dyDescent="0.25">
      <c r="G69" s="93"/>
    </row>
    <row r="70" spans="7:7" x14ac:dyDescent="0.25">
      <c r="G70" s="93"/>
    </row>
    <row r="71" spans="7:7" x14ac:dyDescent="0.25">
      <c r="G71" s="93"/>
    </row>
    <row r="72" spans="7:7" x14ac:dyDescent="0.25">
      <c r="G72" s="93"/>
    </row>
    <row r="73" spans="7:7" x14ac:dyDescent="0.25">
      <c r="G73" s="93"/>
    </row>
    <row r="74" spans="7:7" x14ac:dyDescent="0.25">
      <c r="G74" s="93"/>
    </row>
    <row r="75" spans="7:7" x14ac:dyDescent="0.25">
      <c r="G75" s="93"/>
    </row>
    <row r="76" spans="7:7" x14ac:dyDescent="0.25">
      <c r="G76" s="93"/>
    </row>
    <row r="77" spans="7:7" x14ac:dyDescent="0.25">
      <c r="G77" s="93"/>
    </row>
    <row r="78" spans="7:7" x14ac:dyDescent="0.25">
      <c r="G78" s="93"/>
    </row>
    <row r="79" spans="7:7" x14ac:dyDescent="0.25">
      <c r="G79" s="93"/>
    </row>
    <row r="80" spans="7:7" x14ac:dyDescent="0.25">
      <c r="G80" s="93"/>
    </row>
    <row r="81" spans="7:7" x14ac:dyDescent="0.25">
      <c r="G81" s="93"/>
    </row>
    <row r="82" spans="7:7" x14ac:dyDescent="0.25">
      <c r="G82" s="93"/>
    </row>
    <row r="83" spans="7:7" x14ac:dyDescent="0.25">
      <c r="G83" s="93"/>
    </row>
    <row r="84" spans="7:7" x14ac:dyDescent="0.25">
      <c r="G84" s="93"/>
    </row>
    <row r="85" spans="7:7" x14ac:dyDescent="0.25">
      <c r="G85" s="93"/>
    </row>
    <row r="86" spans="7:7" x14ac:dyDescent="0.25">
      <c r="G86" s="93"/>
    </row>
    <row r="87" spans="7:7" x14ac:dyDescent="0.25">
      <c r="G87" s="93"/>
    </row>
    <row r="88" spans="7:7" x14ac:dyDescent="0.25">
      <c r="G88" s="93"/>
    </row>
    <row r="89" spans="7:7" x14ac:dyDescent="0.25">
      <c r="G89" s="93"/>
    </row>
    <row r="90" spans="7:7" x14ac:dyDescent="0.25">
      <c r="G90" s="93"/>
    </row>
    <row r="91" spans="7:7" x14ac:dyDescent="0.25">
      <c r="G91" s="93"/>
    </row>
    <row r="92" spans="7:7" x14ac:dyDescent="0.25">
      <c r="G92" s="93"/>
    </row>
    <row r="93" spans="7:7" x14ac:dyDescent="0.25">
      <c r="G93" s="93"/>
    </row>
    <row r="94" spans="7:7" x14ac:dyDescent="0.25">
      <c r="G94" s="93"/>
    </row>
    <row r="95" spans="7:7" x14ac:dyDescent="0.25">
      <c r="G95" s="93"/>
    </row>
    <row r="96" spans="7:7" x14ac:dyDescent="0.25">
      <c r="G96" s="93"/>
    </row>
    <row r="97" spans="7:7" x14ac:dyDescent="0.25">
      <c r="G97" s="93"/>
    </row>
    <row r="98" spans="7:7" x14ac:dyDescent="0.25">
      <c r="G98" s="93"/>
    </row>
    <row r="99" spans="7:7" x14ac:dyDescent="0.25">
      <c r="G99" s="93"/>
    </row>
    <row r="100" spans="7:7" x14ac:dyDescent="0.25">
      <c r="G100" s="93"/>
    </row>
    <row r="101" spans="7:7" x14ac:dyDescent="0.25">
      <c r="G101" s="93"/>
    </row>
    <row r="102" spans="7:7" x14ac:dyDescent="0.25">
      <c r="G102" s="93"/>
    </row>
    <row r="103" spans="7:7" x14ac:dyDescent="0.25">
      <c r="G103" s="93"/>
    </row>
    <row r="104" spans="7:7" x14ac:dyDescent="0.25">
      <c r="G104" s="93"/>
    </row>
    <row r="105" spans="7:7" x14ac:dyDescent="0.25">
      <c r="G105" s="93"/>
    </row>
    <row r="106" spans="7:7" x14ac:dyDescent="0.25">
      <c r="G106" s="93"/>
    </row>
    <row r="107" spans="7:7" x14ac:dyDescent="0.25">
      <c r="G107" s="93"/>
    </row>
  </sheetData>
  <sheetCalcPr fullCalcOnLoad="1"/>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W78"/>
  <sheetViews>
    <sheetView topLeftCell="A8" zoomScale="50" zoomScaleNormal="50" workbookViewId="0">
      <selection activeCell="E13" sqref="E13"/>
    </sheetView>
  </sheetViews>
  <sheetFormatPr baseColWidth="10" defaultColWidth="11.5703125" defaultRowHeight="15" x14ac:dyDescent="0.25"/>
  <cols>
    <col min="1" max="1" width="35.5703125" style="93" customWidth="1"/>
    <col min="2" max="2" width="21.7109375" style="93" hidden="1" customWidth="1"/>
    <col min="3" max="4" width="27.42578125" style="93" hidden="1" customWidth="1"/>
    <col min="5" max="5" width="27.42578125" style="81" customWidth="1"/>
    <col min="6" max="6" width="27.42578125" style="93" customWidth="1"/>
    <col min="7" max="7" width="15.28515625" style="93" customWidth="1"/>
    <col min="8" max="8" width="13.7109375" style="93" bestFit="1" customWidth="1"/>
    <col min="9" max="9" width="15.28515625" style="93" customWidth="1"/>
    <col min="10" max="10" width="18.85546875" style="93" customWidth="1"/>
    <col min="11" max="11" width="12.7109375" style="93" bestFit="1" customWidth="1"/>
    <col min="12" max="12" width="13.7109375" style="93" customWidth="1"/>
    <col min="13" max="14" width="12.7109375" style="93" customWidth="1"/>
    <col min="15" max="15" width="15.28515625" style="93" customWidth="1"/>
    <col min="16" max="16" width="18.28515625" style="93" customWidth="1"/>
    <col min="17" max="18" width="11.5703125" style="93"/>
    <col min="19" max="22" width="14.140625" style="93" customWidth="1"/>
    <col min="23" max="23" width="17" style="93" customWidth="1"/>
    <col min="24" max="26" width="11.5703125" style="93"/>
    <col min="27" max="27" width="20.5703125" style="93" customWidth="1"/>
    <col min="28" max="16384" width="11.5703125" style="93"/>
  </cols>
  <sheetData>
    <row r="1" spans="1:23" ht="18" customHeight="1" x14ac:dyDescent="0.25">
      <c r="B1" s="227"/>
      <c r="C1" s="227"/>
      <c r="D1" s="227"/>
      <c r="E1" s="282"/>
      <c r="G1" s="228" t="s">
        <v>1463</v>
      </c>
      <c r="H1" s="227"/>
      <c r="I1" s="227"/>
      <c r="J1" s="227"/>
      <c r="K1" s="227"/>
      <c r="L1" s="227"/>
      <c r="M1" s="227"/>
      <c r="N1" s="227"/>
      <c r="O1" s="227"/>
      <c r="P1" s="227"/>
      <c r="Q1" s="227"/>
      <c r="R1" s="227"/>
      <c r="S1" s="227"/>
      <c r="T1" s="227"/>
      <c r="U1" s="227"/>
      <c r="V1" s="227"/>
      <c r="W1" s="227"/>
    </row>
    <row r="2" spans="1:23" ht="18" customHeight="1" x14ac:dyDescent="0.25">
      <c r="A2" s="404" t="s">
        <v>1462</v>
      </c>
      <c r="B2" s="227"/>
      <c r="C2" s="227"/>
      <c r="D2" s="227"/>
      <c r="E2" s="282"/>
      <c r="G2" s="228"/>
      <c r="H2" s="227"/>
      <c r="I2" s="227"/>
      <c r="J2" s="227"/>
      <c r="K2" s="227"/>
      <c r="L2" s="227"/>
      <c r="M2" s="227"/>
      <c r="N2" s="227"/>
      <c r="O2" s="227"/>
      <c r="P2" s="227"/>
      <c r="Q2" s="227"/>
      <c r="R2" s="227"/>
      <c r="S2" s="227"/>
      <c r="T2" s="227"/>
      <c r="U2" s="227"/>
      <c r="V2" s="227"/>
      <c r="W2" s="227"/>
    </row>
    <row r="3" spans="1:23" ht="18" customHeight="1" x14ac:dyDescent="0.25">
      <c r="A3" s="404" t="s">
        <v>1464</v>
      </c>
      <c r="B3" s="227"/>
      <c r="C3" s="227"/>
      <c r="D3" s="227"/>
      <c r="E3" s="282"/>
      <c r="G3" s="228"/>
      <c r="H3" s="227"/>
      <c r="I3" s="227"/>
      <c r="J3" s="227"/>
      <c r="K3" s="227"/>
      <c r="L3" s="227"/>
      <c r="M3" s="227"/>
      <c r="N3" s="227"/>
      <c r="O3" s="227"/>
      <c r="P3" s="227"/>
      <c r="Q3" s="227"/>
      <c r="R3" s="227"/>
      <c r="S3" s="227"/>
      <c r="T3" s="227"/>
      <c r="U3" s="227"/>
      <c r="V3" s="227"/>
      <c r="W3" s="227"/>
    </row>
    <row r="4" spans="1:23" ht="18" customHeight="1" x14ac:dyDescent="0.25">
      <c r="A4" s="404" t="s">
        <v>1465</v>
      </c>
      <c r="B4" s="227"/>
      <c r="C4" s="227"/>
      <c r="D4" s="227"/>
      <c r="E4" s="282"/>
      <c r="G4" s="228"/>
      <c r="H4" s="227"/>
      <c r="I4" s="227"/>
      <c r="J4" s="227"/>
      <c r="K4" s="227"/>
      <c r="L4" s="227"/>
      <c r="M4" s="227"/>
      <c r="N4" s="227"/>
      <c r="O4" s="227"/>
      <c r="P4" s="227"/>
      <c r="Q4" s="227"/>
      <c r="R4" s="227"/>
      <c r="S4" s="227"/>
      <c r="T4" s="227"/>
      <c r="U4" s="227"/>
      <c r="V4" s="227"/>
      <c r="W4" s="227"/>
    </row>
    <row r="5" spans="1:23" ht="14.45" customHeight="1" x14ac:dyDescent="0.25">
      <c r="A5" s="404" t="s">
        <v>1466</v>
      </c>
      <c r="B5" s="229"/>
      <c r="C5" s="229"/>
      <c r="D5" s="229"/>
      <c r="E5" s="232"/>
      <c r="F5" s="229"/>
      <c r="G5" s="229"/>
      <c r="H5" s="229"/>
      <c r="I5" s="229"/>
      <c r="J5" s="229"/>
      <c r="K5" s="229"/>
      <c r="L5" s="229"/>
      <c r="M5" s="229"/>
      <c r="N5" s="229"/>
      <c r="O5" s="229"/>
      <c r="P5" s="229"/>
      <c r="Q5" s="229"/>
      <c r="R5" s="229"/>
      <c r="S5" s="229"/>
      <c r="T5" s="229"/>
      <c r="U5" s="229"/>
      <c r="V5" s="229"/>
      <c r="W5" s="229"/>
    </row>
    <row r="6" spans="1:23" ht="14.45" customHeight="1" x14ac:dyDescent="0.25">
      <c r="A6" s="578" t="s">
        <v>102</v>
      </c>
      <c r="B6" s="577" t="s">
        <v>121</v>
      </c>
      <c r="C6" s="589" t="s">
        <v>90</v>
      </c>
      <c r="D6" s="589" t="s">
        <v>91</v>
      </c>
      <c r="E6" s="580" t="s">
        <v>450</v>
      </c>
      <c r="F6" s="589" t="s">
        <v>92</v>
      </c>
      <c r="G6" s="583" t="s">
        <v>106</v>
      </c>
      <c r="H6" s="592"/>
      <c r="I6" s="592"/>
      <c r="J6" s="592"/>
      <c r="K6" s="592"/>
      <c r="L6" s="592"/>
      <c r="M6" s="592"/>
      <c r="N6" s="584"/>
      <c r="O6" s="585" t="s">
        <v>107</v>
      </c>
      <c r="P6" s="586"/>
      <c r="Q6" s="573" t="s">
        <v>108</v>
      </c>
      <c r="R6" s="574"/>
      <c r="S6" s="577" t="s">
        <v>109</v>
      </c>
      <c r="T6" s="577" t="s">
        <v>110</v>
      </c>
      <c r="U6" s="577" t="s">
        <v>118</v>
      </c>
      <c r="V6" s="577" t="s">
        <v>117</v>
      </c>
      <c r="W6" s="570" t="s">
        <v>93</v>
      </c>
    </row>
    <row r="7" spans="1:23" ht="14.45" customHeight="1" x14ac:dyDescent="0.25">
      <c r="A7" s="578"/>
      <c r="B7" s="578"/>
      <c r="C7" s="590"/>
      <c r="D7" s="590"/>
      <c r="E7" s="581"/>
      <c r="F7" s="590"/>
      <c r="G7" s="583" t="s">
        <v>111</v>
      </c>
      <c r="H7" s="584"/>
      <c r="I7" s="583" t="s">
        <v>112</v>
      </c>
      <c r="J7" s="584"/>
      <c r="K7" s="583" t="s">
        <v>113</v>
      </c>
      <c r="L7" s="584"/>
      <c r="M7" s="583" t="s">
        <v>114</v>
      </c>
      <c r="N7" s="584"/>
      <c r="O7" s="587"/>
      <c r="P7" s="588"/>
      <c r="Q7" s="575"/>
      <c r="R7" s="576"/>
      <c r="S7" s="578"/>
      <c r="T7" s="578"/>
      <c r="U7" s="578"/>
      <c r="V7" s="578"/>
      <c r="W7" s="571"/>
    </row>
    <row r="8" spans="1:23" ht="38.25" customHeight="1" x14ac:dyDescent="0.25">
      <c r="A8" s="579"/>
      <c r="B8" s="579"/>
      <c r="C8" s="591"/>
      <c r="D8" s="591"/>
      <c r="E8" s="582"/>
      <c r="F8" s="591"/>
      <c r="G8" s="289" t="s">
        <v>115</v>
      </c>
      <c r="H8" s="289" t="s">
        <v>12</v>
      </c>
      <c r="I8" s="289" t="s">
        <v>115</v>
      </c>
      <c r="J8" s="289" t="s">
        <v>12</v>
      </c>
      <c r="K8" s="289" t="s">
        <v>115</v>
      </c>
      <c r="L8" s="289" t="s">
        <v>12</v>
      </c>
      <c r="M8" s="289" t="s">
        <v>115</v>
      </c>
      <c r="N8" s="289" t="s">
        <v>12</v>
      </c>
      <c r="O8" s="289" t="s">
        <v>115</v>
      </c>
      <c r="P8" s="289" t="s">
        <v>12</v>
      </c>
      <c r="Q8" s="289" t="s">
        <v>116</v>
      </c>
      <c r="R8" s="289" t="s">
        <v>87</v>
      </c>
      <c r="S8" s="579"/>
      <c r="T8" s="579"/>
      <c r="U8" s="579"/>
      <c r="V8" s="579"/>
      <c r="W8" s="572"/>
    </row>
    <row r="9" spans="1:23" ht="256.5" customHeight="1" x14ac:dyDescent="0.25">
      <c r="A9" s="598" t="s">
        <v>1464</v>
      </c>
      <c r="B9" s="595" t="s">
        <v>542</v>
      </c>
      <c r="C9" s="408" t="s">
        <v>543</v>
      </c>
      <c r="D9" s="408" t="s">
        <v>544</v>
      </c>
      <c r="E9" s="72" t="s">
        <v>1486</v>
      </c>
      <c r="F9" s="409" t="s">
        <v>1493</v>
      </c>
      <c r="G9" s="220">
        <v>0.1</v>
      </c>
      <c r="H9" s="221">
        <v>4000</v>
      </c>
      <c r="I9" s="220">
        <v>0.4</v>
      </c>
      <c r="J9" s="221">
        <v>16000</v>
      </c>
      <c r="K9" s="220">
        <v>0.4</v>
      </c>
      <c r="L9" s="221">
        <v>16000</v>
      </c>
      <c r="M9" s="220">
        <v>0.1</v>
      </c>
      <c r="N9" s="221">
        <v>4000</v>
      </c>
      <c r="O9" s="72">
        <v>100</v>
      </c>
      <c r="P9" s="256">
        <v>40000</v>
      </c>
      <c r="Q9" s="72" t="s">
        <v>1686</v>
      </c>
      <c r="R9" s="72" t="s">
        <v>1685</v>
      </c>
      <c r="S9" s="72" t="s">
        <v>1523</v>
      </c>
      <c r="T9" s="72" t="s">
        <v>1520</v>
      </c>
      <c r="U9" s="72" t="s">
        <v>1521</v>
      </c>
      <c r="V9" s="72" t="s">
        <v>1526</v>
      </c>
      <c r="W9" s="72" t="s">
        <v>1522</v>
      </c>
    </row>
    <row r="10" spans="1:23" ht="279" customHeight="1" x14ac:dyDescent="0.25">
      <c r="A10" s="599"/>
      <c r="B10" s="596"/>
      <c r="C10" s="291" t="s">
        <v>545</v>
      </c>
      <c r="D10" s="291" t="s">
        <v>1496</v>
      </c>
      <c r="E10" s="72" t="s">
        <v>1670</v>
      </c>
      <c r="F10" s="69" t="s">
        <v>1494</v>
      </c>
      <c r="G10" s="220">
        <v>0.1</v>
      </c>
      <c r="H10" s="221">
        <v>18700</v>
      </c>
      <c r="I10" s="220">
        <v>0.35</v>
      </c>
      <c r="J10" s="221">
        <v>65450</v>
      </c>
      <c r="K10" s="220">
        <v>0.45</v>
      </c>
      <c r="L10" s="221">
        <v>84150</v>
      </c>
      <c r="M10" s="220">
        <v>0.1</v>
      </c>
      <c r="N10" s="221">
        <v>18700</v>
      </c>
      <c r="O10" s="72">
        <v>100</v>
      </c>
      <c r="P10" s="256">
        <v>187000</v>
      </c>
      <c r="Q10" s="72" t="s">
        <v>1687</v>
      </c>
      <c r="R10" s="72" t="s">
        <v>1685</v>
      </c>
      <c r="S10" s="72" t="s">
        <v>1524</v>
      </c>
      <c r="T10" s="72" t="s">
        <v>1525</v>
      </c>
      <c r="U10" s="72" t="s">
        <v>1521</v>
      </c>
      <c r="V10" s="72" t="s">
        <v>1527</v>
      </c>
      <c r="W10" s="72" t="s">
        <v>1522</v>
      </c>
    </row>
    <row r="11" spans="1:23" ht="179.25" customHeight="1" x14ac:dyDescent="0.25">
      <c r="A11" s="600"/>
      <c r="B11" s="597"/>
      <c r="C11" s="291" t="s">
        <v>546</v>
      </c>
      <c r="D11" s="291" t="s">
        <v>547</v>
      </c>
      <c r="E11" s="72" t="s">
        <v>1672</v>
      </c>
      <c r="F11" s="72" t="s">
        <v>1495</v>
      </c>
      <c r="G11" s="220">
        <v>0.3</v>
      </c>
      <c r="H11" s="221">
        <v>6000</v>
      </c>
      <c r="I11" s="220">
        <v>0.3</v>
      </c>
      <c r="J11" s="221">
        <v>6000</v>
      </c>
      <c r="K11" s="220">
        <v>0.3</v>
      </c>
      <c r="L11" s="221">
        <v>6000</v>
      </c>
      <c r="M11" s="220">
        <v>0.1</v>
      </c>
      <c r="N11" s="221">
        <v>2000</v>
      </c>
      <c r="O11" s="72">
        <v>100</v>
      </c>
      <c r="P11" s="256">
        <v>20000</v>
      </c>
      <c r="Q11" s="72" t="s">
        <v>1694</v>
      </c>
      <c r="R11" s="72" t="s">
        <v>1685</v>
      </c>
      <c r="S11" s="224"/>
      <c r="T11" s="72"/>
      <c r="U11" s="72"/>
      <c r="V11" s="72"/>
      <c r="W11" s="72" t="s">
        <v>1522</v>
      </c>
    </row>
    <row r="12" spans="1:23" ht="208.5" customHeight="1" x14ac:dyDescent="0.25">
      <c r="A12" s="521"/>
      <c r="B12" s="521"/>
      <c r="C12" s="291" t="s">
        <v>548</v>
      </c>
      <c r="D12" s="291" t="s">
        <v>549</v>
      </c>
      <c r="E12" s="72" t="s">
        <v>1673</v>
      </c>
      <c r="F12" s="72" t="s">
        <v>1674</v>
      </c>
      <c r="G12" s="220">
        <v>0.2</v>
      </c>
      <c r="H12" s="222">
        <v>15000</v>
      </c>
      <c r="I12" s="220">
        <v>0.3</v>
      </c>
      <c r="J12" s="230">
        <v>22500</v>
      </c>
      <c r="K12" s="220">
        <v>0.4</v>
      </c>
      <c r="L12" s="222">
        <v>30000</v>
      </c>
      <c r="M12" s="220">
        <v>0.1</v>
      </c>
      <c r="N12" s="222">
        <v>7500</v>
      </c>
      <c r="O12" s="72">
        <v>100</v>
      </c>
      <c r="P12" s="256">
        <v>75000</v>
      </c>
      <c r="Q12" s="72" t="s">
        <v>1695</v>
      </c>
      <c r="R12" s="72" t="s">
        <v>1685</v>
      </c>
      <c r="S12" s="72" t="s">
        <v>1533</v>
      </c>
      <c r="T12" s="72" t="s">
        <v>1528</v>
      </c>
      <c r="U12" s="72" t="s">
        <v>1529</v>
      </c>
      <c r="V12" s="72" t="s">
        <v>1530</v>
      </c>
      <c r="W12" s="72" t="s">
        <v>1522</v>
      </c>
    </row>
    <row r="13" spans="1:23" ht="215.25" customHeight="1" x14ac:dyDescent="0.25">
      <c r="A13" s="593" t="s">
        <v>1671</v>
      </c>
      <c r="B13" s="593" t="s">
        <v>1468</v>
      </c>
      <c r="C13" s="292" t="s">
        <v>550</v>
      </c>
      <c r="D13" s="291" t="s">
        <v>120</v>
      </c>
      <c r="E13" s="72" t="s">
        <v>1488</v>
      </c>
      <c r="F13" s="72" t="s">
        <v>1675</v>
      </c>
      <c r="G13" s="220">
        <v>0.2</v>
      </c>
      <c r="H13" s="223">
        <v>4000</v>
      </c>
      <c r="I13" s="220">
        <v>0.4</v>
      </c>
      <c r="J13" s="222">
        <v>8000</v>
      </c>
      <c r="K13" s="220">
        <v>0.5</v>
      </c>
      <c r="L13" s="223">
        <v>10000</v>
      </c>
      <c r="M13" s="220">
        <v>0.1</v>
      </c>
      <c r="N13" s="222">
        <v>2000</v>
      </c>
      <c r="O13" s="72">
        <v>100</v>
      </c>
      <c r="P13" s="256">
        <v>20000</v>
      </c>
      <c r="Q13" s="72" t="s">
        <v>1696</v>
      </c>
      <c r="R13" s="72" t="s">
        <v>1685</v>
      </c>
      <c r="S13" s="69" t="s">
        <v>1535</v>
      </c>
      <c r="T13" s="69" t="s">
        <v>1532</v>
      </c>
      <c r="U13" s="69" t="s">
        <v>1534</v>
      </c>
      <c r="V13" s="69" t="s">
        <v>1531</v>
      </c>
      <c r="W13" s="72" t="s">
        <v>1522</v>
      </c>
    </row>
    <row r="14" spans="1:23" ht="135.75" customHeight="1" x14ac:dyDescent="0.25">
      <c r="A14" s="594"/>
      <c r="B14" s="594"/>
      <c r="C14" s="293" t="s">
        <v>1497</v>
      </c>
      <c r="D14" s="292" t="s">
        <v>551</v>
      </c>
      <c r="E14" s="72" t="s">
        <v>1677</v>
      </c>
      <c r="F14" s="69" t="s">
        <v>1676</v>
      </c>
      <c r="G14" s="220"/>
      <c r="H14" s="222"/>
      <c r="I14" s="220">
        <v>0.9</v>
      </c>
      <c r="J14" s="222">
        <v>45000</v>
      </c>
      <c r="K14" s="220">
        <v>0.1</v>
      </c>
      <c r="L14" s="222">
        <v>5000</v>
      </c>
      <c r="M14" s="220"/>
      <c r="N14" s="222"/>
      <c r="O14" s="222">
        <v>100</v>
      </c>
      <c r="P14" s="256">
        <v>50000</v>
      </c>
      <c r="Q14" s="72" t="s">
        <v>1697</v>
      </c>
      <c r="R14" s="72" t="s">
        <v>1685</v>
      </c>
      <c r="S14" s="69" t="s">
        <v>1536</v>
      </c>
      <c r="T14" s="69" t="s">
        <v>1537</v>
      </c>
      <c r="U14" s="69" t="s">
        <v>1538</v>
      </c>
      <c r="V14" s="69" t="s">
        <v>1539</v>
      </c>
      <c r="W14" s="72" t="s">
        <v>1522</v>
      </c>
    </row>
    <row r="15" spans="1:23" ht="15.6" customHeight="1" x14ac:dyDescent="0.25">
      <c r="A15" s="377"/>
      <c r="B15" s="378"/>
      <c r="C15" s="377" t="s">
        <v>122</v>
      </c>
      <c r="D15" s="378"/>
      <c r="E15" s="378"/>
      <c r="F15" s="379"/>
      <c r="G15" s="258">
        <f t="shared" ref="G15:N15" si="0">SUM(G9:G14)</f>
        <v>0.89999999999999991</v>
      </c>
      <c r="H15" s="258">
        <f t="shared" si="0"/>
        <v>47700</v>
      </c>
      <c r="I15" s="258">
        <f t="shared" si="0"/>
        <v>2.65</v>
      </c>
      <c r="J15" s="258">
        <f t="shared" si="0"/>
        <v>162950</v>
      </c>
      <c r="K15" s="258">
        <f t="shared" si="0"/>
        <v>2.1500000000000004</v>
      </c>
      <c r="L15" s="258">
        <f t="shared" si="0"/>
        <v>151150</v>
      </c>
      <c r="M15" s="258">
        <f t="shared" si="0"/>
        <v>0.5</v>
      </c>
      <c r="N15" s="258">
        <f t="shared" si="0"/>
        <v>34200</v>
      </c>
      <c r="O15" s="258">
        <f>G15+I15+K15+M15</f>
        <v>6.2</v>
      </c>
      <c r="P15" s="259">
        <f>H15+J15+L15+N15</f>
        <v>396000</v>
      </c>
      <c r="Q15" s="226"/>
      <c r="R15" s="226"/>
      <c r="S15" s="226"/>
      <c r="T15" s="226"/>
      <c r="U15" s="226"/>
      <c r="V15" s="226"/>
      <c r="W15" s="231"/>
    </row>
    <row r="16" spans="1:23" x14ac:dyDescent="0.25">
      <c r="E16" s="93"/>
    </row>
    <row r="17" spans="5:19" x14ac:dyDescent="0.25">
      <c r="E17" s="93"/>
    </row>
    <row r="18" spans="5:19" x14ac:dyDescent="0.25">
      <c r="E18" s="93"/>
    </row>
    <row r="19" spans="5:19" x14ac:dyDescent="0.25">
      <c r="E19" s="93"/>
    </row>
    <row r="20" spans="5:19" x14ac:dyDescent="0.25">
      <c r="E20" s="93"/>
    </row>
    <row r="21" spans="5:19" x14ac:dyDescent="0.25">
      <c r="E21" s="93"/>
    </row>
    <row r="22" spans="5:19" x14ac:dyDescent="0.25">
      <c r="E22" s="93"/>
    </row>
    <row r="23" spans="5:19" x14ac:dyDescent="0.25">
      <c r="E23" s="93"/>
      <c r="S23" s="550"/>
    </row>
    <row r="24" spans="5:19" x14ac:dyDescent="0.25">
      <c r="E24" s="93"/>
    </row>
    <row r="25" spans="5:19" x14ac:dyDescent="0.25">
      <c r="E25" s="93"/>
    </row>
    <row r="26" spans="5:19" x14ac:dyDescent="0.25">
      <c r="E26" s="93"/>
    </row>
    <row r="27" spans="5:19" x14ac:dyDescent="0.25">
      <c r="E27" s="93"/>
    </row>
    <row r="28" spans="5:19" x14ac:dyDescent="0.25">
      <c r="E28" s="93"/>
    </row>
    <row r="29" spans="5:19" x14ac:dyDescent="0.25">
      <c r="E29" s="93"/>
    </row>
    <row r="30" spans="5:19" x14ac:dyDescent="0.25">
      <c r="E30" s="93"/>
    </row>
    <row r="31" spans="5:19" x14ac:dyDescent="0.25">
      <c r="E31" s="93"/>
    </row>
    <row r="32" spans="5:19" x14ac:dyDescent="0.25">
      <c r="E32" s="93"/>
    </row>
    <row r="33" spans="5:5" x14ac:dyDescent="0.25">
      <c r="E33" s="93"/>
    </row>
    <row r="34" spans="5:5" x14ac:dyDescent="0.25">
      <c r="E34" s="93"/>
    </row>
    <row r="35" spans="5:5" x14ac:dyDescent="0.25">
      <c r="E35" s="93"/>
    </row>
    <row r="36" spans="5:5" x14ac:dyDescent="0.25">
      <c r="E36" s="93"/>
    </row>
    <row r="37" spans="5:5" x14ac:dyDescent="0.25">
      <c r="E37" s="93"/>
    </row>
    <row r="38" spans="5:5" x14ac:dyDescent="0.25">
      <c r="E38" s="93"/>
    </row>
    <row r="39" spans="5:5" x14ac:dyDescent="0.25">
      <c r="E39" s="93"/>
    </row>
    <row r="40" spans="5:5" x14ac:dyDescent="0.25">
      <c r="E40" s="93"/>
    </row>
    <row r="41" spans="5:5" x14ac:dyDescent="0.25">
      <c r="E41" s="93"/>
    </row>
    <row r="42" spans="5:5" x14ac:dyDescent="0.25">
      <c r="E42" s="93"/>
    </row>
    <row r="43" spans="5:5" x14ac:dyDescent="0.25">
      <c r="E43" s="93"/>
    </row>
    <row r="44" spans="5:5" x14ac:dyDescent="0.25">
      <c r="E44" s="93"/>
    </row>
    <row r="45" spans="5:5" x14ac:dyDescent="0.25">
      <c r="E45" s="93"/>
    </row>
    <row r="46" spans="5:5" x14ac:dyDescent="0.25">
      <c r="E46" s="93"/>
    </row>
    <row r="47" spans="5:5" x14ac:dyDescent="0.25">
      <c r="E47" s="93"/>
    </row>
    <row r="48" spans="5:5" x14ac:dyDescent="0.25">
      <c r="E48" s="93"/>
    </row>
    <row r="49" spans="5:5" x14ac:dyDescent="0.25">
      <c r="E49" s="93"/>
    </row>
    <row r="50" spans="5:5" x14ac:dyDescent="0.25">
      <c r="E50" s="93"/>
    </row>
    <row r="51" spans="5:5" x14ac:dyDescent="0.25">
      <c r="E51" s="93"/>
    </row>
    <row r="52" spans="5:5" x14ac:dyDescent="0.25">
      <c r="E52" s="93"/>
    </row>
    <row r="53" spans="5:5" x14ac:dyDescent="0.25">
      <c r="E53" s="93"/>
    </row>
    <row r="54" spans="5:5" x14ac:dyDescent="0.25">
      <c r="E54" s="93"/>
    </row>
    <row r="55" spans="5:5" x14ac:dyDescent="0.25">
      <c r="E55" s="93"/>
    </row>
    <row r="56" spans="5:5" x14ac:dyDescent="0.25">
      <c r="E56" s="93"/>
    </row>
    <row r="57" spans="5:5" x14ac:dyDescent="0.25">
      <c r="E57" s="93"/>
    </row>
    <row r="58" spans="5:5" x14ac:dyDescent="0.25">
      <c r="E58" s="93"/>
    </row>
    <row r="59" spans="5:5" x14ac:dyDescent="0.25">
      <c r="E59" s="93"/>
    </row>
    <row r="60" spans="5:5" x14ac:dyDescent="0.25">
      <c r="E60" s="93"/>
    </row>
    <row r="61" spans="5:5" x14ac:dyDescent="0.25">
      <c r="E61" s="93"/>
    </row>
    <row r="62" spans="5:5" x14ac:dyDescent="0.25">
      <c r="E62" s="93"/>
    </row>
    <row r="63" spans="5:5" x14ac:dyDescent="0.25">
      <c r="E63" s="93"/>
    </row>
    <row r="64" spans="5:5" x14ac:dyDescent="0.25">
      <c r="E64" s="93"/>
    </row>
    <row r="65" spans="5:5" x14ac:dyDescent="0.25">
      <c r="E65" s="93"/>
    </row>
    <row r="66" spans="5:5" x14ac:dyDescent="0.25">
      <c r="E66" s="93"/>
    </row>
    <row r="67" spans="5:5" x14ac:dyDescent="0.25">
      <c r="E67" s="93"/>
    </row>
    <row r="68" spans="5:5" x14ac:dyDescent="0.25">
      <c r="E68" s="93"/>
    </row>
    <row r="69" spans="5:5" x14ac:dyDescent="0.25">
      <c r="E69" s="93"/>
    </row>
    <row r="70" spans="5:5" x14ac:dyDescent="0.25">
      <c r="E70" s="93"/>
    </row>
    <row r="71" spans="5:5" x14ac:dyDescent="0.25">
      <c r="E71" s="93"/>
    </row>
    <row r="72" spans="5:5" x14ac:dyDescent="0.25">
      <c r="E72" s="93"/>
    </row>
    <row r="73" spans="5:5" x14ac:dyDescent="0.25">
      <c r="E73" s="93"/>
    </row>
    <row r="74" spans="5:5" x14ac:dyDescent="0.25">
      <c r="E74" s="93"/>
    </row>
    <row r="75" spans="5:5" x14ac:dyDescent="0.25">
      <c r="E75" s="93"/>
    </row>
    <row r="76" spans="5:5" x14ac:dyDescent="0.25">
      <c r="E76" s="93"/>
    </row>
    <row r="77" spans="5:5" x14ac:dyDescent="0.25">
      <c r="E77" s="93"/>
    </row>
    <row r="78" spans="5:5" x14ac:dyDescent="0.25">
      <c r="E78" s="93"/>
    </row>
  </sheetData>
  <mergeCells count="22">
    <mergeCell ref="A6:A8"/>
    <mergeCell ref="B6:B8"/>
    <mergeCell ref="B13:B14"/>
    <mergeCell ref="B9:B11"/>
    <mergeCell ref="A9:A11"/>
    <mergeCell ref="A13:A14"/>
    <mergeCell ref="O6:P7"/>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s>
  <conditionalFormatting sqref="E9:E14">
    <cfRule type="duplicateValues" dxfId="0" priority="9"/>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28"/>
  <sheetViews>
    <sheetView showGridLines="0" zoomScale="70" zoomScaleNormal="70" workbookViewId="0">
      <pane ySplit="6" topLeftCell="A10" activePane="bottomLeft" state="frozen"/>
      <selection sqref="A1:V1"/>
      <selection pane="bottomLeft" activeCell="F11" sqref="F11"/>
    </sheetView>
  </sheetViews>
  <sheetFormatPr baseColWidth="10" defaultColWidth="12.5703125" defaultRowHeight="12" x14ac:dyDescent="0.25"/>
  <cols>
    <col min="1" max="1" width="45.42578125" style="319" customWidth="1"/>
    <col min="2" max="2" width="48.140625" style="305" customWidth="1"/>
    <col min="3" max="3" width="32.42578125" style="305" customWidth="1"/>
    <col min="4" max="4" width="32.7109375" style="305" customWidth="1"/>
    <col min="5" max="5" width="27.42578125" style="320" customWidth="1"/>
    <col min="6" max="7" width="36.42578125" style="305" customWidth="1"/>
    <col min="8" max="8" width="15.28515625" style="305" customWidth="1"/>
    <col min="9" max="9" width="15.85546875" style="305" customWidth="1"/>
    <col min="10" max="10" width="15.28515625" style="305" customWidth="1"/>
    <col min="11" max="11" width="15.42578125" style="305" customWidth="1"/>
    <col min="12" max="12" width="15.28515625" style="305" customWidth="1"/>
    <col min="13" max="13" width="14.85546875" style="305" customWidth="1"/>
    <col min="14" max="14" width="15.28515625" style="305" customWidth="1"/>
    <col min="15" max="15" width="17.5703125" style="305" customWidth="1"/>
    <col min="16" max="16" width="15.28515625" style="305" customWidth="1"/>
    <col min="17" max="17" width="16.28515625" style="305" customWidth="1"/>
    <col min="18" max="19" width="12.5703125" style="305"/>
    <col min="20" max="23" width="14.28515625" style="305" customWidth="1"/>
    <col min="24" max="24" width="15.7109375" style="305" customWidth="1"/>
    <col min="25" max="16384" width="12.5703125" style="305"/>
  </cols>
  <sheetData>
    <row r="1" spans="1:24" s="294" customFormat="1" ht="18.75" x14ac:dyDescent="0.25">
      <c r="B1" s="372"/>
      <c r="C1" s="372"/>
      <c r="D1" s="372"/>
      <c r="E1" s="372"/>
      <c r="F1" s="372"/>
      <c r="G1" s="372"/>
      <c r="H1" s="372" t="s">
        <v>95</v>
      </c>
      <c r="I1" s="372"/>
      <c r="J1" s="372"/>
      <c r="K1" s="372"/>
      <c r="L1" s="372"/>
      <c r="M1" s="372"/>
      <c r="N1" s="372"/>
      <c r="O1" s="372"/>
      <c r="P1" s="372"/>
      <c r="Q1" s="372"/>
      <c r="R1" s="372"/>
      <c r="S1" s="372"/>
      <c r="T1" s="372"/>
      <c r="U1" s="372"/>
      <c r="V1" s="372"/>
      <c r="W1" s="372"/>
      <c r="X1" s="372"/>
    </row>
    <row r="2" spans="1:24" s="294" customFormat="1" ht="18.75" x14ac:dyDescent="0.25">
      <c r="A2" s="405" t="s">
        <v>1462</v>
      </c>
      <c r="B2" s="372"/>
      <c r="C2" s="372"/>
      <c r="D2" s="372"/>
      <c r="E2" s="372"/>
      <c r="F2" s="372"/>
      <c r="G2" s="372"/>
      <c r="H2" s="372"/>
      <c r="I2" s="372"/>
      <c r="J2" s="372"/>
      <c r="K2" s="372"/>
      <c r="L2" s="372"/>
      <c r="M2" s="372"/>
      <c r="N2" s="372"/>
      <c r="O2" s="372"/>
      <c r="P2" s="372"/>
      <c r="Q2" s="372"/>
      <c r="R2" s="372"/>
      <c r="S2" s="372"/>
      <c r="T2" s="372"/>
      <c r="U2" s="372"/>
      <c r="V2" s="372"/>
      <c r="W2" s="372"/>
      <c r="X2" s="372"/>
    </row>
    <row r="3" spans="1:24" s="294" customFormat="1" ht="21" customHeight="1" x14ac:dyDescent="0.25">
      <c r="A3" s="295" t="s">
        <v>1467</v>
      </c>
      <c r="B3" s="296"/>
      <c r="C3" s="296"/>
      <c r="D3" s="296"/>
      <c r="E3" s="297"/>
      <c r="F3" s="296"/>
      <c r="G3" s="296"/>
      <c r="H3" s="296"/>
      <c r="I3" s="296"/>
      <c r="J3" s="296"/>
      <c r="K3" s="296"/>
      <c r="L3" s="296"/>
      <c r="M3" s="296"/>
      <c r="N3" s="296"/>
      <c r="O3" s="296"/>
      <c r="P3" s="296"/>
      <c r="Q3" s="296"/>
      <c r="R3" s="296"/>
      <c r="S3" s="296"/>
      <c r="T3" s="296"/>
      <c r="U3" s="296"/>
      <c r="V3" s="296"/>
      <c r="W3" s="296"/>
      <c r="X3" s="296"/>
    </row>
    <row r="4" spans="1:24" s="67" customFormat="1" ht="23.25" customHeight="1" x14ac:dyDescent="0.25">
      <c r="A4" s="577" t="s">
        <v>102</v>
      </c>
      <c r="B4" s="577" t="s">
        <v>121</v>
      </c>
      <c r="C4" s="589" t="s">
        <v>90</v>
      </c>
      <c r="D4" s="589" t="s">
        <v>91</v>
      </c>
      <c r="E4" s="580" t="s">
        <v>451</v>
      </c>
      <c r="F4" s="589" t="s">
        <v>92</v>
      </c>
      <c r="G4" s="401"/>
      <c r="H4" s="583" t="s">
        <v>106</v>
      </c>
      <c r="I4" s="592"/>
      <c r="J4" s="592"/>
      <c r="K4" s="592"/>
      <c r="L4" s="592"/>
      <c r="M4" s="592"/>
      <c r="N4" s="592"/>
      <c r="O4" s="584"/>
      <c r="P4" s="585" t="s">
        <v>107</v>
      </c>
      <c r="Q4" s="586"/>
      <c r="R4" s="573" t="s">
        <v>108</v>
      </c>
      <c r="S4" s="574"/>
      <c r="T4" s="577" t="s">
        <v>109</v>
      </c>
      <c r="U4" s="577" t="s">
        <v>110</v>
      </c>
      <c r="V4" s="577" t="s">
        <v>118</v>
      </c>
      <c r="W4" s="577" t="s">
        <v>117</v>
      </c>
      <c r="X4" s="589" t="s">
        <v>93</v>
      </c>
    </row>
    <row r="5" spans="1:24" s="67" customFormat="1" ht="24" customHeight="1" x14ac:dyDescent="0.25">
      <c r="A5" s="578"/>
      <c r="B5" s="578"/>
      <c r="C5" s="590"/>
      <c r="D5" s="590"/>
      <c r="E5" s="581"/>
      <c r="F5" s="590"/>
      <c r="G5" s="403"/>
      <c r="H5" s="583" t="s">
        <v>111</v>
      </c>
      <c r="I5" s="584"/>
      <c r="J5" s="583" t="s">
        <v>112</v>
      </c>
      <c r="K5" s="584"/>
      <c r="L5" s="583" t="s">
        <v>113</v>
      </c>
      <c r="M5" s="584"/>
      <c r="N5" s="583" t="s">
        <v>114</v>
      </c>
      <c r="O5" s="584"/>
      <c r="P5" s="587"/>
      <c r="Q5" s="588"/>
      <c r="R5" s="575"/>
      <c r="S5" s="576"/>
      <c r="T5" s="578"/>
      <c r="U5" s="578"/>
      <c r="V5" s="578"/>
      <c r="W5" s="578"/>
      <c r="X5" s="590"/>
    </row>
    <row r="6" spans="1:24" s="67" customFormat="1" ht="31.5" customHeight="1" x14ac:dyDescent="0.25">
      <c r="A6" s="579"/>
      <c r="B6" s="579"/>
      <c r="C6" s="591"/>
      <c r="D6" s="591"/>
      <c r="E6" s="582"/>
      <c r="F6" s="591"/>
      <c r="G6" s="402"/>
      <c r="H6" s="289" t="s">
        <v>115</v>
      </c>
      <c r="I6" s="289" t="s">
        <v>12</v>
      </c>
      <c r="J6" s="289" t="s">
        <v>115</v>
      </c>
      <c r="K6" s="289" t="s">
        <v>12</v>
      </c>
      <c r="L6" s="289" t="s">
        <v>115</v>
      </c>
      <c r="M6" s="289" t="s">
        <v>12</v>
      </c>
      <c r="N6" s="289" t="s">
        <v>115</v>
      </c>
      <c r="O6" s="289" t="s">
        <v>12</v>
      </c>
      <c r="P6" s="289" t="s">
        <v>115</v>
      </c>
      <c r="Q6" s="289" t="s">
        <v>12</v>
      </c>
      <c r="R6" s="289" t="s">
        <v>116</v>
      </c>
      <c r="S6" s="289" t="s">
        <v>87</v>
      </c>
      <c r="T6" s="579"/>
      <c r="U6" s="579"/>
      <c r="V6" s="579"/>
      <c r="W6" s="579"/>
      <c r="X6" s="591"/>
    </row>
    <row r="7" spans="1:24" ht="177.75" customHeight="1" x14ac:dyDescent="0.25">
      <c r="A7" s="601" t="s">
        <v>1467</v>
      </c>
      <c r="B7" s="298" t="s">
        <v>1456</v>
      </c>
      <c r="C7" s="299" t="s">
        <v>1457</v>
      </c>
      <c r="D7" s="300" t="s">
        <v>1518</v>
      </c>
      <c r="E7" s="301" t="s">
        <v>1486</v>
      </c>
      <c r="F7" s="301" t="s">
        <v>1498</v>
      </c>
      <c r="G7" s="301"/>
      <c r="H7" s="303">
        <v>0.1</v>
      </c>
      <c r="I7" s="302">
        <v>2000</v>
      </c>
      <c r="J7" s="303">
        <v>0.3</v>
      </c>
      <c r="K7" s="304">
        <v>6000</v>
      </c>
      <c r="L7" s="302">
        <v>40</v>
      </c>
      <c r="M7" s="256">
        <v>8000</v>
      </c>
      <c r="N7" s="303">
        <v>0.2</v>
      </c>
      <c r="O7" s="256">
        <v>4000</v>
      </c>
      <c r="P7" s="302">
        <v>100</v>
      </c>
      <c r="Q7" s="256">
        <v>20000</v>
      </c>
      <c r="R7" s="302" t="s">
        <v>1687</v>
      </c>
      <c r="S7" s="302" t="s">
        <v>1698</v>
      </c>
      <c r="T7" s="302" t="s">
        <v>1540</v>
      </c>
      <c r="U7" s="302" t="s">
        <v>1541</v>
      </c>
      <c r="V7" s="302" t="s">
        <v>1542</v>
      </c>
      <c r="W7" s="302" t="s">
        <v>1543</v>
      </c>
      <c r="X7" s="72" t="s">
        <v>1544</v>
      </c>
    </row>
    <row r="8" spans="1:24" ht="129" customHeight="1" x14ac:dyDescent="0.25">
      <c r="A8" s="602"/>
      <c r="B8" s="518" t="s">
        <v>1678</v>
      </c>
      <c r="C8" s="522" t="s">
        <v>1499</v>
      </c>
      <c r="D8" s="399" t="s">
        <v>1500</v>
      </c>
      <c r="E8" s="301" t="s">
        <v>1670</v>
      </c>
      <c r="F8" s="524" t="s">
        <v>1458</v>
      </c>
      <c r="G8" s="300"/>
      <c r="H8" s="303">
        <v>0.1</v>
      </c>
      <c r="I8" s="310">
        <v>4000</v>
      </c>
      <c r="J8" s="303">
        <v>0.4</v>
      </c>
      <c r="K8" s="310">
        <v>16000</v>
      </c>
      <c r="L8" s="303">
        <v>0.5</v>
      </c>
      <c r="M8" s="256">
        <v>20000</v>
      </c>
      <c r="N8" s="303"/>
      <c r="O8" s="256"/>
      <c r="P8" s="302">
        <v>100</v>
      </c>
      <c r="Q8" s="256">
        <v>40000</v>
      </c>
      <c r="R8" s="302" t="s">
        <v>1694</v>
      </c>
      <c r="S8" s="302" t="s">
        <v>1698</v>
      </c>
      <c r="T8" s="302" t="s">
        <v>1545</v>
      </c>
      <c r="U8" s="302" t="s">
        <v>1546</v>
      </c>
      <c r="V8" s="302" t="s">
        <v>1548</v>
      </c>
      <c r="W8" s="302" t="s">
        <v>1547</v>
      </c>
      <c r="X8" s="72" t="s">
        <v>1522</v>
      </c>
    </row>
    <row r="9" spans="1:24" ht="174" customHeight="1" x14ac:dyDescent="0.25">
      <c r="A9" s="603"/>
      <c r="B9" s="518" t="s">
        <v>1679</v>
      </c>
      <c r="C9" s="522" t="s">
        <v>1502</v>
      </c>
      <c r="D9" s="522" t="s">
        <v>1459</v>
      </c>
      <c r="E9" s="522" t="s">
        <v>1680</v>
      </c>
      <c r="F9" s="522" t="s">
        <v>1501</v>
      </c>
      <c r="G9" s="522"/>
      <c r="H9" s="522"/>
      <c r="I9" s="522"/>
      <c r="J9" s="522">
        <v>40</v>
      </c>
      <c r="K9" s="522">
        <v>16000</v>
      </c>
      <c r="L9" s="522">
        <v>60</v>
      </c>
      <c r="M9" s="522">
        <v>24000</v>
      </c>
      <c r="N9" s="522"/>
      <c r="O9" s="522"/>
      <c r="P9" s="522">
        <v>100</v>
      </c>
      <c r="Q9" s="522">
        <v>40000</v>
      </c>
      <c r="R9" s="302" t="s">
        <v>1695</v>
      </c>
      <c r="S9" s="302" t="s">
        <v>1698</v>
      </c>
      <c r="T9" s="522" t="s">
        <v>1549</v>
      </c>
      <c r="U9" s="522"/>
      <c r="V9" s="522"/>
      <c r="W9" s="522"/>
      <c r="X9" s="522" t="s">
        <v>1522</v>
      </c>
    </row>
    <row r="10" spans="1:24" ht="153.75" customHeight="1" x14ac:dyDescent="0.25">
      <c r="A10" s="516"/>
      <c r="B10" s="517"/>
      <c r="C10" s="299" t="s">
        <v>1684</v>
      </c>
      <c r="D10" s="399" t="s">
        <v>1681</v>
      </c>
      <c r="E10" s="301" t="s">
        <v>1488</v>
      </c>
      <c r="F10" s="300" t="s">
        <v>1461</v>
      </c>
      <c r="G10" s="300"/>
      <c r="H10" s="303"/>
      <c r="I10" s="306"/>
      <c r="J10" s="303">
        <v>0.45</v>
      </c>
      <c r="K10" s="306">
        <v>22500</v>
      </c>
      <c r="L10" s="303">
        <v>0.4</v>
      </c>
      <c r="M10" s="257">
        <v>20000</v>
      </c>
      <c r="N10" s="309">
        <v>0.15</v>
      </c>
      <c r="O10" s="257">
        <v>7500</v>
      </c>
      <c r="P10" s="225">
        <v>1</v>
      </c>
      <c r="Q10" s="256">
        <v>50000</v>
      </c>
      <c r="R10" s="302" t="s">
        <v>1696</v>
      </c>
      <c r="S10" s="302" t="s">
        <v>1698</v>
      </c>
      <c r="T10" s="308" t="s">
        <v>1550</v>
      </c>
      <c r="U10" s="308" t="s">
        <v>1551</v>
      </c>
      <c r="V10" s="307" t="s">
        <v>1552</v>
      </c>
      <c r="W10" s="307" t="s">
        <v>1553</v>
      </c>
      <c r="X10" s="72" t="s">
        <v>1522</v>
      </c>
    </row>
    <row r="11" spans="1:24" ht="231.75" customHeight="1" x14ac:dyDescent="0.25">
      <c r="A11" s="516"/>
      <c r="B11" s="517"/>
      <c r="C11" s="400" t="s">
        <v>1683</v>
      </c>
      <c r="D11" s="300" t="s">
        <v>1682</v>
      </c>
      <c r="E11" s="553" t="s">
        <v>1732</v>
      </c>
      <c r="F11" s="300" t="s">
        <v>1460</v>
      </c>
      <c r="G11" s="300"/>
      <c r="H11" s="303">
        <v>0.1</v>
      </c>
      <c r="I11" s="306">
        <v>5000</v>
      </c>
      <c r="J11" s="303">
        <v>0.35</v>
      </c>
      <c r="K11" s="306">
        <v>17500</v>
      </c>
      <c r="L11" s="303">
        <v>0.4</v>
      </c>
      <c r="M11" s="257">
        <v>20000</v>
      </c>
      <c r="N11" s="309">
        <v>0.15</v>
      </c>
      <c r="O11" s="257">
        <v>7500</v>
      </c>
      <c r="P11" s="225">
        <v>1</v>
      </c>
      <c r="Q11" s="256">
        <v>50000</v>
      </c>
      <c r="R11" s="302" t="s">
        <v>1697</v>
      </c>
      <c r="S11" s="302" t="s">
        <v>1698</v>
      </c>
      <c r="T11" s="308" t="s">
        <v>1554</v>
      </c>
      <c r="U11" s="308" t="s">
        <v>1555</v>
      </c>
      <c r="V11" s="307" t="s">
        <v>1556</v>
      </c>
      <c r="W11" s="307" t="s">
        <v>1557</v>
      </c>
      <c r="X11" s="72" t="s">
        <v>1522</v>
      </c>
    </row>
    <row r="12" spans="1:24" ht="67.5" customHeight="1" x14ac:dyDescent="0.25">
      <c r="A12" s="374"/>
      <c r="B12" s="375"/>
      <c r="C12" s="374" t="s">
        <v>103</v>
      </c>
      <c r="D12" s="375"/>
      <c r="E12" s="375"/>
      <c r="F12" s="376"/>
      <c r="G12" s="376"/>
      <c r="H12" s="548">
        <f t="shared" ref="H12:O12" si="0">SUM(H7:H11)</f>
        <v>0.30000000000000004</v>
      </c>
      <c r="I12" s="313">
        <f t="shared" si="0"/>
        <v>11000</v>
      </c>
      <c r="J12" s="548">
        <f t="shared" si="0"/>
        <v>41.500000000000007</v>
      </c>
      <c r="K12" s="312">
        <f t="shared" si="0"/>
        <v>78000</v>
      </c>
      <c r="L12" s="312">
        <f t="shared" si="0"/>
        <v>101.30000000000001</v>
      </c>
      <c r="M12" s="313">
        <f t="shared" si="0"/>
        <v>92000</v>
      </c>
      <c r="N12" s="548">
        <f t="shared" si="0"/>
        <v>0.5</v>
      </c>
      <c r="O12" s="312">
        <f t="shared" si="0"/>
        <v>19000</v>
      </c>
      <c r="P12" s="312">
        <f>H12+J12+L12+N12</f>
        <v>143.60000000000002</v>
      </c>
      <c r="Q12" s="314">
        <f>I12+K12+M12+O12</f>
        <v>200000</v>
      </c>
      <c r="R12" s="315"/>
      <c r="S12" s="315"/>
      <c r="T12" s="315"/>
      <c r="U12" s="315"/>
      <c r="V12" s="315"/>
      <c r="W12" s="315"/>
      <c r="X12" s="315"/>
    </row>
    <row r="13" spans="1:24" ht="197.25" customHeight="1" x14ac:dyDescent="0.25">
      <c r="A13" s="316"/>
      <c r="B13" s="317"/>
      <c r="C13" s="317"/>
      <c r="D13" s="317"/>
      <c r="E13" s="318"/>
      <c r="F13" s="317"/>
      <c r="G13" s="317"/>
      <c r="H13" s="317"/>
      <c r="I13" s="317"/>
      <c r="J13" s="317"/>
      <c r="K13" s="317"/>
      <c r="L13" s="317"/>
      <c r="M13" s="317"/>
      <c r="N13" s="317"/>
      <c r="O13" s="317"/>
      <c r="P13" s="317"/>
      <c r="Q13" s="317"/>
      <c r="R13" s="317"/>
      <c r="S13" s="317"/>
      <c r="T13" s="317"/>
      <c r="U13" s="317"/>
      <c r="V13" s="317"/>
      <c r="W13" s="317"/>
      <c r="X13" s="317"/>
    </row>
    <row r="14" spans="1:24" ht="105" customHeight="1" x14ac:dyDescent="0.25">
      <c r="A14" s="316"/>
      <c r="B14" s="317"/>
      <c r="C14" s="317"/>
      <c r="D14" s="317"/>
      <c r="E14" s="318"/>
      <c r="F14" s="317"/>
      <c r="G14" s="317"/>
      <c r="H14" s="317"/>
      <c r="I14" s="317"/>
      <c r="J14" s="317"/>
      <c r="K14" s="317"/>
      <c r="L14" s="317"/>
      <c r="M14" s="317"/>
      <c r="N14" s="317"/>
      <c r="O14" s="317"/>
      <c r="P14" s="317"/>
      <c r="Q14" s="317"/>
      <c r="R14" s="317"/>
      <c r="S14" s="317"/>
      <c r="T14" s="317"/>
      <c r="U14" s="317"/>
      <c r="V14" s="317"/>
      <c r="W14" s="317"/>
      <c r="X14" s="317"/>
    </row>
    <row r="15" spans="1:24" ht="69" customHeight="1" x14ac:dyDescent="0.25">
      <c r="A15" s="316"/>
      <c r="B15" s="317"/>
      <c r="C15" s="317"/>
      <c r="D15" s="317"/>
      <c r="E15" s="318"/>
      <c r="F15" s="317"/>
      <c r="G15" s="317"/>
      <c r="H15" s="317"/>
      <c r="I15" s="317"/>
      <c r="J15" s="317"/>
      <c r="K15" s="317"/>
      <c r="L15" s="317"/>
      <c r="M15" s="317"/>
      <c r="N15" s="317"/>
      <c r="O15" s="317"/>
      <c r="P15" s="317"/>
      <c r="Q15" s="317"/>
      <c r="R15" s="317"/>
      <c r="S15" s="317"/>
      <c r="T15" s="317"/>
      <c r="U15" s="317"/>
      <c r="V15" s="317"/>
      <c r="W15" s="317"/>
      <c r="X15" s="317"/>
    </row>
    <row r="16" spans="1:24" ht="57.75" customHeight="1" x14ac:dyDescent="0.25">
      <c r="A16" s="316"/>
      <c r="B16" s="317"/>
      <c r="C16" s="317"/>
      <c r="D16" s="317"/>
      <c r="E16" s="318"/>
      <c r="F16" s="317"/>
      <c r="G16" s="317"/>
      <c r="H16" s="317"/>
      <c r="I16" s="317"/>
      <c r="J16" s="317"/>
      <c r="K16" s="317"/>
      <c r="L16" s="317"/>
      <c r="M16" s="317"/>
      <c r="N16" s="317"/>
      <c r="O16" s="317"/>
      <c r="P16" s="317"/>
      <c r="Q16" s="317"/>
      <c r="R16" s="317"/>
      <c r="S16" s="317"/>
      <c r="T16" s="317"/>
      <c r="U16" s="317"/>
      <c r="V16" s="317"/>
      <c r="W16" s="317"/>
      <c r="X16" s="317"/>
    </row>
    <row r="17" spans="1:24" ht="94.5" customHeight="1" x14ac:dyDescent="0.25">
      <c r="A17" s="316"/>
      <c r="B17" s="317"/>
      <c r="C17" s="317"/>
      <c r="D17" s="317"/>
      <c r="E17" s="318"/>
      <c r="F17" s="317"/>
      <c r="G17" s="317"/>
      <c r="H17" s="317"/>
      <c r="I17" s="317"/>
      <c r="J17" s="317"/>
      <c r="K17" s="317"/>
      <c r="L17" s="317"/>
      <c r="M17" s="317"/>
      <c r="N17" s="317"/>
      <c r="O17" s="317"/>
      <c r="P17" s="317"/>
      <c r="Q17" s="317"/>
      <c r="R17" s="317"/>
      <c r="S17" s="317"/>
      <c r="T17" s="317"/>
      <c r="U17" s="317"/>
      <c r="V17" s="317"/>
      <c r="W17" s="317"/>
      <c r="X17" s="317"/>
    </row>
    <row r="18" spans="1:24" ht="72.75" customHeight="1" x14ac:dyDescent="0.25">
      <c r="A18" s="316"/>
      <c r="B18" s="317"/>
      <c r="C18" s="317"/>
      <c r="D18" s="317"/>
      <c r="E18" s="318"/>
      <c r="F18" s="317"/>
      <c r="G18" s="317"/>
      <c r="H18" s="317"/>
      <c r="I18" s="317"/>
      <c r="J18" s="317"/>
      <c r="K18" s="317"/>
      <c r="L18" s="317"/>
      <c r="M18" s="317"/>
      <c r="N18" s="317"/>
      <c r="O18" s="317"/>
      <c r="P18" s="317"/>
      <c r="Q18" s="317"/>
      <c r="R18" s="317"/>
      <c r="S18" s="317"/>
      <c r="T18" s="317"/>
      <c r="U18" s="317"/>
      <c r="V18" s="317"/>
      <c r="W18" s="317"/>
      <c r="X18" s="317"/>
    </row>
    <row r="19" spans="1:24" ht="94.5" customHeight="1" x14ac:dyDescent="0.25">
      <c r="A19" s="316"/>
      <c r="B19" s="317"/>
      <c r="C19" s="317"/>
      <c r="D19" s="317"/>
      <c r="E19" s="318"/>
      <c r="F19" s="317"/>
      <c r="G19" s="317"/>
      <c r="H19" s="317"/>
      <c r="I19" s="317"/>
      <c r="J19" s="317"/>
      <c r="K19" s="317"/>
      <c r="L19" s="317"/>
      <c r="M19" s="317"/>
      <c r="N19" s="317"/>
      <c r="O19" s="317"/>
      <c r="P19" s="317"/>
      <c r="Q19" s="317"/>
      <c r="R19" s="317"/>
      <c r="S19" s="317"/>
      <c r="T19" s="317"/>
      <c r="U19" s="317"/>
      <c r="V19" s="317"/>
      <c r="W19" s="317"/>
      <c r="X19" s="317"/>
    </row>
    <row r="20" spans="1:24" ht="94.5" customHeight="1" x14ac:dyDescent="0.25">
      <c r="A20" s="316"/>
      <c r="B20" s="317"/>
      <c r="C20" s="317"/>
      <c r="D20" s="317"/>
      <c r="E20" s="318"/>
      <c r="F20" s="317"/>
      <c r="G20" s="317"/>
      <c r="H20" s="317"/>
      <c r="I20" s="317"/>
      <c r="J20" s="317"/>
      <c r="K20" s="317"/>
      <c r="L20" s="317"/>
      <c r="M20" s="317"/>
      <c r="N20" s="317"/>
      <c r="O20" s="317"/>
      <c r="P20" s="317"/>
      <c r="Q20" s="317"/>
      <c r="R20" s="317"/>
      <c r="S20" s="317"/>
      <c r="T20" s="317"/>
      <c r="U20" s="317"/>
      <c r="V20" s="317"/>
      <c r="W20" s="317"/>
      <c r="X20" s="317"/>
    </row>
    <row r="21" spans="1:24" ht="94.5" customHeight="1" x14ac:dyDescent="0.25">
      <c r="A21" s="316"/>
      <c r="B21" s="317"/>
      <c r="C21" s="317"/>
      <c r="D21" s="317"/>
      <c r="E21" s="318"/>
      <c r="F21" s="317"/>
      <c r="G21" s="317"/>
      <c r="H21" s="317"/>
      <c r="I21" s="317"/>
      <c r="J21" s="317"/>
      <c r="K21" s="317"/>
      <c r="L21" s="317"/>
      <c r="M21" s="317"/>
      <c r="N21" s="317"/>
      <c r="O21" s="317"/>
      <c r="P21" s="317"/>
      <c r="Q21" s="317"/>
      <c r="R21" s="317"/>
      <c r="S21" s="317"/>
      <c r="T21" s="317"/>
      <c r="U21" s="317"/>
      <c r="V21" s="317"/>
      <c r="W21" s="317"/>
      <c r="X21" s="317"/>
    </row>
    <row r="22" spans="1:24" ht="94.5" customHeight="1" x14ac:dyDescent="0.25">
      <c r="A22" s="316"/>
      <c r="B22" s="317"/>
      <c r="C22" s="317"/>
      <c r="D22" s="317"/>
      <c r="E22" s="318"/>
      <c r="F22" s="317"/>
      <c r="G22" s="317"/>
      <c r="H22" s="317"/>
      <c r="I22" s="317"/>
      <c r="J22" s="317"/>
      <c r="K22" s="317"/>
      <c r="L22" s="317"/>
      <c r="M22" s="317"/>
      <c r="N22" s="317"/>
      <c r="O22" s="317"/>
      <c r="P22" s="317"/>
      <c r="Q22" s="317"/>
      <c r="R22" s="317"/>
      <c r="S22" s="317"/>
      <c r="T22" s="317"/>
      <c r="U22" s="317"/>
      <c r="V22" s="317"/>
      <c r="W22" s="317"/>
      <c r="X22" s="317"/>
    </row>
    <row r="23" spans="1:24" ht="72.75" customHeight="1" x14ac:dyDescent="0.25">
      <c r="A23" s="316"/>
      <c r="B23" s="317"/>
      <c r="C23" s="317"/>
      <c r="D23" s="317"/>
      <c r="E23" s="318"/>
      <c r="F23" s="317"/>
      <c r="G23" s="317"/>
      <c r="H23" s="317"/>
      <c r="I23" s="317"/>
      <c r="J23" s="317"/>
      <c r="K23" s="317"/>
      <c r="L23" s="317"/>
      <c r="M23" s="317"/>
      <c r="N23" s="317"/>
      <c r="O23" s="317"/>
      <c r="P23" s="317"/>
      <c r="Q23" s="317"/>
      <c r="R23" s="317"/>
      <c r="S23" s="317"/>
      <c r="T23" s="317"/>
      <c r="U23" s="317"/>
      <c r="V23" s="317"/>
      <c r="W23" s="317"/>
      <c r="X23" s="317"/>
    </row>
    <row r="24" spans="1:24" ht="72.75" customHeight="1" x14ac:dyDescent="0.25">
      <c r="A24" s="316"/>
      <c r="B24" s="317"/>
      <c r="C24" s="317"/>
      <c r="D24" s="317"/>
      <c r="E24" s="318"/>
      <c r="F24" s="317"/>
      <c r="G24" s="317"/>
      <c r="H24" s="317"/>
      <c r="I24" s="317"/>
      <c r="J24" s="317"/>
      <c r="K24" s="317"/>
      <c r="L24" s="317"/>
      <c r="M24" s="317"/>
      <c r="N24" s="317"/>
      <c r="O24" s="317"/>
      <c r="P24" s="317"/>
      <c r="Q24" s="317"/>
      <c r="R24" s="317"/>
      <c r="S24" s="317"/>
      <c r="T24" s="317"/>
      <c r="U24" s="317"/>
      <c r="V24" s="317"/>
      <c r="W24" s="317"/>
      <c r="X24" s="317"/>
    </row>
    <row r="25" spans="1:24" ht="72.75" customHeight="1" x14ac:dyDescent="0.25">
      <c r="A25" s="316"/>
      <c r="B25" s="317"/>
      <c r="C25" s="317"/>
      <c r="D25" s="317"/>
      <c r="E25" s="318"/>
      <c r="F25" s="317"/>
      <c r="G25" s="317"/>
      <c r="H25" s="317"/>
      <c r="I25" s="317"/>
      <c r="J25" s="317"/>
      <c r="K25" s="317"/>
      <c r="L25" s="317"/>
      <c r="M25" s="317"/>
      <c r="N25" s="317"/>
      <c r="O25" s="317"/>
      <c r="P25" s="317"/>
      <c r="Q25" s="317"/>
      <c r="R25" s="317"/>
      <c r="S25" s="317"/>
      <c r="T25" s="317"/>
      <c r="U25" s="317"/>
      <c r="V25" s="317"/>
      <c r="W25" s="317"/>
      <c r="X25" s="317"/>
    </row>
    <row r="26" spans="1:24" ht="72.75" customHeight="1" x14ac:dyDescent="0.25">
      <c r="A26" s="316"/>
      <c r="B26" s="317"/>
      <c r="C26" s="317"/>
      <c r="D26" s="317"/>
      <c r="E26" s="318"/>
      <c r="F26" s="317"/>
      <c r="G26" s="317"/>
      <c r="H26" s="317"/>
      <c r="I26" s="317"/>
      <c r="J26" s="317"/>
      <c r="K26" s="317"/>
      <c r="L26" s="317"/>
      <c r="M26" s="317"/>
      <c r="N26" s="317"/>
      <c r="O26" s="317"/>
      <c r="P26" s="317"/>
      <c r="Q26" s="317"/>
      <c r="R26" s="317"/>
      <c r="S26" s="317"/>
      <c r="T26" s="317"/>
      <c r="U26" s="317"/>
      <c r="V26" s="317"/>
      <c r="W26" s="317"/>
      <c r="X26" s="317"/>
    </row>
    <row r="27" spans="1:24" ht="52.5" customHeight="1" x14ac:dyDescent="0.25">
      <c r="A27" s="316"/>
      <c r="B27" s="317"/>
      <c r="C27" s="317"/>
      <c r="D27" s="317"/>
      <c r="E27" s="318"/>
      <c r="F27" s="317"/>
      <c r="G27" s="317"/>
      <c r="H27" s="317"/>
      <c r="I27" s="317"/>
      <c r="J27" s="317"/>
      <c r="K27" s="317"/>
      <c r="L27" s="317"/>
      <c r="M27" s="317"/>
      <c r="N27" s="317"/>
      <c r="O27" s="317"/>
      <c r="P27" s="317"/>
      <c r="Q27" s="317"/>
      <c r="R27" s="317"/>
      <c r="S27" s="317"/>
      <c r="T27" s="317"/>
      <c r="U27" s="317"/>
      <c r="V27" s="317"/>
      <c r="W27" s="317"/>
      <c r="X27" s="317"/>
    </row>
    <row r="28" spans="1:24" ht="72.75" customHeight="1" x14ac:dyDescent="0.25">
      <c r="A28" s="316"/>
      <c r="B28" s="317"/>
      <c r="C28" s="317"/>
      <c r="D28" s="317"/>
      <c r="E28" s="318"/>
      <c r="F28" s="317"/>
      <c r="G28" s="317"/>
      <c r="H28" s="317"/>
      <c r="I28" s="317"/>
      <c r="J28" s="317"/>
      <c r="K28" s="317"/>
      <c r="L28" s="317"/>
      <c r="M28" s="317"/>
      <c r="N28" s="317"/>
      <c r="O28" s="317"/>
      <c r="P28" s="317"/>
      <c r="Q28" s="317"/>
      <c r="R28" s="317"/>
      <c r="S28" s="317"/>
      <c r="T28" s="317"/>
      <c r="U28" s="317"/>
      <c r="V28" s="317"/>
      <c r="W28" s="317"/>
      <c r="X28" s="317"/>
    </row>
    <row r="29" spans="1:24" ht="67.5" customHeight="1" x14ac:dyDescent="0.25">
      <c r="A29" s="316"/>
      <c r="B29" s="317"/>
      <c r="C29" s="317"/>
      <c r="D29" s="317"/>
      <c r="E29" s="318"/>
      <c r="F29" s="317"/>
      <c r="G29" s="317"/>
      <c r="H29" s="317"/>
      <c r="I29" s="317"/>
      <c r="J29" s="317"/>
      <c r="K29" s="317"/>
      <c r="L29" s="317"/>
      <c r="M29" s="317"/>
      <c r="N29" s="317"/>
      <c r="O29" s="317"/>
      <c r="P29" s="317"/>
      <c r="Q29" s="317"/>
      <c r="R29" s="317"/>
      <c r="S29" s="317"/>
      <c r="T29" s="317"/>
      <c r="U29" s="317"/>
      <c r="V29" s="317"/>
      <c r="W29" s="317"/>
      <c r="X29" s="317"/>
    </row>
    <row r="30" spans="1:24" ht="39.75" customHeight="1" x14ac:dyDescent="0.25">
      <c r="A30" s="316"/>
      <c r="B30" s="317"/>
      <c r="C30" s="317"/>
      <c r="D30" s="317"/>
      <c r="E30" s="318"/>
      <c r="F30" s="317"/>
      <c r="G30" s="317"/>
      <c r="H30" s="317"/>
      <c r="I30" s="317"/>
      <c r="J30" s="317"/>
      <c r="K30" s="317"/>
      <c r="L30" s="317"/>
      <c r="M30" s="317"/>
      <c r="N30" s="317"/>
      <c r="O30" s="317"/>
      <c r="P30" s="317"/>
      <c r="Q30" s="317"/>
      <c r="R30" s="317"/>
      <c r="S30" s="317"/>
      <c r="T30" s="317"/>
      <c r="U30" s="317"/>
      <c r="V30" s="317"/>
      <c r="W30" s="317"/>
      <c r="X30" s="317"/>
    </row>
    <row r="31" spans="1:24" ht="72.75" customHeight="1" x14ac:dyDescent="0.25">
      <c r="A31" s="316"/>
      <c r="B31" s="317"/>
      <c r="C31" s="317"/>
      <c r="D31" s="317"/>
      <c r="E31" s="318"/>
      <c r="F31" s="317"/>
      <c r="G31" s="317"/>
      <c r="H31" s="317"/>
      <c r="I31" s="317"/>
      <c r="J31" s="317"/>
      <c r="K31" s="317"/>
      <c r="L31" s="317"/>
      <c r="M31" s="317"/>
      <c r="N31" s="317"/>
      <c r="O31" s="317"/>
      <c r="P31" s="317"/>
      <c r="Q31" s="317"/>
      <c r="R31" s="317"/>
      <c r="S31" s="317"/>
      <c r="T31" s="317"/>
      <c r="U31" s="317"/>
      <c r="V31" s="317"/>
      <c r="W31" s="317"/>
      <c r="X31" s="317"/>
    </row>
    <row r="32" spans="1:24" ht="72.75" customHeight="1" x14ac:dyDescent="0.25">
      <c r="A32" s="316"/>
      <c r="B32" s="317"/>
      <c r="C32" s="317"/>
      <c r="D32" s="317"/>
      <c r="E32" s="318"/>
      <c r="F32" s="317"/>
      <c r="G32" s="317"/>
      <c r="H32" s="317"/>
      <c r="I32" s="317"/>
      <c r="J32" s="317"/>
      <c r="K32" s="317"/>
      <c r="L32" s="317"/>
      <c r="M32" s="317"/>
      <c r="N32" s="317"/>
      <c r="O32" s="317"/>
      <c r="P32" s="317"/>
      <c r="Q32" s="317"/>
      <c r="R32" s="317"/>
      <c r="S32" s="317"/>
      <c r="T32" s="317"/>
      <c r="U32" s="317"/>
      <c r="V32" s="317"/>
      <c r="W32" s="317"/>
      <c r="X32" s="317"/>
    </row>
    <row r="33" spans="1:24" ht="73.5" customHeight="1" x14ac:dyDescent="0.25">
      <c r="A33" s="316"/>
      <c r="B33" s="317"/>
      <c r="C33" s="317"/>
      <c r="D33" s="317"/>
      <c r="E33" s="318"/>
      <c r="F33" s="317"/>
      <c r="G33" s="317"/>
      <c r="H33" s="317"/>
      <c r="I33" s="317"/>
      <c r="J33" s="317"/>
      <c r="K33" s="317"/>
      <c r="L33" s="317"/>
      <c r="M33" s="317"/>
      <c r="N33" s="317"/>
      <c r="O33" s="317"/>
      <c r="P33" s="317"/>
      <c r="Q33" s="317"/>
      <c r="R33" s="317"/>
      <c r="S33" s="317"/>
      <c r="T33" s="317"/>
      <c r="U33" s="317"/>
      <c r="V33" s="317"/>
      <c r="W33" s="317"/>
      <c r="X33" s="317"/>
    </row>
    <row r="34" spans="1:24" ht="87.75" customHeight="1" x14ac:dyDescent="0.25">
      <c r="A34" s="316"/>
      <c r="B34" s="317"/>
      <c r="C34" s="317"/>
      <c r="D34" s="317"/>
      <c r="E34" s="318"/>
      <c r="F34" s="317"/>
      <c r="G34" s="317"/>
      <c r="H34" s="317"/>
      <c r="I34" s="317"/>
      <c r="J34" s="317"/>
      <c r="K34" s="317"/>
      <c r="L34" s="317"/>
      <c r="M34" s="317"/>
      <c r="N34" s="317"/>
      <c r="O34" s="317"/>
      <c r="P34" s="317"/>
      <c r="Q34" s="317"/>
      <c r="R34" s="317"/>
      <c r="S34" s="317"/>
      <c r="T34" s="317"/>
      <c r="U34" s="317"/>
      <c r="V34" s="317"/>
      <c r="W34" s="317"/>
      <c r="X34" s="317"/>
    </row>
    <row r="35" spans="1:24" ht="87.75" customHeight="1" x14ac:dyDescent="0.25">
      <c r="A35" s="316"/>
      <c r="B35" s="317"/>
      <c r="C35" s="317"/>
      <c r="D35" s="317"/>
      <c r="E35" s="318"/>
      <c r="F35" s="317"/>
      <c r="G35" s="317"/>
      <c r="H35" s="317"/>
      <c r="I35" s="317"/>
      <c r="J35" s="317"/>
      <c r="K35" s="317"/>
      <c r="L35" s="317"/>
      <c r="M35" s="317"/>
      <c r="N35" s="317"/>
      <c r="O35" s="317"/>
      <c r="P35" s="317"/>
      <c r="Q35" s="317"/>
      <c r="R35" s="317"/>
      <c r="S35" s="317"/>
      <c r="T35" s="317"/>
      <c r="U35" s="317"/>
      <c r="V35" s="317"/>
      <c r="W35" s="317"/>
      <c r="X35" s="317"/>
    </row>
    <row r="36" spans="1:24" ht="66" customHeight="1" x14ac:dyDescent="0.25">
      <c r="A36" s="316"/>
      <c r="B36" s="317"/>
      <c r="C36" s="317"/>
      <c r="D36" s="317"/>
      <c r="E36" s="318"/>
      <c r="F36" s="317"/>
      <c r="G36" s="317"/>
      <c r="H36" s="317"/>
      <c r="I36" s="317"/>
      <c r="J36" s="317"/>
      <c r="K36" s="317"/>
      <c r="L36" s="317"/>
      <c r="M36" s="317"/>
      <c r="N36" s="317"/>
      <c r="O36" s="317"/>
      <c r="P36" s="317"/>
      <c r="Q36" s="317"/>
      <c r="R36" s="317"/>
      <c r="S36" s="317"/>
      <c r="T36" s="317"/>
      <c r="U36" s="317"/>
      <c r="V36" s="317"/>
      <c r="W36" s="317"/>
      <c r="X36" s="317"/>
    </row>
    <row r="37" spans="1:24" ht="87.75" customHeight="1" x14ac:dyDescent="0.25">
      <c r="A37" s="316"/>
      <c r="B37" s="317"/>
      <c r="C37" s="317"/>
      <c r="D37" s="317"/>
      <c r="E37" s="318"/>
      <c r="F37" s="317"/>
      <c r="G37" s="317"/>
      <c r="H37" s="317"/>
      <c r="I37" s="317"/>
      <c r="J37" s="317"/>
      <c r="K37" s="317"/>
      <c r="L37" s="317"/>
      <c r="M37" s="317"/>
      <c r="N37" s="317"/>
      <c r="O37" s="317"/>
      <c r="P37" s="317"/>
      <c r="Q37" s="317"/>
      <c r="R37" s="317"/>
      <c r="S37" s="317"/>
      <c r="T37" s="317"/>
      <c r="U37" s="317"/>
      <c r="V37" s="317"/>
      <c r="W37" s="317"/>
      <c r="X37" s="317"/>
    </row>
    <row r="38" spans="1:24" ht="87.75" customHeight="1" x14ac:dyDescent="0.25">
      <c r="A38" s="316"/>
      <c r="B38" s="317"/>
      <c r="C38" s="317"/>
      <c r="D38" s="317"/>
      <c r="E38" s="318"/>
      <c r="F38" s="317"/>
      <c r="G38" s="317"/>
      <c r="H38" s="317"/>
      <c r="I38" s="317"/>
      <c r="J38" s="317"/>
      <c r="K38" s="317"/>
      <c r="L38" s="317"/>
      <c r="M38" s="317"/>
      <c r="N38" s="317"/>
      <c r="O38" s="317"/>
      <c r="P38" s="317"/>
      <c r="Q38" s="317"/>
      <c r="R38" s="317"/>
      <c r="S38" s="317"/>
      <c r="T38" s="317"/>
      <c r="U38" s="317"/>
      <c r="V38" s="317"/>
      <c r="W38" s="317"/>
      <c r="X38" s="317"/>
    </row>
    <row r="39" spans="1:24" ht="72" customHeight="1" x14ac:dyDescent="0.25">
      <c r="A39" s="316"/>
      <c r="B39" s="317"/>
      <c r="C39" s="317"/>
      <c r="D39" s="317"/>
      <c r="E39" s="318"/>
      <c r="F39" s="317"/>
      <c r="G39" s="317"/>
      <c r="H39" s="317"/>
      <c r="I39" s="317"/>
      <c r="J39" s="317"/>
      <c r="K39" s="317"/>
      <c r="L39" s="317"/>
      <c r="M39" s="317"/>
      <c r="N39" s="317"/>
      <c r="O39" s="317"/>
      <c r="P39" s="317"/>
      <c r="Q39" s="317"/>
      <c r="R39" s="317"/>
      <c r="S39" s="317"/>
      <c r="T39" s="317"/>
      <c r="U39" s="317"/>
      <c r="V39" s="317"/>
      <c r="W39" s="317"/>
      <c r="X39" s="317"/>
    </row>
    <row r="40" spans="1:24" ht="66" customHeight="1" x14ac:dyDescent="0.25">
      <c r="A40" s="316"/>
      <c r="B40" s="317"/>
      <c r="C40" s="317"/>
      <c r="D40" s="317"/>
      <c r="E40" s="318"/>
      <c r="F40" s="317"/>
      <c r="G40" s="317"/>
      <c r="H40" s="317"/>
      <c r="I40" s="317"/>
      <c r="J40" s="317"/>
      <c r="K40" s="317"/>
      <c r="L40" s="317"/>
      <c r="M40" s="317"/>
      <c r="N40" s="317"/>
      <c r="O40" s="317"/>
      <c r="P40" s="317"/>
      <c r="Q40" s="317"/>
      <c r="R40" s="317"/>
      <c r="S40" s="317"/>
      <c r="T40" s="317"/>
      <c r="U40" s="317"/>
      <c r="V40" s="317"/>
      <c r="W40" s="317"/>
      <c r="X40" s="317"/>
    </row>
    <row r="41" spans="1:24" ht="87.75" customHeight="1" x14ac:dyDescent="0.25">
      <c r="A41" s="316"/>
      <c r="B41" s="317"/>
      <c r="C41" s="317"/>
      <c r="D41" s="317"/>
      <c r="E41" s="318"/>
      <c r="F41" s="317"/>
      <c r="G41" s="317"/>
      <c r="H41" s="317"/>
      <c r="I41" s="317"/>
      <c r="J41" s="317"/>
      <c r="K41" s="317"/>
      <c r="L41" s="317"/>
      <c r="M41" s="317"/>
      <c r="N41" s="317"/>
      <c r="O41" s="317"/>
      <c r="P41" s="317"/>
      <c r="Q41" s="317"/>
      <c r="R41" s="317"/>
      <c r="S41" s="317"/>
      <c r="T41" s="317"/>
      <c r="U41" s="317"/>
      <c r="V41" s="317"/>
      <c r="W41" s="317"/>
      <c r="X41" s="317"/>
    </row>
    <row r="42" spans="1:24" ht="87.75" customHeight="1" x14ac:dyDescent="0.25">
      <c r="A42" s="316"/>
      <c r="B42" s="317"/>
      <c r="C42" s="317"/>
      <c r="D42" s="317"/>
      <c r="E42" s="318"/>
      <c r="F42" s="317"/>
      <c r="G42" s="317"/>
      <c r="H42" s="317"/>
      <c r="I42" s="317"/>
      <c r="J42" s="317"/>
      <c r="K42" s="317"/>
      <c r="L42" s="317"/>
      <c r="M42" s="317"/>
      <c r="N42" s="317"/>
      <c r="O42" s="317"/>
      <c r="P42" s="317"/>
      <c r="Q42" s="317"/>
      <c r="R42" s="317"/>
      <c r="S42" s="317"/>
      <c r="T42" s="317"/>
      <c r="U42" s="317"/>
      <c r="V42" s="317"/>
      <c r="W42" s="317"/>
      <c r="X42" s="317"/>
    </row>
    <row r="43" spans="1:24" ht="72.75" customHeight="1" x14ac:dyDescent="0.25">
      <c r="A43" s="316"/>
      <c r="B43" s="317"/>
      <c r="C43" s="317"/>
      <c r="D43" s="317"/>
      <c r="E43" s="318"/>
      <c r="F43" s="317"/>
      <c r="G43" s="317"/>
      <c r="H43" s="317"/>
      <c r="I43" s="317"/>
      <c r="J43" s="317"/>
      <c r="K43" s="317"/>
      <c r="L43" s="317"/>
      <c r="M43" s="317"/>
      <c r="N43" s="317"/>
      <c r="O43" s="317"/>
      <c r="P43" s="317"/>
      <c r="Q43" s="317"/>
      <c r="R43" s="317"/>
      <c r="S43" s="317"/>
      <c r="T43" s="317"/>
      <c r="U43" s="317"/>
      <c r="V43" s="317"/>
      <c r="W43" s="317"/>
      <c r="X43" s="317"/>
    </row>
    <row r="44" spans="1:24" ht="15.75" x14ac:dyDescent="0.25">
      <c r="A44" s="316"/>
      <c r="B44" s="317"/>
      <c r="C44" s="317"/>
      <c r="D44" s="317"/>
      <c r="E44" s="318"/>
      <c r="F44" s="317"/>
      <c r="G44" s="317"/>
      <c r="H44" s="317"/>
      <c r="I44" s="317"/>
      <c r="J44" s="317"/>
      <c r="K44" s="317"/>
      <c r="L44" s="317"/>
      <c r="M44" s="317"/>
      <c r="N44" s="317"/>
      <c r="O44" s="317"/>
      <c r="P44" s="317"/>
      <c r="Q44" s="317"/>
      <c r="R44" s="317"/>
      <c r="S44" s="317"/>
      <c r="T44" s="317"/>
      <c r="U44" s="317"/>
      <c r="V44" s="317"/>
      <c r="W44" s="317"/>
      <c r="X44" s="317"/>
    </row>
    <row r="60" spans="1:5" ht="117.75" customHeight="1" x14ac:dyDescent="0.25">
      <c r="A60" s="305"/>
      <c r="E60" s="305"/>
    </row>
    <row r="61" spans="1:5" ht="117.75" customHeight="1" x14ac:dyDescent="0.25">
      <c r="A61" s="305"/>
      <c r="E61" s="305"/>
    </row>
    <row r="62" spans="1:5" ht="117.75" customHeight="1" x14ac:dyDescent="0.25">
      <c r="A62" s="305"/>
      <c r="E62" s="305"/>
    </row>
    <row r="63" spans="1:5" ht="117.75" customHeight="1" x14ac:dyDescent="0.25">
      <c r="A63" s="305"/>
      <c r="E63" s="305"/>
    </row>
    <row r="64" spans="1:5" ht="82.5" customHeight="1" x14ac:dyDescent="0.25">
      <c r="A64" s="305"/>
      <c r="E64" s="305"/>
    </row>
    <row r="65" spans="1:5" ht="117.75" customHeight="1" x14ac:dyDescent="0.25">
      <c r="A65" s="305"/>
      <c r="E65" s="305"/>
    </row>
    <row r="66" spans="1:5" ht="84" customHeight="1" x14ac:dyDescent="0.25">
      <c r="A66" s="305"/>
      <c r="E66" s="305"/>
    </row>
    <row r="67" spans="1:5" ht="84" customHeight="1" x14ac:dyDescent="0.25">
      <c r="A67" s="305"/>
      <c r="E67" s="305"/>
    </row>
    <row r="68" spans="1:5" ht="57.75" customHeight="1" x14ac:dyDescent="0.25">
      <c r="A68" s="305"/>
      <c r="E68" s="305"/>
    </row>
    <row r="69" spans="1:5" ht="58.5" customHeight="1" x14ac:dyDescent="0.25">
      <c r="A69" s="305"/>
      <c r="E69" s="305"/>
    </row>
    <row r="70" spans="1:5" ht="44.25" customHeight="1" x14ac:dyDescent="0.25">
      <c r="A70" s="305"/>
      <c r="E70" s="305"/>
    </row>
    <row r="71" spans="1:5" ht="84" customHeight="1" x14ac:dyDescent="0.25">
      <c r="A71" s="305"/>
      <c r="E71" s="305"/>
    </row>
    <row r="72" spans="1:5" ht="51" customHeight="1" x14ac:dyDescent="0.25">
      <c r="A72" s="305"/>
      <c r="E72" s="305"/>
    </row>
    <row r="73" spans="1:5" ht="56.25" customHeight="1" x14ac:dyDescent="0.25">
      <c r="A73" s="305"/>
      <c r="E73" s="305"/>
    </row>
    <row r="74" spans="1:5" ht="84" customHeight="1" x14ac:dyDescent="0.25">
      <c r="A74" s="305"/>
      <c r="E74" s="305"/>
    </row>
    <row r="75" spans="1:5" ht="84" customHeight="1" x14ac:dyDescent="0.25">
      <c r="A75" s="305"/>
      <c r="E75" s="305"/>
    </row>
    <row r="76" spans="1:5" ht="56.25" customHeight="1" x14ac:dyDescent="0.25">
      <c r="A76" s="305"/>
      <c r="E76" s="305"/>
    </row>
    <row r="77" spans="1:5" ht="58.5" customHeight="1" x14ac:dyDescent="0.25">
      <c r="A77" s="305"/>
      <c r="E77" s="305"/>
    </row>
    <row r="78" spans="1:5" ht="55.5" customHeight="1" x14ac:dyDescent="0.25">
      <c r="A78" s="305"/>
      <c r="E78" s="305"/>
    </row>
    <row r="79" spans="1:5" ht="84" customHeight="1" x14ac:dyDescent="0.25">
      <c r="A79" s="305"/>
      <c r="E79" s="305"/>
    </row>
    <row r="80" spans="1:5" ht="136.5" customHeight="1" x14ac:dyDescent="0.25">
      <c r="A80" s="305"/>
      <c r="E80" s="305"/>
    </row>
    <row r="81" spans="1:5" ht="136.5" customHeight="1" x14ac:dyDescent="0.25">
      <c r="A81" s="305"/>
      <c r="E81" s="305"/>
    </row>
    <row r="82" spans="1:5" ht="136.5" customHeight="1" x14ac:dyDescent="0.25">
      <c r="A82" s="305"/>
      <c r="E82" s="305"/>
    </row>
    <row r="83" spans="1:5" ht="136.5" customHeight="1" x14ac:dyDescent="0.25">
      <c r="A83" s="305"/>
      <c r="E83" s="305"/>
    </row>
    <row r="84" spans="1:5" ht="136.5" customHeight="1" x14ac:dyDescent="0.25">
      <c r="A84" s="305"/>
      <c r="E84" s="305"/>
    </row>
    <row r="85" spans="1:5" ht="116.25" customHeight="1" x14ac:dyDescent="0.25">
      <c r="A85" s="305"/>
      <c r="E85" s="305"/>
    </row>
    <row r="86" spans="1:5" ht="88.5" customHeight="1" x14ac:dyDescent="0.25">
      <c r="A86" s="305"/>
      <c r="E86" s="305"/>
    </row>
    <row r="87" spans="1:5" ht="116.25" customHeight="1" x14ac:dyDescent="0.25">
      <c r="A87" s="305"/>
      <c r="E87" s="305"/>
    </row>
    <row r="88" spans="1:5" ht="116.25" customHeight="1" x14ac:dyDescent="0.25">
      <c r="A88" s="305"/>
      <c r="E88" s="305"/>
    </row>
    <row r="89" spans="1:5" ht="116.25" customHeight="1" x14ac:dyDescent="0.25">
      <c r="A89" s="305"/>
      <c r="E89" s="305"/>
    </row>
    <row r="90" spans="1:5" ht="116.25" customHeight="1" x14ac:dyDescent="0.25">
      <c r="A90" s="305"/>
      <c r="E90" s="305"/>
    </row>
    <row r="91" spans="1:5" ht="116.25" customHeight="1" x14ac:dyDescent="0.25">
      <c r="A91" s="305"/>
      <c r="E91" s="305"/>
    </row>
    <row r="92" spans="1:5" ht="116.25" customHeight="1" x14ac:dyDescent="0.25">
      <c r="A92" s="305"/>
      <c r="E92" s="305"/>
    </row>
    <row r="93" spans="1:5" ht="116.25" customHeight="1" x14ac:dyDescent="0.25">
      <c r="A93" s="305"/>
      <c r="E93" s="305"/>
    </row>
    <row r="94" spans="1:5" ht="116.25" customHeight="1" x14ac:dyDescent="0.25">
      <c r="A94" s="305"/>
      <c r="E94" s="305"/>
    </row>
    <row r="95" spans="1:5" ht="116.25" customHeight="1" x14ac:dyDescent="0.25">
      <c r="A95" s="305"/>
      <c r="E95" s="305"/>
    </row>
    <row r="96" spans="1:5" ht="37.5" customHeight="1" x14ac:dyDescent="0.25">
      <c r="A96" s="305"/>
      <c r="E96" s="305"/>
    </row>
    <row r="97" spans="1:5" x14ac:dyDescent="0.25">
      <c r="A97" s="305"/>
      <c r="E97" s="305"/>
    </row>
    <row r="98" spans="1:5" x14ac:dyDescent="0.25">
      <c r="A98" s="305"/>
      <c r="E98" s="305"/>
    </row>
    <row r="99" spans="1:5" x14ac:dyDescent="0.25">
      <c r="A99" s="305"/>
      <c r="E99" s="305"/>
    </row>
    <row r="100" spans="1:5" x14ac:dyDescent="0.25">
      <c r="A100" s="305"/>
      <c r="E100" s="305"/>
    </row>
    <row r="101" spans="1:5" x14ac:dyDescent="0.25">
      <c r="A101" s="305"/>
      <c r="E101" s="305"/>
    </row>
    <row r="102" spans="1:5" x14ac:dyDescent="0.25">
      <c r="A102" s="305"/>
      <c r="E102" s="305"/>
    </row>
    <row r="103" spans="1:5" x14ac:dyDescent="0.25">
      <c r="A103" s="305"/>
      <c r="E103" s="305"/>
    </row>
    <row r="104" spans="1:5" x14ac:dyDescent="0.25">
      <c r="A104" s="305"/>
      <c r="E104" s="305"/>
    </row>
    <row r="105" spans="1:5" x14ac:dyDescent="0.25">
      <c r="A105" s="305"/>
      <c r="E105" s="305"/>
    </row>
    <row r="106" spans="1:5" x14ac:dyDescent="0.25">
      <c r="A106" s="305"/>
      <c r="E106" s="305"/>
    </row>
    <row r="107" spans="1:5" x14ac:dyDescent="0.25">
      <c r="A107" s="305"/>
      <c r="E107" s="305"/>
    </row>
    <row r="108" spans="1:5" x14ac:dyDescent="0.25">
      <c r="A108" s="305"/>
      <c r="E108" s="305"/>
    </row>
    <row r="109" spans="1:5" x14ac:dyDescent="0.25">
      <c r="A109" s="305"/>
      <c r="E109" s="305"/>
    </row>
    <row r="110" spans="1:5" x14ac:dyDescent="0.25">
      <c r="A110" s="305"/>
      <c r="E110" s="305"/>
    </row>
    <row r="111" spans="1:5" x14ac:dyDescent="0.25">
      <c r="A111" s="305"/>
      <c r="E111" s="305"/>
    </row>
    <row r="112" spans="1:5" x14ac:dyDescent="0.25">
      <c r="A112" s="305"/>
      <c r="E112" s="305"/>
    </row>
    <row r="113" spans="1:5" x14ac:dyDescent="0.25">
      <c r="A113" s="305"/>
      <c r="E113" s="305"/>
    </row>
    <row r="114" spans="1:5" x14ac:dyDescent="0.25">
      <c r="A114" s="305"/>
      <c r="E114" s="305"/>
    </row>
    <row r="115" spans="1:5" x14ac:dyDescent="0.25">
      <c r="A115" s="305"/>
      <c r="E115" s="305"/>
    </row>
    <row r="116" spans="1:5" x14ac:dyDescent="0.25">
      <c r="A116" s="305"/>
      <c r="E116" s="305"/>
    </row>
    <row r="117" spans="1:5" x14ac:dyDescent="0.25">
      <c r="A117" s="305"/>
      <c r="E117" s="305"/>
    </row>
    <row r="118" spans="1:5" x14ac:dyDescent="0.25">
      <c r="A118" s="305"/>
      <c r="E118" s="305"/>
    </row>
    <row r="119" spans="1:5" x14ac:dyDescent="0.25">
      <c r="A119" s="305"/>
      <c r="E119" s="305"/>
    </row>
    <row r="120" spans="1:5" x14ac:dyDescent="0.25">
      <c r="A120" s="305"/>
      <c r="E120" s="305"/>
    </row>
    <row r="121" spans="1:5" x14ac:dyDescent="0.25">
      <c r="A121" s="305"/>
      <c r="E121" s="305"/>
    </row>
    <row r="122" spans="1:5" x14ac:dyDescent="0.25">
      <c r="A122" s="305"/>
      <c r="E122" s="305"/>
    </row>
    <row r="123" spans="1:5" x14ac:dyDescent="0.25">
      <c r="A123" s="305"/>
      <c r="E123" s="305"/>
    </row>
    <row r="124" spans="1:5" x14ac:dyDescent="0.25">
      <c r="A124" s="305"/>
      <c r="E124" s="305"/>
    </row>
    <row r="125" spans="1:5" x14ac:dyDescent="0.25">
      <c r="A125" s="305"/>
      <c r="E125" s="305"/>
    </row>
    <row r="126" spans="1:5" x14ac:dyDescent="0.25">
      <c r="A126" s="305"/>
      <c r="E126" s="305"/>
    </row>
    <row r="127" spans="1:5" x14ac:dyDescent="0.25">
      <c r="A127" s="305"/>
      <c r="E127" s="305"/>
    </row>
    <row r="128" spans="1:5" x14ac:dyDescent="0.25">
      <c r="A128" s="305"/>
      <c r="E128" s="305"/>
    </row>
  </sheetData>
  <mergeCells count="19">
    <mergeCell ref="F4:F6"/>
    <mergeCell ref="B4:B6"/>
    <mergeCell ref="J5:K5"/>
    <mergeCell ref="L5:M5"/>
    <mergeCell ref="N5:O5"/>
    <mergeCell ref="A7:A9"/>
    <mergeCell ref="C4:C6"/>
    <mergeCell ref="E4:E6"/>
    <mergeCell ref="A4:A6"/>
    <mergeCell ref="D4:D6"/>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C131"/>
  <sheetViews>
    <sheetView showGridLines="0" zoomScale="60" zoomScaleNormal="60" workbookViewId="0">
      <pane xSplit="1" ySplit="5" topLeftCell="D10" activePane="bottomRight" state="frozen"/>
      <selection sqref="A1:V1"/>
      <selection pane="topRight" sqref="A1:V1"/>
      <selection pane="bottomLeft" sqref="A1:V1"/>
      <selection pane="bottomRight" activeCell="E11" sqref="E11"/>
    </sheetView>
  </sheetViews>
  <sheetFormatPr baseColWidth="10" defaultRowHeight="12.75" x14ac:dyDescent="0.25"/>
  <cols>
    <col min="1" max="2" width="21.7109375" style="321" customWidth="1"/>
    <col min="3" max="4" width="27.42578125" style="321" customWidth="1"/>
    <col min="5" max="5" width="27.42578125" style="320" customWidth="1"/>
    <col min="6" max="6" width="27.42578125" style="321" customWidth="1"/>
    <col min="7" max="7" width="15.28515625" style="321" customWidth="1"/>
    <col min="8" max="8" width="16" style="321" customWidth="1"/>
    <col min="9" max="9" width="15.28515625" style="321" customWidth="1"/>
    <col min="10" max="10" width="18.5703125" style="321" customWidth="1"/>
    <col min="11" max="11" width="15.28515625" style="321" customWidth="1"/>
    <col min="12" max="12" width="15.85546875" style="321" customWidth="1"/>
    <col min="13" max="13" width="15.28515625" style="321" customWidth="1"/>
    <col min="14" max="14" width="15" style="321" customWidth="1"/>
    <col min="15" max="15" width="15.7109375" style="321" customWidth="1"/>
    <col min="16" max="16" width="22" style="321" customWidth="1"/>
    <col min="17" max="18" width="11.42578125" style="321" customWidth="1"/>
    <col min="19" max="20" width="14.28515625" style="321" customWidth="1"/>
    <col min="21" max="22" width="14.28515625" style="319" customWidth="1"/>
    <col min="23" max="23" width="17" style="321" customWidth="1"/>
    <col min="24" max="16384" width="11.42578125" style="321"/>
  </cols>
  <sheetData>
    <row r="1" spans="1:29" ht="18.75" customHeight="1" x14ac:dyDescent="0.25">
      <c r="E1" s="372"/>
      <c r="G1" s="370" t="s">
        <v>96</v>
      </c>
      <c r="I1" s="370"/>
      <c r="J1" s="370"/>
      <c r="K1" s="370"/>
      <c r="L1" s="370"/>
      <c r="M1" s="370"/>
      <c r="N1" s="370"/>
      <c r="O1" s="370"/>
      <c r="P1" s="370"/>
      <c r="Q1" s="370"/>
      <c r="R1" s="370"/>
      <c r="S1" s="370"/>
      <c r="T1" s="370"/>
      <c r="U1" s="370"/>
      <c r="V1" s="370"/>
      <c r="W1" s="370"/>
      <c r="X1" s="370"/>
      <c r="Y1" s="370"/>
      <c r="Z1" s="370"/>
      <c r="AA1" s="370"/>
      <c r="AB1" s="370"/>
      <c r="AC1" s="370"/>
    </row>
    <row r="2" spans="1:29" ht="22.5" customHeight="1" x14ac:dyDescent="0.25">
      <c r="A2" s="337" t="s">
        <v>1472</v>
      </c>
      <c r="B2" s="337"/>
      <c r="C2" s="337"/>
      <c r="D2" s="337"/>
      <c r="E2" s="297"/>
      <c r="F2" s="337"/>
      <c r="G2" s="337"/>
      <c r="H2" s="337"/>
      <c r="I2" s="337"/>
      <c r="J2" s="337"/>
      <c r="K2" s="337"/>
      <c r="L2" s="337"/>
      <c r="M2" s="337"/>
      <c r="N2" s="337"/>
      <c r="O2" s="337"/>
      <c r="P2" s="337"/>
      <c r="Q2" s="337"/>
      <c r="R2" s="337"/>
      <c r="S2" s="337"/>
      <c r="T2" s="337"/>
      <c r="U2" s="337"/>
      <c r="V2" s="337"/>
      <c r="W2" s="337"/>
    </row>
    <row r="3" spans="1:29" s="66" customFormat="1" ht="23.25" customHeight="1" x14ac:dyDescent="0.25">
      <c r="A3" s="607" t="s">
        <v>102</v>
      </c>
      <c r="B3" s="608" t="s">
        <v>121</v>
      </c>
      <c r="C3" s="611" t="s">
        <v>90</v>
      </c>
      <c r="D3" s="611" t="s">
        <v>91</v>
      </c>
      <c r="E3" s="580" t="s">
        <v>451</v>
      </c>
      <c r="F3" s="611" t="s">
        <v>92</v>
      </c>
      <c r="G3" s="607" t="s">
        <v>106</v>
      </c>
      <c r="H3" s="607"/>
      <c r="I3" s="607"/>
      <c r="J3" s="607"/>
      <c r="K3" s="607"/>
      <c r="L3" s="607"/>
      <c r="M3" s="607"/>
      <c r="N3" s="607"/>
      <c r="O3" s="611" t="s">
        <v>107</v>
      </c>
      <c r="P3" s="611"/>
      <c r="Q3" s="607" t="s">
        <v>108</v>
      </c>
      <c r="R3" s="607"/>
      <c r="S3" s="607" t="s">
        <v>109</v>
      </c>
      <c r="T3" s="607" t="s">
        <v>110</v>
      </c>
      <c r="U3" s="608" t="s">
        <v>118</v>
      </c>
      <c r="V3" s="608" t="s">
        <v>117</v>
      </c>
      <c r="W3" s="612" t="s">
        <v>93</v>
      </c>
    </row>
    <row r="4" spans="1:29" s="66" customFormat="1" ht="15" customHeight="1" x14ac:dyDescent="0.25">
      <c r="A4" s="607"/>
      <c r="B4" s="609"/>
      <c r="C4" s="611"/>
      <c r="D4" s="611"/>
      <c r="E4" s="581"/>
      <c r="F4" s="611"/>
      <c r="G4" s="607" t="s">
        <v>111</v>
      </c>
      <c r="H4" s="607"/>
      <c r="I4" s="607" t="s">
        <v>112</v>
      </c>
      <c r="J4" s="607"/>
      <c r="K4" s="607" t="s">
        <v>113</v>
      </c>
      <c r="L4" s="607"/>
      <c r="M4" s="607" t="s">
        <v>114</v>
      </c>
      <c r="N4" s="607"/>
      <c r="O4" s="611"/>
      <c r="P4" s="611"/>
      <c r="Q4" s="607"/>
      <c r="R4" s="607"/>
      <c r="S4" s="607"/>
      <c r="T4" s="607"/>
      <c r="U4" s="609"/>
      <c r="V4" s="609"/>
      <c r="W4" s="613"/>
    </row>
    <row r="5" spans="1:29" s="66" customFormat="1" ht="24" customHeight="1" x14ac:dyDescent="0.25">
      <c r="A5" s="607"/>
      <c r="B5" s="610"/>
      <c r="C5" s="611"/>
      <c r="D5" s="611"/>
      <c r="E5" s="582"/>
      <c r="F5" s="611"/>
      <c r="G5" s="260" t="s">
        <v>115</v>
      </c>
      <c r="H5" s="260" t="s">
        <v>12</v>
      </c>
      <c r="I5" s="260" t="s">
        <v>115</v>
      </c>
      <c r="J5" s="260" t="s">
        <v>12</v>
      </c>
      <c r="K5" s="260" t="s">
        <v>115</v>
      </c>
      <c r="L5" s="260" t="s">
        <v>12</v>
      </c>
      <c r="M5" s="260" t="s">
        <v>115</v>
      </c>
      <c r="N5" s="260" t="s">
        <v>12</v>
      </c>
      <c r="O5" s="260" t="s">
        <v>115</v>
      </c>
      <c r="P5" s="260" t="s">
        <v>12</v>
      </c>
      <c r="Q5" s="260" t="s">
        <v>116</v>
      </c>
      <c r="R5" s="260" t="s">
        <v>87</v>
      </c>
      <c r="S5" s="607"/>
      <c r="T5" s="607"/>
      <c r="U5" s="610"/>
      <c r="V5" s="610"/>
      <c r="W5" s="614"/>
    </row>
    <row r="6" spans="1:29" ht="15.75" customHeight="1" x14ac:dyDescent="0.25">
      <c r="A6" s="390"/>
      <c r="B6" s="391"/>
      <c r="C6" s="391"/>
      <c r="D6" s="391"/>
      <c r="E6" s="391"/>
      <c r="F6" s="391"/>
      <c r="G6" s="391"/>
      <c r="H6" s="391"/>
      <c r="I6" s="390" t="s">
        <v>119</v>
      </c>
      <c r="J6" s="391"/>
      <c r="K6" s="391"/>
      <c r="L6" s="391"/>
      <c r="M6" s="391"/>
      <c r="N6" s="391"/>
      <c r="O6" s="391"/>
      <c r="P6" s="391"/>
      <c r="Q6" s="391"/>
      <c r="R6" s="391"/>
      <c r="S6" s="391"/>
      <c r="T6" s="391"/>
      <c r="U6" s="391"/>
      <c r="V6" s="391"/>
      <c r="W6" s="392"/>
    </row>
    <row r="7" spans="1:29" ht="225.75" customHeight="1" x14ac:dyDescent="0.25">
      <c r="A7" s="604" t="s">
        <v>1469</v>
      </c>
      <c r="B7" s="523" t="s">
        <v>552</v>
      </c>
      <c r="C7" s="322" t="s">
        <v>553</v>
      </c>
      <c r="D7" s="323" t="s">
        <v>554</v>
      </c>
      <c r="E7" s="301" t="s">
        <v>1487</v>
      </c>
      <c r="F7" s="322" t="s">
        <v>1519</v>
      </c>
      <c r="G7" s="302">
        <v>30</v>
      </c>
      <c r="H7" s="525">
        <v>225900</v>
      </c>
      <c r="I7" s="525">
        <v>30</v>
      </c>
      <c r="J7" s="525">
        <v>225900</v>
      </c>
      <c r="K7" s="525">
        <v>30</v>
      </c>
      <c r="L7" s="525">
        <v>225900</v>
      </c>
      <c r="M7" s="525">
        <v>10</v>
      </c>
      <c r="N7" s="525">
        <v>75300</v>
      </c>
      <c r="O7" s="525">
        <v>100</v>
      </c>
      <c r="P7" s="527">
        <v>753000</v>
      </c>
      <c r="Q7" s="551" t="s">
        <v>1689</v>
      </c>
      <c r="R7" s="551" t="s">
        <v>1688</v>
      </c>
      <c r="S7" s="325" t="s">
        <v>1643</v>
      </c>
      <c r="T7" s="72" t="s">
        <v>1630</v>
      </c>
      <c r="U7" s="326" t="s">
        <v>1641</v>
      </c>
      <c r="V7" s="323" t="s">
        <v>1650</v>
      </c>
      <c r="W7" s="72" t="s">
        <v>1638</v>
      </c>
    </row>
    <row r="8" spans="1:29" ht="132" customHeight="1" x14ac:dyDescent="0.25">
      <c r="A8" s="605"/>
      <c r="B8" s="601" t="s">
        <v>555</v>
      </c>
      <c r="C8" s="322" t="s">
        <v>128</v>
      </c>
      <c r="D8" s="323" t="s">
        <v>129</v>
      </c>
      <c r="E8" s="553" t="s">
        <v>1733</v>
      </c>
      <c r="F8" s="322" t="s">
        <v>1633</v>
      </c>
      <c r="G8" s="302">
        <v>10</v>
      </c>
      <c r="H8" s="528">
        <v>100000</v>
      </c>
      <c r="I8" s="526">
        <v>0.4</v>
      </c>
      <c r="J8" s="528">
        <v>400000</v>
      </c>
      <c r="K8" s="526">
        <v>0.4</v>
      </c>
      <c r="L8" s="528">
        <v>400000</v>
      </c>
      <c r="M8" s="526">
        <v>0.1</v>
      </c>
      <c r="N8" s="528">
        <v>100000</v>
      </c>
      <c r="O8" s="525">
        <v>100</v>
      </c>
      <c r="P8" s="529">
        <v>1000000</v>
      </c>
      <c r="Q8" s="551" t="s">
        <v>1690</v>
      </c>
      <c r="R8" s="551" t="s">
        <v>1688</v>
      </c>
      <c r="S8" s="327" t="s">
        <v>1642</v>
      </c>
      <c r="T8" s="72" t="s">
        <v>1630</v>
      </c>
      <c r="U8" s="323" t="s">
        <v>1636</v>
      </c>
      <c r="V8" s="323" t="s">
        <v>1650</v>
      </c>
      <c r="W8" s="72" t="s">
        <v>1638</v>
      </c>
    </row>
    <row r="9" spans="1:29" ht="101.25" customHeight="1" x14ac:dyDescent="0.25">
      <c r="A9" s="605"/>
      <c r="B9" s="602"/>
      <c r="C9" s="322" t="s">
        <v>556</v>
      </c>
      <c r="D9" s="323" t="s">
        <v>557</v>
      </c>
      <c r="E9" s="553" t="s">
        <v>1734</v>
      </c>
      <c r="F9" s="322" t="s">
        <v>1503</v>
      </c>
      <c r="G9" s="302">
        <v>5</v>
      </c>
      <c r="H9" s="528">
        <v>1500</v>
      </c>
      <c r="I9" s="525">
        <v>10</v>
      </c>
      <c r="J9" s="525">
        <v>3000</v>
      </c>
      <c r="K9" s="525">
        <v>70</v>
      </c>
      <c r="L9" s="525">
        <v>21000</v>
      </c>
      <c r="M9" s="525">
        <v>15</v>
      </c>
      <c r="N9" s="525">
        <v>4500</v>
      </c>
      <c r="O9" s="525">
        <v>100</v>
      </c>
      <c r="P9" s="527">
        <v>30000</v>
      </c>
      <c r="Q9" s="551" t="s">
        <v>1691</v>
      </c>
      <c r="R9" s="551" t="s">
        <v>1688</v>
      </c>
      <c r="S9" s="326" t="s">
        <v>1635</v>
      </c>
      <c r="T9" s="72" t="s">
        <v>1630</v>
      </c>
      <c r="U9" s="326" t="s">
        <v>1637</v>
      </c>
      <c r="V9" s="323" t="s">
        <v>1650</v>
      </c>
      <c r="W9" s="323" t="s">
        <v>1639</v>
      </c>
    </row>
    <row r="10" spans="1:29" ht="215.25" customHeight="1" x14ac:dyDescent="0.25">
      <c r="A10" s="605"/>
      <c r="B10" s="328" t="s">
        <v>558</v>
      </c>
      <c r="C10" s="322" t="s">
        <v>130</v>
      </c>
      <c r="D10" s="323" t="s">
        <v>559</v>
      </c>
      <c r="E10" s="553" t="s">
        <v>1735</v>
      </c>
      <c r="F10" s="322" t="s">
        <v>1558</v>
      </c>
      <c r="G10" s="302">
        <v>10</v>
      </c>
      <c r="H10" s="525">
        <v>2155.3000000000002</v>
      </c>
      <c r="I10" s="526">
        <v>0.3</v>
      </c>
      <c r="J10" s="525">
        <v>6465.9</v>
      </c>
      <c r="K10" s="526">
        <v>0.4</v>
      </c>
      <c r="L10" s="525">
        <v>8621.2000000000007</v>
      </c>
      <c r="M10" s="526">
        <v>0.2</v>
      </c>
      <c r="N10" s="525">
        <v>4310.6000000000004</v>
      </c>
      <c r="O10" s="525">
        <v>100</v>
      </c>
      <c r="P10" s="527">
        <v>21553</v>
      </c>
      <c r="Q10" s="551" t="s">
        <v>1692</v>
      </c>
      <c r="R10" s="551" t="s">
        <v>1688</v>
      </c>
      <c r="S10" s="72" t="s">
        <v>1523</v>
      </c>
      <c r="T10" s="72" t="s">
        <v>1630</v>
      </c>
      <c r="U10" s="326" t="s">
        <v>1641</v>
      </c>
      <c r="V10" s="323" t="s">
        <v>1650</v>
      </c>
      <c r="W10" s="323" t="s">
        <v>1640</v>
      </c>
    </row>
    <row r="11" spans="1:29" ht="263.25" customHeight="1" x14ac:dyDescent="0.25">
      <c r="A11" s="606"/>
      <c r="B11" s="519"/>
      <c r="C11" s="322" t="s">
        <v>560</v>
      </c>
      <c r="D11" s="323" t="s">
        <v>561</v>
      </c>
      <c r="E11" s="553" t="s">
        <v>1736</v>
      </c>
      <c r="F11" s="322" t="s">
        <v>1504</v>
      </c>
      <c r="G11" s="302">
        <v>30</v>
      </c>
      <c r="H11" s="525">
        <v>15000</v>
      </c>
      <c r="I11" s="525">
        <v>30</v>
      </c>
      <c r="J11" s="525">
        <v>15000</v>
      </c>
      <c r="K11" s="525">
        <v>30</v>
      </c>
      <c r="L11" s="525">
        <v>15000</v>
      </c>
      <c r="M11" s="525">
        <v>10</v>
      </c>
      <c r="N11" s="525">
        <v>5000</v>
      </c>
      <c r="O11" s="525">
        <v>100</v>
      </c>
      <c r="P11" s="527">
        <v>50000</v>
      </c>
      <c r="Q11" s="551" t="s">
        <v>1693</v>
      </c>
      <c r="R11" s="551" t="s">
        <v>1688</v>
      </c>
      <c r="S11" s="72" t="s">
        <v>1523</v>
      </c>
      <c r="T11" s="72" t="s">
        <v>1630</v>
      </c>
      <c r="U11" s="307" t="s">
        <v>1641</v>
      </c>
      <c r="V11" s="323" t="s">
        <v>1650</v>
      </c>
      <c r="W11" s="302" t="s">
        <v>1640</v>
      </c>
    </row>
    <row r="12" spans="1:29" s="319" customFormat="1" ht="30.75" customHeight="1" x14ac:dyDescent="0.25">
      <c r="A12" s="374"/>
      <c r="B12" s="375"/>
      <c r="C12" s="374" t="s">
        <v>104</v>
      </c>
      <c r="D12" s="375"/>
      <c r="E12" s="375"/>
      <c r="F12" s="376"/>
      <c r="G12" s="330">
        <f t="shared" ref="G12:M12" si="0">SUM(G7:G11)</f>
        <v>85</v>
      </c>
      <c r="H12" s="330">
        <f>SUM(H7:H11)</f>
        <v>344555.3</v>
      </c>
      <c r="I12" s="330">
        <f t="shared" si="0"/>
        <v>70.699999999999989</v>
      </c>
      <c r="J12" s="330">
        <f>SUM(J7:J11)</f>
        <v>650365.9</v>
      </c>
      <c r="K12" s="330">
        <f t="shared" si="0"/>
        <v>130.80000000000001</v>
      </c>
      <c r="L12" s="330">
        <f>SUM(L7:L11)</f>
        <v>670521.19999999995</v>
      </c>
      <c r="M12" s="330">
        <f t="shared" si="0"/>
        <v>35.299999999999997</v>
      </c>
      <c r="N12" s="330">
        <f>SUM(N7:N11)</f>
        <v>189110.6</v>
      </c>
      <c r="O12" s="331"/>
      <c r="P12" s="332">
        <f>H12+J12+L12+N12</f>
        <v>1854553</v>
      </c>
      <c r="Q12" s="333"/>
      <c r="R12" s="333"/>
      <c r="S12" s="333"/>
      <c r="T12" s="333"/>
      <c r="U12" s="333"/>
      <c r="V12" s="333"/>
      <c r="W12" s="333"/>
    </row>
    <row r="13" spans="1:29" ht="15.75" x14ac:dyDescent="0.25">
      <c r="A13" s="319"/>
      <c r="B13" s="319"/>
      <c r="C13" s="319"/>
      <c r="D13" s="319"/>
      <c r="E13" s="318"/>
      <c r="F13" s="319"/>
      <c r="G13" s="319"/>
      <c r="U13" s="334"/>
      <c r="V13" s="334"/>
      <c r="W13" s="335"/>
    </row>
    <row r="14" spans="1:29" ht="15.75" x14ac:dyDescent="0.25">
      <c r="E14" s="318"/>
      <c r="U14" s="334"/>
      <c r="V14" s="334"/>
    </row>
    <row r="15" spans="1:29" ht="15.75" x14ac:dyDescent="0.25">
      <c r="E15" s="318"/>
      <c r="U15" s="334"/>
      <c r="V15" s="334"/>
    </row>
    <row r="16" spans="1:29" ht="15.75" x14ac:dyDescent="0.25">
      <c r="E16" s="318"/>
      <c r="U16" s="334"/>
      <c r="V16" s="334"/>
    </row>
    <row r="17" spans="5:22" ht="15.75" x14ac:dyDescent="0.25">
      <c r="E17" s="318"/>
      <c r="U17" s="334"/>
      <c r="V17" s="334"/>
    </row>
    <row r="18" spans="5:22" ht="15.75" x14ac:dyDescent="0.25">
      <c r="E18" s="318"/>
      <c r="U18" s="334"/>
      <c r="V18" s="334"/>
    </row>
    <row r="19" spans="5:22" ht="15.75" x14ac:dyDescent="0.25">
      <c r="E19" s="318"/>
      <c r="U19" s="334"/>
      <c r="V19" s="334"/>
    </row>
    <row r="20" spans="5:22" ht="15.75" x14ac:dyDescent="0.25">
      <c r="E20" s="318"/>
      <c r="U20" s="334"/>
      <c r="V20" s="334"/>
    </row>
    <row r="21" spans="5:22" ht="15.75" x14ac:dyDescent="0.25">
      <c r="E21" s="318"/>
      <c r="U21" s="334"/>
      <c r="V21" s="334"/>
    </row>
    <row r="22" spans="5:22" ht="15.75" x14ac:dyDescent="0.25">
      <c r="E22" s="318"/>
      <c r="U22" s="334"/>
      <c r="V22" s="334"/>
    </row>
    <row r="23" spans="5:22" ht="15.75" x14ac:dyDescent="0.25">
      <c r="E23" s="318"/>
      <c r="U23" s="334"/>
      <c r="V23" s="334"/>
    </row>
    <row r="24" spans="5:22" ht="15.75" x14ac:dyDescent="0.25">
      <c r="E24" s="318"/>
      <c r="U24" s="336"/>
      <c r="V24" s="336"/>
    </row>
    <row r="25" spans="5:22" ht="15.75" x14ac:dyDescent="0.25">
      <c r="E25" s="318"/>
      <c r="U25" s="334"/>
      <c r="V25" s="334"/>
    </row>
    <row r="26" spans="5:22" ht="15.75" x14ac:dyDescent="0.25">
      <c r="E26" s="318"/>
      <c r="U26" s="334"/>
      <c r="V26" s="334"/>
    </row>
    <row r="27" spans="5:22" ht="15.75" x14ac:dyDescent="0.25">
      <c r="E27" s="318"/>
      <c r="U27" s="334"/>
      <c r="V27" s="334"/>
    </row>
    <row r="28" spans="5:22" ht="15.75" x14ac:dyDescent="0.25">
      <c r="E28" s="318"/>
      <c r="U28" s="334"/>
      <c r="V28" s="334"/>
    </row>
    <row r="29" spans="5:22" ht="15.75" x14ac:dyDescent="0.25">
      <c r="E29" s="318"/>
      <c r="U29" s="334"/>
      <c r="V29" s="334"/>
    </row>
    <row r="30" spans="5:22" ht="15.75" x14ac:dyDescent="0.25">
      <c r="E30" s="318"/>
      <c r="U30" s="334"/>
      <c r="V30" s="334"/>
    </row>
    <row r="31" spans="5:22" ht="15.75" x14ac:dyDescent="0.25">
      <c r="E31" s="318"/>
      <c r="U31" s="334"/>
      <c r="V31" s="334"/>
    </row>
    <row r="32" spans="5:22" ht="15.75" x14ac:dyDescent="0.25">
      <c r="E32" s="318"/>
      <c r="U32" s="334"/>
      <c r="V32" s="334"/>
    </row>
    <row r="33" spans="5:22" ht="15.75" x14ac:dyDescent="0.25">
      <c r="E33" s="318"/>
      <c r="U33" s="334"/>
      <c r="V33" s="334"/>
    </row>
    <row r="34" spans="5:22" ht="15.75" x14ac:dyDescent="0.25">
      <c r="E34" s="318"/>
      <c r="U34" s="334"/>
      <c r="V34" s="334"/>
    </row>
    <row r="35" spans="5:22" ht="15.75" x14ac:dyDescent="0.25">
      <c r="E35" s="318"/>
      <c r="U35" s="334"/>
      <c r="V35" s="334"/>
    </row>
    <row r="36" spans="5:22" ht="15.75" x14ac:dyDescent="0.25">
      <c r="E36" s="318"/>
      <c r="U36" s="336"/>
      <c r="V36" s="336"/>
    </row>
    <row r="37" spans="5:22" ht="15.75" x14ac:dyDescent="0.25">
      <c r="E37" s="318"/>
      <c r="U37" s="334"/>
      <c r="V37" s="334"/>
    </row>
    <row r="38" spans="5:22" ht="15.75" x14ac:dyDescent="0.25">
      <c r="E38" s="318"/>
      <c r="U38" s="334"/>
      <c r="V38" s="334"/>
    </row>
    <row r="39" spans="5:22" ht="15.75" x14ac:dyDescent="0.25">
      <c r="E39" s="318"/>
      <c r="U39" s="334"/>
      <c r="V39" s="334"/>
    </row>
    <row r="40" spans="5:22" ht="15.75" x14ac:dyDescent="0.25">
      <c r="E40" s="318"/>
      <c r="U40" s="334"/>
      <c r="V40" s="334"/>
    </row>
    <row r="41" spans="5:22" ht="15.75" x14ac:dyDescent="0.25">
      <c r="E41" s="318"/>
      <c r="U41" s="334"/>
      <c r="V41" s="334"/>
    </row>
    <row r="42" spans="5:22" ht="15.75" x14ac:dyDescent="0.25">
      <c r="E42" s="318"/>
      <c r="U42" s="334"/>
      <c r="V42" s="334"/>
    </row>
    <row r="43" spans="5:22" ht="15.75" x14ac:dyDescent="0.25">
      <c r="E43" s="318"/>
      <c r="U43" s="334"/>
      <c r="V43" s="334"/>
    </row>
    <row r="44" spans="5:22" ht="15.75" x14ac:dyDescent="0.25">
      <c r="E44" s="318"/>
      <c r="U44" s="334"/>
      <c r="V44" s="334"/>
    </row>
    <row r="45" spans="5:22" ht="15.75" x14ac:dyDescent="0.25">
      <c r="E45" s="318"/>
      <c r="U45" s="336"/>
      <c r="V45" s="336"/>
    </row>
    <row r="46" spans="5:22" ht="15.75" x14ac:dyDescent="0.25">
      <c r="E46" s="318"/>
      <c r="U46" s="334"/>
      <c r="V46" s="334"/>
    </row>
    <row r="47" spans="5:22" ht="15.75" x14ac:dyDescent="0.25">
      <c r="E47" s="318"/>
      <c r="U47" s="334"/>
      <c r="V47" s="334"/>
    </row>
    <row r="48" spans="5:22" x14ac:dyDescent="0.25">
      <c r="U48" s="334"/>
      <c r="V48" s="334"/>
    </row>
    <row r="49" spans="5:22" x14ac:dyDescent="0.25">
      <c r="U49" s="334"/>
      <c r="V49" s="334"/>
    </row>
    <row r="50" spans="5:22" x14ac:dyDescent="0.25">
      <c r="U50" s="334"/>
      <c r="V50" s="334"/>
    </row>
    <row r="51" spans="5:22" x14ac:dyDescent="0.25">
      <c r="U51" s="334"/>
      <c r="V51" s="334"/>
    </row>
    <row r="52" spans="5:22" x14ac:dyDescent="0.25">
      <c r="U52" s="334"/>
      <c r="V52" s="334"/>
    </row>
    <row r="53" spans="5:22" ht="15.75" x14ac:dyDescent="0.25">
      <c r="U53" s="336"/>
      <c r="V53" s="336"/>
    </row>
    <row r="54" spans="5:22" x14ac:dyDescent="0.25">
      <c r="U54" s="334"/>
      <c r="V54" s="334"/>
    </row>
    <row r="55" spans="5:22" x14ac:dyDescent="0.25">
      <c r="U55" s="334"/>
      <c r="V55" s="334"/>
    </row>
    <row r="56" spans="5:22" x14ac:dyDescent="0.25">
      <c r="U56" s="334"/>
      <c r="V56" s="334"/>
    </row>
    <row r="57" spans="5:22" x14ac:dyDescent="0.25">
      <c r="U57" s="334"/>
      <c r="V57" s="334"/>
    </row>
    <row r="58" spans="5:22" x14ac:dyDescent="0.25">
      <c r="U58" s="334"/>
      <c r="V58" s="334"/>
    </row>
    <row r="59" spans="5:22" x14ac:dyDescent="0.25">
      <c r="U59" s="334"/>
      <c r="V59" s="334"/>
    </row>
    <row r="63" spans="5:22" x14ac:dyDescent="0.25">
      <c r="E63" s="305"/>
      <c r="U63" s="321"/>
      <c r="V63" s="321"/>
    </row>
    <row r="64" spans="5:22" x14ac:dyDescent="0.25">
      <c r="E64" s="305"/>
      <c r="U64" s="321"/>
      <c r="V64" s="321"/>
    </row>
    <row r="65" spans="5:22" x14ac:dyDescent="0.25">
      <c r="E65" s="305"/>
      <c r="U65" s="321"/>
      <c r="V65" s="321"/>
    </row>
    <row r="66" spans="5:22" x14ac:dyDescent="0.25">
      <c r="E66" s="305"/>
      <c r="U66" s="321"/>
      <c r="V66" s="321"/>
    </row>
    <row r="67" spans="5:22" x14ac:dyDescent="0.25">
      <c r="E67" s="305"/>
      <c r="U67" s="321"/>
      <c r="V67" s="321"/>
    </row>
    <row r="68" spans="5:22" x14ac:dyDescent="0.25">
      <c r="E68" s="305"/>
      <c r="U68" s="321"/>
      <c r="V68" s="321"/>
    </row>
    <row r="69" spans="5:22" x14ac:dyDescent="0.25">
      <c r="E69" s="305"/>
      <c r="U69" s="321"/>
      <c r="V69" s="321"/>
    </row>
    <row r="70" spans="5:22" x14ac:dyDescent="0.25">
      <c r="E70" s="305"/>
      <c r="U70" s="321"/>
      <c r="V70" s="321"/>
    </row>
    <row r="71" spans="5:22" x14ac:dyDescent="0.25">
      <c r="E71" s="305"/>
      <c r="U71" s="321"/>
      <c r="V71" s="321"/>
    </row>
    <row r="72" spans="5:22" x14ac:dyDescent="0.25">
      <c r="E72" s="305"/>
      <c r="U72" s="321"/>
      <c r="V72" s="321"/>
    </row>
    <row r="73" spans="5:22" x14ac:dyDescent="0.25">
      <c r="E73" s="305"/>
      <c r="U73" s="321"/>
      <c r="V73" s="321"/>
    </row>
    <row r="74" spans="5:22" x14ac:dyDescent="0.25">
      <c r="E74" s="305"/>
      <c r="U74" s="321"/>
      <c r="V74" s="321"/>
    </row>
    <row r="75" spans="5:22" x14ac:dyDescent="0.25">
      <c r="E75" s="305"/>
      <c r="U75" s="321"/>
      <c r="V75" s="321"/>
    </row>
    <row r="76" spans="5:22" x14ac:dyDescent="0.25">
      <c r="E76" s="305"/>
      <c r="U76" s="321"/>
      <c r="V76" s="321"/>
    </row>
    <row r="77" spans="5:22" x14ac:dyDescent="0.25">
      <c r="E77" s="305"/>
      <c r="U77" s="321"/>
      <c r="V77" s="321"/>
    </row>
    <row r="78" spans="5:22" x14ac:dyDescent="0.25">
      <c r="E78" s="305"/>
      <c r="U78" s="321"/>
      <c r="V78" s="321"/>
    </row>
    <row r="79" spans="5:22" x14ac:dyDescent="0.25">
      <c r="E79" s="305"/>
      <c r="U79" s="321"/>
      <c r="V79" s="321"/>
    </row>
    <row r="80" spans="5:22" x14ac:dyDescent="0.25">
      <c r="E80" s="305"/>
      <c r="U80" s="321"/>
      <c r="V80" s="321"/>
    </row>
    <row r="81" spans="5:22" x14ac:dyDescent="0.25">
      <c r="E81" s="305"/>
      <c r="U81" s="321"/>
      <c r="V81" s="321"/>
    </row>
    <row r="82" spans="5:22" x14ac:dyDescent="0.25">
      <c r="E82" s="305"/>
      <c r="U82" s="321"/>
      <c r="V82" s="321"/>
    </row>
    <row r="83" spans="5:22" x14ac:dyDescent="0.25">
      <c r="E83" s="305"/>
      <c r="U83" s="321"/>
      <c r="V83" s="321"/>
    </row>
    <row r="84" spans="5:22" x14ac:dyDescent="0.25">
      <c r="E84" s="305"/>
      <c r="U84" s="321"/>
      <c r="V84" s="321"/>
    </row>
    <row r="85" spans="5:22" x14ac:dyDescent="0.25">
      <c r="E85" s="305"/>
      <c r="U85" s="321"/>
      <c r="V85" s="321"/>
    </row>
    <row r="86" spans="5:22" x14ac:dyDescent="0.25">
      <c r="E86" s="305"/>
      <c r="U86" s="321"/>
      <c r="V86" s="321"/>
    </row>
    <row r="87" spans="5:22" x14ac:dyDescent="0.25">
      <c r="E87" s="305"/>
      <c r="U87" s="321"/>
      <c r="V87" s="321"/>
    </row>
    <row r="88" spans="5:22" x14ac:dyDescent="0.25">
      <c r="E88" s="305"/>
      <c r="U88" s="321"/>
      <c r="V88" s="321"/>
    </row>
    <row r="89" spans="5:22" x14ac:dyDescent="0.25">
      <c r="E89" s="305"/>
      <c r="U89" s="321"/>
      <c r="V89" s="321"/>
    </row>
    <row r="90" spans="5:22" x14ac:dyDescent="0.25">
      <c r="E90" s="305"/>
      <c r="U90" s="321"/>
      <c r="V90" s="321"/>
    </row>
    <row r="91" spans="5:22" x14ac:dyDescent="0.25">
      <c r="E91" s="305"/>
      <c r="U91" s="321"/>
      <c r="V91" s="321"/>
    </row>
    <row r="92" spans="5:22" x14ac:dyDescent="0.25">
      <c r="E92" s="305"/>
    </row>
    <row r="93" spans="5:22" x14ac:dyDescent="0.25">
      <c r="E93" s="305"/>
    </row>
    <row r="94" spans="5:22" x14ac:dyDescent="0.25">
      <c r="E94" s="305"/>
    </row>
    <row r="95" spans="5:22" x14ac:dyDescent="0.25">
      <c r="E95" s="305"/>
    </row>
    <row r="96" spans="5:22" x14ac:dyDescent="0.25">
      <c r="E96" s="305"/>
    </row>
    <row r="97" spans="5:5" x14ac:dyDescent="0.25">
      <c r="E97" s="305"/>
    </row>
    <row r="98" spans="5:5" x14ac:dyDescent="0.25">
      <c r="E98" s="305"/>
    </row>
    <row r="99" spans="5:5" x14ac:dyDescent="0.25">
      <c r="E99" s="305"/>
    </row>
    <row r="100" spans="5:5" x14ac:dyDescent="0.25">
      <c r="E100" s="305"/>
    </row>
    <row r="101" spans="5:5" x14ac:dyDescent="0.25">
      <c r="E101" s="305"/>
    </row>
    <row r="102" spans="5:5" x14ac:dyDescent="0.25">
      <c r="E102" s="305"/>
    </row>
    <row r="103" spans="5:5" x14ac:dyDescent="0.25">
      <c r="E103" s="305"/>
    </row>
    <row r="104" spans="5:5" x14ac:dyDescent="0.25">
      <c r="E104" s="305"/>
    </row>
    <row r="105" spans="5:5" x14ac:dyDescent="0.25">
      <c r="E105" s="305"/>
    </row>
    <row r="106" spans="5:5" x14ac:dyDescent="0.25">
      <c r="E106" s="305"/>
    </row>
    <row r="107" spans="5:5" x14ac:dyDescent="0.25">
      <c r="E107" s="305"/>
    </row>
    <row r="108" spans="5:5" x14ac:dyDescent="0.25">
      <c r="E108" s="305"/>
    </row>
    <row r="109" spans="5:5" x14ac:dyDescent="0.25">
      <c r="E109" s="305"/>
    </row>
    <row r="110" spans="5:5" x14ac:dyDescent="0.25">
      <c r="E110" s="305"/>
    </row>
    <row r="111" spans="5:5" x14ac:dyDescent="0.25">
      <c r="E111" s="305"/>
    </row>
    <row r="112" spans="5:5" x14ac:dyDescent="0.25">
      <c r="E112" s="305"/>
    </row>
    <row r="113" spans="5:5" x14ac:dyDescent="0.25">
      <c r="E113" s="305"/>
    </row>
    <row r="114" spans="5:5" x14ac:dyDescent="0.25">
      <c r="E114" s="305"/>
    </row>
    <row r="115" spans="5:5" x14ac:dyDescent="0.25">
      <c r="E115" s="305"/>
    </row>
    <row r="116" spans="5:5" x14ac:dyDescent="0.25">
      <c r="E116" s="305"/>
    </row>
    <row r="117" spans="5:5" x14ac:dyDescent="0.25">
      <c r="E117" s="305"/>
    </row>
    <row r="118" spans="5:5" x14ac:dyDescent="0.25">
      <c r="E118" s="305"/>
    </row>
    <row r="119" spans="5:5" x14ac:dyDescent="0.25">
      <c r="E119" s="305"/>
    </row>
    <row r="120" spans="5:5" x14ac:dyDescent="0.25">
      <c r="E120" s="305"/>
    </row>
    <row r="121" spans="5:5" x14ac:dyDescent="0.25">
      <c r="E121" s="305"/>
    </row>
    <row r="122" spans="5:5" x14ac:dyDescent="0.25">
      <c r="E122" s="305"/>
    </row>
    <row r="123" spans="5:5" x14ac:dyDescent="0.25">
      <c r="E123" s="305"/>
    </row>
    <row r="124" spans="5:5" x14ac:dyDescent="0.25">
      <c r="E124" s="305"/>
    </row>
    <row r="125" spans="5:5" x14ac:dyDescent="0.25">
      <c r="E125" s="305"/>
    </row>
    <row r="126" spans="5:5" x14ac:dyDescent="0.25">
      <c r="E126" s="305"/>
    </row>
    <row r="127" spans="5:5" x14ac:dyDescent="0.25">
      <c r="E127" s="305"/>
    </row>
    <row r="128" spans="5:5" x14ac:dyDescent="0.25">
      <c r="E128" s="305"/>
    </row>
    <row r="129" spans="5:5" x14ac:dyDescent="0.25">
      <c r="E129" s="305"/>
    </row>
    <row r="130" spans="5:5" x14ac:dyDescent="0.25">
      <c r="E130" s="305"/>
    </row>
    <row r="131" spans="5:5" x14ac:dyDescent="0.25">
      <c r="E131" s="305"/>
    </row>
  </sheetData>
  <mergeCells count="20">
    <mergeCell ref="W3:W5"/>
    <mergeCell ref="O3:P4"/>
    <mergeCell ref="Q3:R4"/>
    <mergeCell ref="V3:V5"/>
    <mergeCell ref="I4:J4"/>
    <mergeCell ref="K4:L4"/>
    <mergeCell ref="M4:N4"/>
    <mergeCell ref="U3:U5"/>
    <mergeCell ref="C3:C5"/>
    <mergeCell ref="D3:D5"/>
    <mergeCell ref="A7:A11"/>
    <mergeCell ref="A3:A5"/>
    <mergeCell ref="B8:B9"/>
    <mergeCell ref="B3:B5"/>
    <mergeCell ref="S3:S5"/>
    <mergeCell ref="T3:T5"/>
    <mergeCell ref="F3:F5"/>
    <mergeCell ref="E3:E5"/>
    <mergeCell ref="G3:N3"/>
    <mergeCell ref="G4:H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45"/>
  <sheetViews>
    <sheetView topLeftCell="A7" zoomScale="80" zoomScaleNormal="80" workbookViewId="0">
      <selection activeCell="E9" sqref="E9"/>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7.140625" style="266" customWidth="1"/>
    <col min="9" max="9" width="15.28515625" customWidth="1"/>
    <col min="10" max="10" width="18.85546875" style="266" customWidth="1"/>
    <col min="12" max="12" width="16.5703125" style="266" customWidth="1"/>
    <col min="13" max="13" width="14" customWidth="1"/>
    <col min="14" max="14" width="16.28515625" style="266" customWidth="1"/>
    <col min="15" max="15" width="15.28515625" customWidth="1"/>
    <col min="16" max="16" width="20.5703125" style="266" customWidth="1"/>
    <col min="19" max="22" width="14.140625" customWidth="1"/>
    <col min="23" max="23" width="17" customWidth="1"/>
  </cols>
  <sheetData>
    <row r="1" spans="1:23" ht="18.75" x14ac:dyDescent="0.25">
      <c r="B1" s="370"/>
      <c r="C1" s="370"/>
      <c r="D1" s="370"/>
      <c r="E1" s="370"/>
      <c r="F1" s="370"/>
      <c r="G1" s="370" t="s">
        <v>562</v>
      </c>
      <c r="I1" s="370"/>
      <c r="J1" s="370"/>
      <c r="K1" s="370"/>
      <c r="L1" s="370"/>
      <c r="M1" s="370"/>
      <c r="N1" s="370"/>
      <c r="O1" s="370"/>
      <c r="P1" s="370"/>
      <c r="Q1" s="370"/>
      <c r="R1" s="370"/>
      <c r="S1" s="370"/>
      <c r="T1" s="370"/>
      <c r="U1" s="370"/>
      <c r="V1" s="370"/>
      <c r="W1" s="370"/>
    </row>
    <row r="2" spans="1:23" x14ac:dyDescent="0.25">
      <c r="A2" s="371" t="s">
        <v>1471</v>
      </c>
      <c r="B2" s="338"/>
      <c r="C2" s="338"/>
      <c r="D2" s="338"/>
      <c r="E2" s="338"/>
      <c r="F2" s="338"/>
      <c r="G2" s="338"/>
      <c r="H2" s="338"/>
      <c r="I2" s="338"/>
      <c r="J2" s="338"/>
      <c r="K2" s="338"/>
      <c r="L2" s="338"/>
      <c r="M2" s="338"/>
      <c r="N2" s="338"/>
      <c r="O2" s="338"/>
      <c r="P2" s="338"/>
      <c r="Q2" s="338"/>
      <c r="R2" s="338"/>
      <c r="S2" s="338"/>
      <c r="T2" s="338"/>
      <c r="U2" s="338"/>
      <c r="V2" s="338"/>
      <c r="W2" s="338"/>
    </row>
    <row r="3" spans="1:23" x14ac:dyDescent="0.25">
      <c r="A3" s="616" t="s">
        <v>102</v>
      </c>
      <c r="B3" s="577" t="s">
        <v>121</v>
      </c>
      <c r="C3" s="617" t="s">
        <v>90</v>
      </c>
      <c r="D3" s="617" t="s">
        <v>91</v>
      </c>
      <c r="E3" s="580" t="s">
        <v>451</v>
      </c>
      <c r="F3" s="617" t="s">
        <v>92</v>
      </c>
      <c r="G3" s="616" t="s">
        <v>106</v>
      </c>
      <c r="H3" s="616"/>
      <c r="I3" s="616"/>
      <c r="J3" s="616"/>
      <c r="K3" s="616"/>
      <c r="L3" s="616"/>
      <c r="M3" s="616"/>
      <c r="N3" s="616"/>
      <c r="O3" s="617" t="s">
        <v>107</v>
      </c>
      <c r="P3" s="617"/>
      <c r="Q3" s="616" t="s">
        <v>108</v>
      </c>
      <c r="R3" s="616"/>
      <c r="S3" s="616" t="s">
        <v>109</v>
      </c>
      <c r="T3" s="616" t="s">
        <v>110</v>
      </c>
      <c r="U3" s="577" t="s">
        <v>118</v>
      </c>
      <c r="V3" s="577" t="s">
        <v>117</v>
      </c>
      <c r="W3" s="615" t="s">
        <v>93</v>
      </c>
    </row>
    <row r="4" spans="1:23" x14ac:dyDescent="0.25">
      <c r="A4" s="616"/>
      <c r="B4" s="578"/>
      <c r="C4" s="617"/>
      <c r="D4" s="617"/>
      <c r="E4" s="581"/>
      <c r="F4" s="617"/>
      <c r="G4" s="616" t="s">
        <v>111</v>
      </c>
      <c r="H4" s="616"/>
      <c r="I4" s="616" t="s">
        <v>112</v>
      </c>
      <c r="J4" s="616"/>
      <c r="K4" s="616" t="s">
        <v>113</v>
      </c>
      <c r="L4" s="616"/>
      <c r="M4" s="616" t="s">
        <v>114</v>
      </c>
      <c r="N4" s="616"/>
      <c r="O4" s="617"/>
      <c r="P4" s="617"/>
      <c r="Q4" s="616"/>
      <c r="R4" s="616"/>
      <c r="S4" s="616"/>
      <c r="T4" s="616"/>
      <c r="U4" s="578"/>
      <c r="V4" s="578"/>
      <c r="W4" s="615"/>
    </row>
    <row r="5" spans="1:23" ht="25.5" x14ac:dyDescent="0.25">
      <c r="A5" s="616"/>
      <c r="B5" s="579"/>
      <c r="C5" s="617"/>
      <c r="D5" s="617"/>
      <c r="E5" s="582"/>
      <c r="F5" s="617"/>
      <c r="G5" s="289" t="s">
        <v>115</v>
      </c>
      <c r="H5" s="261" t="s">
        <v>12</v>
      </c>
      <c r="I5" s="289" t="s">
        <v>115</v>
      </c>
      <c r="J5" s="261" t="s">
        <v>12</v>
      </c>
      <c r="K5" s="289" t="s">
        <v>115</v>
      </c>
      <c r="L5" s="261" t="s">
        <v>12</v>
      </c>
      <c r="M5" s="289" t="s">
        <v>115</v>
      </c>
      <c r="N5" s="261" t="s">
        <v>12</v>
      </c>
      <c r="O5" s="289" t="s">
        <v>115</v>
      </c>
      <c r="P5" s="261" t="s">
        <v>12</v>
      </c>
      <c r="Q5" s="289" t="s">
        <v>116</v>
      </c>
      <c r="R5" s="289" t="s">
        <v>87</v>
      </c>
      <c r="S5" s="616"/>
      <c r="T5" s="616"/>
      <c r="U5" s="579"/>
      <c r="V5" s="579"/>
      <c r="W5" s="615"/>
    </row>
    <row r="6" spans="1:23" ht="224.25" customHeight="1" x14ac:dyDescent="0.25">
      <c r="A6" s="618" t="s">
        <v>1470</v>
      </c>
      <c r="B6" s="518" t="s">
        <v>563</v>
      </c>
      <c r="C6" s="507" t="s">
        <v>1473</v>
      </c>
      <c r="D6" s="507" t="s">
        <v>564</v>
      </c>
      <c r="E6" s="507" t="s">
        <v>1489</v>
      </c>
      <c r="F6" s="302" t="s">
        <v>1634</v>
      </c>
      <c r="G6" s="303">
        <v>0.1</v>
      </c>
      <c r="H6" s="256">
        <v>14000</v>
      </c>
      <c r="I6" s="303">
        <v>0.3</v>
      </c>
      <c r="J6" s="256">
        <v>42000</v>
      </c>
      <c r="K6" s="303">
        <v>0.4</v>
      </c>
      <c r="L6" s="256">
        <v>56000</v>
      </c>
      <c r="M6" s="303">
        <v>0.2</v>
      </c>
      <c r="N6" s="256">
        <v>28000</v>
      </c>
      <c r="O6" s="302">
        <v>100</v>
      </c>
      <c r="P6" s="256">
        <v>140000</v>
      </c>
      <c r="Q6" s="552" t="s">
        <v>1700</v>
      </c>
      <c r="R6" s="302" t="s">
        <v>1699</v>
      </c>
      <c r="S6" s="302" t="s">
        <v>1644</v>
      </c>
      <c r="T6" s="302" t="s">
        <v>1645</v>
      </c>
      <c r="U6" s="302" t="s">
        <v>1646</v>
      </c>
      <c r="V6" s="302" t="s">
        <v>1649</v>
      </c>
      <c r="W6" s="323" t="s">
        <v>1640</v>
      </c>
    </row>
    <row r="7" spans="1:23" ht="183.75" customHeight="1" x14ac:dyDescent="0.25">
      <c r="A7" s="618"/>
      <c r="B7" s="406"/>
      <c r="C7" s="407" t="s">
        <v>1474</v>
      </c>
      <c r="D7" s="407"/>
      <c r="E7" s="407" t="s">
        <v>1737</v>
      </c>
      <c r="F7" s="302" t="s">
        <v>1505</v>
      </c>
      <c r="G7" s="303">
        <v>0.3</v>
      </c>
      <c r="H7" s="256">
        <v>23968.93</v>
      </c>
      <c r="I7" s="303">
        <v>0.3</v>
      </c>
      <c r="J7" s="256">
        <v>23968.93</v>
      </c>
      <c r="K7" s="303">
        <v>0.2</v>
      </c>
      <c r="L7" s="256">
        <v>15979.288</v>
      </c>
      <c r="M7" s="303">
        <v>0.2</v>
      </c>
      <c r="N7" s="256">
        <v>15979.288</v>
      </c>
      <c r="O7" s="302">
        <v>100</v>
      </c>
      <c r="P7" s="256">
        <v>79896.44</v>
      </c>
      <c r="Q7" s="552" t="s">
        <v>1701</v>
      </c>
      <c r="R7" s="302" t="s">
        <v>1699</v>
      </c>
      <c r="S7" s="302" t="s">
        <v>1644</v>
      </c>
      <c r="T7" s="302" t="s">
        <v>1648</v>
      </c>
      <c r="U7" s="302" t="s">
        <v>1646</v>
      </c>
      <c r="V7" s="302" t="s">
        <v>1647</v>
      </c>
      <c r="W7" s="323" t="s">
        <v>1640</v>
      </c>
    </row>
    <row r="8" spans="1:23" ht="99.75" customHeight="1" x14ac:dyDescent="0.25">
      <c r="A8" s="618"/>
      <c r="B8" s="602"/>
      <c r="C8" s="326" t="s">
        <v>565</v>
      </c>
      <c r="D8" s="326" t="s">
        <v>566</v>
      </c>
      <c r="E8" s="554" t="s">
        <v>1738</v>
      </c>
      <c r="F8" s="311" t="s">
        <v>1506</v>
      </c>
      <c r="G8" s="311"/>
      <c r="H8" s="339"/>
      <c r="I8" s="311">
        <v>50</v>
      </c>
      <c r="J8" s="339">
        <v>50000</v>
      </c>
      <c r="K8" s="311">
        <v>50</v>
      </c>
      <c r="L8" s="339">
        <v>50000</v>
      </c>
      <c r="M8" s="311"/>
      <c r="N8" s="339"/>
      <c r="O8" s="311">
        <v>100</v>
      </c>
      <c r="P8" s="339">
        <v>100000</v>
      </c>
      <c r="Q8" s="552" t="s">
        <v>1702</v>
      </c>
      <c r="R8" s="302" t="s">
        <v>1699</v>
      </c>
      <c r="S8" s="311" t="s">
        <v>1651</v>
      </c>
      <c r="T8" s="311" t="s">
        <v>1652</v>
      </c>
      <c r="U8" s="311" t="s">
        <v>1653</v>
      </c>
      <c r="V8" s="302" t="s">
        <v>1647</v>
      </c>
      <c r="W8" s="323" t="s">
        <v>1640</v>
      </c>
    </row>
    <row r="9" spans="1:23" ht="201.75" customHeight="1" x14ac:dyDescent="0.25">
      <c r="A9" s="618"/>
      <c r="B9" s="603"/>
      <c r="C9" s="326" t="s">
        <v>567</v>
      </c>
      <c r="D9" s="326" t="s">
        <v>568</v>
      </c>
      <c r="E9" s="323" t="s">
        <v>1739</v>
      </c>
      <c r="F9" s="302" t="s">
        <v>1507</v>
      </c>
      <c r="G9" s="303"/>
      <c r="H9" s="256"/>
      <c r="I9" s="303">
        <v>0.3</v>
      </c>
      <c r="J9" s="256">
        <v>7500</v>
      </c>
      <c r="K9" s="303">
        <v>0.3</v>
      </c>
      <c r="L9" s="256">
        <v>7500</v>
      </c>
      <c r="M9" s="302">
        <v>40</v>
      </c>
      <c r="N9" s="256">
        <v>10000</v>
      </c>
      <c r="O9" s="302">
        <v>100</v>
      </c>
      <c r="P9" s="256">
        <v>25000</v>
      </c>
      <c r="Q9" s="552" t="s">
        <v>1703</v>
      </c>
      <c r="R9" s="302" t="s">
        <v>1699</v>
      </c>
      <c r="S9" s="302" t="s">
        <v>1655</v>
      </c>
      <c r="T9" s="302" t="s">
        <v>1656</v>
      </c>
      <c r="U9" s="302" t="s">
        <v>1654</v>
      </c>
      <c r="V9" s="302" t="s">
        <v>1647</v>
      </c>
      <c r="W9" s="323" t="s">
        <v>1640</v>
      </c>
    </row>
    <row r="10" spans="1:23" ht="15.75" x14ac:dyDescent="0.25">
      <c r="A10" s="374"/>
      <c r="B10" s="375"/>
      <c r="C10" s="374" t="s">
        <v>123</v>
      </c>
      <c r="D10" s="375"/>
      <c r="E10" s="375"/>
      <c r="F10" s="376"/>
      <c r="G10" s="330">
        <f t="shared" ref="G10:N10" si="0">SUM(G6:G9)</f>
        <v>0.4</v>
      </c>
      <c r="H10" s="340">
        <f t="shared" si="0"/>
        <v>37968.93</v>
      </c>
      <c r="I10" s="330">
        <f t="shared" si="0"/>
        <v>50.9</v>
      </c>
      <c r="J10" s="340">
        <f t="shared" si="0"/>
        <v>123468.93</v>
      </c>
      <c r="K10" s="330">
        <f t="shared" si="0"/>
        <v>50.9</v>
      </c>
      <c r="L10" s="340">
        <f t="shared" si="0"/>
        <v>129479.288</v>
      </c>
      <c r="M10" s="330">
        <f t="shared" si="0"/>
        <v>40.4</v>
      </c>
      <c r="N10" s="340">
        <f t="shared" si="0"/>
        <v>53979.288</v>
      </c>
      <c r="O10" s="330">
        <f>G10+I10+K10+M10</f>
        <v>142.6</v>
      </c>
      <c r="P10" s="341">
        <f>H10+J10+L10+N10</f>
        <v>344896.43599999999</v>
      </c>
      <c r="Q10" s="333"/>
      <c r="R10" s="333"/>
      <c r="S10" s="333"/>
      <c r="T10" s="333"/>
      <c r="U10" s="333"/>
      <c r="V10" s="333"/>
      <c r="W10" s="333"/>
    </row>
    <row r="15" spans="1:23" x14ac:dyDescent="0.25">
      <c r="H15"/>
      <c r="J15"/>
      <c r="L15"/>
      <c r="N15"/>
      <c r="P15"/>
    </row>
    <row r="16" spans="1:23"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ht="15.6" customHeight="1" x14ac:dyDescent="0.25">
      <c r="H45"/>
      <c r="J45"/>
      <c r="L45"/>
      <c r="N45"/>
      <c r="P45"/>
    </row>
  </sheetData>
  <mergeCells count="20">
    <mergeCell ref="D3:D5"/>
    <mergeCell ref="F3:F5"/>
    <mergeCell ref="T3:T5"/>
    <mergeCell ref="U3:U5"/>
    <mergeCell ref="V3:V5"/>
    <mergeCell ref="A6:A9"/>
    <mergeCell ref="B8:B9"/>
    <mergeCell ref="A3:A5"/>
    <mergeCell ref="B3:B5"/>
    <mergeCell ref="C3:C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C29"/>
  <sheetViews>
    <sheetView zoomScale="60" zoomScaleNormal="60"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3.7109375" style="266" bestFit="1" customWidth="1"/>
    <col min="9" max="9" width="15.28515625" customWidth="1"/>
    <col min="10" max="10" width="18.85546875" style="266" customWidth="1"/>
    <col min="12" max="12" width="12.140625" style="266" bestFit="1" customWidth="1"/>
    <col min="14" max="14" width="12.140625" style="266" bestFit="1" customWidth="1"/>
    <col min="15" max="15" width="15.28515625" customWidth="1"/>
    <col min="16" max="16" width="18.28515625" style="266" customWidth="1"/>
    <col min="19" max="22" width="14.140625" customWidth="1"/>
    <col min="23" max="23" width="17" customWidth="1"/>
  </cols>
  <sheetData>
    <row r="1" spans="1:29" ht="18.75" x14ac:dyDescent="0.25">
      <c r="G1" s="370" t="s">
        <v>569</v>
      </c>
      <c r="I1" s="370"/>
      <c r="J1" s="370"/>
      <c r="K1" s="370"/>
      <c r="L1" s="370"/>
      <c r="M1" s="370"/>
      <c r="N1" s="370"/>
      <c r="O1" s="370"/>
      <c r="P1" s="370"/>
      <c r="Q1" s="370"/>
      <c r="R1" s="370"/>
      <c r="S1" s="370"/>
      <c r="T1" s="370"/>
      <c r="U1" s="370"/>
      <c r="V1" s="370"/>
      <c r="W1" s="370"/>
      <c r="X1" s="370"/>
      <c r="Y1" s="370"/>
      <c r="Z1" s="370"/>
      <c r="AA1" s="370"/>
      <c r="AB1" s="370"/>
      <c r="AC1" s="370"/>
    </row>
    <row r="2" spans="1:29" x14ac:dyDescent="0.25">
      <c r="A2" s="371" t="s">
        <v>1478</v>
      </c>
      <c r="B2" s="338"/>
      <c r="C2" s="338"/>
      <c r="D2" s="338"/>
      <c r="E2" s="338"/>
      <c r="F2" s="338"/>
      <c r="G2" s="338"/>
      <c r="H2" s="338"/>
      <c r="I2" s="338"/>
      <c r="J2" s="338"/>
      <c r="K2" s="338"/>
      <c r="L2" s="338"/>
      <c r="M2" s="338"/>
      <c r="N2" s="338"/>
      <c r="O2" s="338"/>
      <c r="P2" s="338"/>
      <c r="Q2" s="338"/>
      <c r="R2" s="338"/>
      <c r="S2" s="338"/>
      <c r="T2" s="338"/>
      <c r="U2" s="338"/>
      <c r="V2" s="338"/>
      <c r="W2" s="338"/>
    </row>
    <row r="3" spans="1:29" x14ac:dyDescent="0.25">
      <c r="A3" s="616" t="s">
        <v>102</v>
      </c>
      <c r="B3" s="577" t="s">
        <v>121</v>
      </c>
      <c r="C3" s="617" t="s">
        <v>90</v>
      </c>
      <c r="D3" s="617" t="s">
        <v>91</v>
      </c>
      <c r="E3" s="580" t="s">
        <v>451</v>
      </c>
      <c r="F3" s="617" t="s">
        <v>92</v>
      </c>
      <c r="G3" s="616" t="s">
        <v>106</v>
      </c>
      <c r="H3" s="616"/>
      <c r="I3" s="616"/>
      <c r="J3" s="616"/>
      <c r="K3" s="616"/>
      <c r="L3" s="616"/>
      <c r="M3" s="616"/>
      <c r="N3" s="616"/>
      <c r="O3" s="617" t="s">
        <v>107</v>
      </c>
      <c r="P3" s="617"/>
      <c r="Q3" s="616" t="s">
        <v>108</v>
      </c>
      <c r="R3" s="616"/>
      <c r="S3" s="616" t="s">
        <v>109</v>
      </c>
      <c r="T3" s="616" t="s">
        <v>110</v>
      </c>
      <c r="U3" s="577" t="s">
        <v>118</v>
      </c>
      <c r="V3" s="577" t="s">
        <v>117</v>
      </c>
      <c r="W3" s="615" t="s">
        <v>93</v>
      </c>
    </row>
    <row r="4" spans="1:29" x14ac:dyDescent="0.25">
      <c r="A4" s="616"/>
      <c r="B4" s="578"/>
      <c r="C4" s="617"/>
      <c r="D4" s="617"/>
      <c r="E4" s="581"/>
      <c r="F4" s="617"/>
      <c r="G4" s="616" t="s">
        <v>111</v>
      </c>
      <c r="H4" s="616"/>
      <c r="I4" s="616" t="s">
        <v>112</v>
      </c>
      <c r="J4" s="616"/>
      <c r="K4" s="616" t="s">
        <v>113</v>
      </c>
      <c r="L4" s="616"/>
      <c r="M4" s="616" t="s">
        <v>114</v>
      </c>
      <c r="N4" s="616"/>
      <c r="O4" s="617"/>
      <c r="P4" s="617"/>
      <c r="Q4" s="616"/>
      <c r="R4" s="616"/>
      <c r="S4" s="616"/>
      <c r="T4" s="616"/>
      <c r="U4" s="578"/>
      <c r="V4" s="578"/>
      <c r="W4" s="615"/>
    </row>
    <row r="5" spans="1:29" ht="25.5" x14ac:dyDescent="0.25">
      <c r="A5" s="616"/>
      <c r="B5" s="579"/>
      <c r="C5" s="617"/>
      <c r="D5" s="617"/>
      <c r="E5" s="582"/>
      <c r="F5" s="617"/>
      <c r="G5" s="289" t="s">
        <v>115</v>
      </c>
      <c r="H5" s="261" t="s">
        <v>12</v>
      </c>
      <c r="I5" s="289" t="s">
        <v>115</v>
      </c>
      <c r="J5" s="261" t="s">
        <v>12</v>
      </c>
      <c r="K5" s="289" t="s">
        <v>115</v>
      </c>
      <c r="L5" s="261" t="s">
        <v>12</v>
      </c>
      <c r="M5" s="289" t="s">
        <v>115</v>
      </c>
      <c r="N5" s="261" t="s">
        <v>12</v>
      </c>
      <c r="O5" s="289" t="s">
        <v>115</v>
      </c>
      <c r="P5" s="261" t="s">
        <v>12</v>
      </c>
      <c r="Q5" s="289" t="s">
        <v>116</v>
      </c>
      <c r="R5" s="289" t="s">
        <v>87</v>
      </c>
      <c r="S5" s="616"/>
      <c r="T5" s="616"/>
      <c r="U5" s="579"/>
      <c r="V5" s="579"/>
      <c r="W5" s="615"/>
    </row>
    <row r="6" spans="1:29" ht="110.25" x14ac:dyDescent="0.25">
      <c r="A6" s="605"/>
      <c r="B6" s="619"/>
      <c r="C6" s="302" t="s">
        <v>570</v>
      </c>
      <c r="D6" s="302" t="s">
        <v>571</v>
      </c>
      <c r="E6" s="302" t="s">
        <v>1740</v>
      </c>
      <c r="F6" s="311" t="s">
        <v>1509</v>
      </c>
      <c r="G6" s="342">
        <v>40</v>
      </c>
      <c r="H6" s="263">
        <v>4000</v>
      </c>
      <c r="I6" s="342">
        <v>20</v>
      </c>
      <c r="J6" s="263">
        <v>2000</v>
      </c>
      <c r="K6" s="342">
        <v>20</v>
      </c>
      <c r="L6" s="263">
        <v>2000</v>
      </c>
      <c r="M6" s="342">
        <v>20</v>
      </c>
      <c r="N6" s="263">
        <v>2000</v>
      </c>
      <c r="O6" s="342">
        <v>100</v>
      </c>
      <c r="P6" s="263">
        <v>10000</v>
      </c>
      <c r="Q6" s="343" t="s">
        <v>1705</v>
      </c>
      <c r="R6" s="343" t="s">
        <v>1704</v>
      </c>
      <c r="S6" s="343" t="s">
        <v>1657</v>
      </c>
      <c r="T6" s="343" t="s">
        <v>1658</v>
      </c>
      <c r="U6" s="343" t="s">
        <v>1659</v>
      </c>
      <c r="V6" s="343" t="s">
        <v>1660</v>
      </c>
      <c r="W6" s="323" t="s">
        <v>1640</v>
      </c>
    </row>
    <row r="7" spans="1:29" ht="114.75" customHeight="1" x14ac:dyDescent="0.25">
      <c r="A7" s="605"/>
      <c r="B7" s="619"/>
      <c r="C7" s="302" t="s">
        <v>572</v>
      </c>
      <c r="D7" s="302" t="s">
        <v>573</v>
      </c>
      <c r="E7" s="302" t="s">
        <v>1741</v>
      </c>
      <c r="F7" s="302" t="s">
        <v>1508</v>
      </c>
      <c r="G7" s="324">
        <v>40</v>
      </c>
      <c r="H7" s="264">
        <v>20000</v>
      </c>
      <c r="I7" s="324">
        <v>40</v>
      </c>
      <c r="J7" s="264">
        <v>20000</v>
      </c>
      <c r="K7" s="324">
        <v>20</v>
      </c>
      <c r="L7" s="264">
        <v>10000</v>
      </c>
      <c r="M7" s="324"/>
      <c r="N7" s="264"/>
      <c r="O7" s="324">
        <v>100</v>
      </c>
      <c r="P7" s="264">
        <v>50000</v>
      </c>
      <c r="Q7" s="343" t="s">
        <v>1706</v>
      </c>
      <c r="R7" s="343" t="s">
        <v>1704</v>
      </c>
      <c r="S7" s="326" t="s">
        <v>1661</v>
      </c>
      <c r="T7" s="326" t="s">
        <v>1662</v>
      </c>
      <c r="U7" s="326" t="s">
        <v>1663</v>
      </c>
      <c r="V7" s="343" t="s">
        <v>1660</v>
      </c>
      <c r="W7" s="323" t="s">
        <v>1640</v>
      </c>
    </row>
    <row r="8" spans="1:29" ht="134.25" customHeight="1" x14ac:dyDescent="0.25">
      <c r="A8" s="605"/>
      <c r="B8" s="520" t="s">
        <v>1479</v>
      </c>
      <c r="C8" s="302" t="s">
        <v>574</v>
      </c>
      <c r="D8" s="302" t="s">
        <v>125</v>
      </c>
      <c r="E8" s="302" t="s">
        <v>1742</v>
      </c>
      <c r="F8" s="302" t="s">
        <v>575</v>
      </c>
      <c r="G8" s="324">
        <v>25</v>
      </c>
      <c r="H8" s="264">
        <v>37500</v>
      </c>
      <c r="I8" s="324">
        <v>25</v>
      </c>
      <c r="J8" s="264">
        <v>37500</v>
      </c>
      <c r="K8" s="324">
        <v>25</v>
      </c>
      <c r="L8" s="264">
        <v>37500</v>
      </c>
      <c r="M8" s="324">
        <v>25</v>
      </c>
      <c r="N8" s="264">
        <v>37500</v>
      </c>
      <c r="O8" s="324">
        <v>100</v>
      </c>
      <c r="P8" s="264">
        <v>150000</v>
      </c>
      <c r="Q8" s="343" t="s">
        <v>1707</v>
      </c>
      <c r="R8" s="343" t="s">
        <v>1704</v>
      </c>
      <c r="S8" s="326" t="s">
        <v>1664</v>
      </c>
      <c r="T8" s="326" t="s">
        <v>1665</v>
      </c>
      <c r="U8" s="326" t="s">
        <v>1666</v>
      </c>
      <c r="V8" s="343" t="s">
        <v>1660</v>
      </c>
      <c r="W8" s="323" t="s">
        <v>1640</v>
      </c>
    </row>
    <row r="9" spans="1:29" ht="122.25" customHeight="1" x14ac:dyDescent="0.25">
      <c r="A9" s="606"/>
      <c r="B9" s="344" t="s">
        <v>1480</v>
      </c>
      <c r="C9" s="302" t="s">
        <v>576</v>
      </c>
      <c r="D9" s="302" t="s">
        <v>577</v>
      </c>
      <c r="E9" s="302" t="s">
        <v>1743</v>
      </c>
      <c r="F9" s="302" t="s">
        <v>1510</v>
      </c>
      <c r="G9" s="324">
        <v>30</v>
      </c>
      <c r="H9" s="264">
        <v>24000</v>
      </c>
      <c r="I9" s="324">
        <v>30</v>
      </c>
      <c r="J9" s="264">
        <v>24000</v>
      </c>
      <c r="K9" s="324">
        <v>30</v>
      </c>
      <c r="L9" s="264">
        <v>24000</v>
      </c>
      <c r="M9" s="329">
        <v>0.1</v>
      </c>
      <c r="N9" s="264">
        <v>8000</v>
      </c>
      <c r="O9" s="84">
        <v>1</v>
      </c>
      <c r="P9" s="262">
        <v>80000</v>
      </c>
      <c r="Q9" s="343" t="s">
        <v>1708</v>
      </c>
      <c r="R9" s="343" t="s">
        <v>1704</v>
      </c>
      <c r="S9" s="326" t="s">
        <v>1667</v>
      </c>
      <c r="T9" s="326" t="s">
        <v>1668</v>
      </c>
      <c r="U9" s="326" t="s">
        <v>1669</v>
      </c>
      <c r="V9" s="343" t="s">
        <v>1660</v>
      </c>
      <c r="W9" s="323" t="s">
        <v>1640</v>
      </c>
    </row>
    <row r="10" spans="1:29" ht="15.75" x14ac:dyDescent="0.25">
      <c r="A10" s="374"/>
      <c r="B10" s="375"/>
      <c r="C10" s="375"/>
      <c r="D10" s="374" t="s">
        <v>126</v>
      </c>
      <c r="E10" s="375"/>
      <c r="F10" s="376"/>
      <c r="G10" s="345">
        <f t="shared" ref="G10:N10" si="0">SUM(G6:G9)</f>
        <v>135</v>
      </c>
      <c r="H10" s="346">
        <f t="shared" si="0"/>
        <v>85500</v>
      </c>
      <c r="I10" s="345">
        <f t="shared" si="0"/>
        <v>115</v>
      </c>
      <c r="J10" s="346">
        <f t="shared" si="0"/>
        <v>83500</v>
      </c>
      <c r="K10" s="345">
        <f t="shared" si="0"/>
        <v>95</v>
      </c>
      <c r="L10" s="346">
        <f t="shared" si="0"/>
        <v>73500</v>
      </c>
      <c r="M10" s="345">
        <f t="shared" si="0"/>
        <v>45.1</v>
      </c>
      <c r="N10" s="346">
        <f t="shared" si="0"/>
        <v>47500</v>
      </c>
      <c r="O10" s="345">
        <f>G10+I10+K10+M10</f>
        <v>390.1</v>
      </c>
      <c r="P10" s="347">
        <f>H10+J10+L10+N10</f>
        <v>290000</v>
      </c>
      <c r="Q10" s="333"/>
      <c r="R10" s="333"/>
      <c r="S10" s="333"/>
      <c r="T10" s="333"/>
      <c r="U10" s="333"/>
      <c r="V10" s="333"/>
      <c r="W10" s="333"/>
    </row>
    <row r="12" spans="1:29" x14ac:dyDescent="0.25">
      <c r="H12"/>
      <c r="J12"/>
      <c r="L12"/>
      <c r="N12"/>
      <c r="P12"/>
    </row>
    <row r="13" spans="1:29" x14ac:dyDescent="0.25">
      <c r="H13"/>
      <c r="J13"/>
      <c r="L13"/>
      <c r="N13"/>
      <c r="P13"/>
    </row>
    <row r="14" spans="1:29" x14ac:dyDescent="0.25">
      <c r="H14"/>
      <c r="J14"/>
      <c r="L14"/>
      <c r="N14"/>
      <c r="P14"/>
    </row>
    <row r="15" spans="1:29" x14ac:dyDescent="0.25">
      <c r="H15"/>
      <c r="J15"/>
      <c r="L15"/>
      <c r="N15"/>
      <c r="P15"/>
    </row>
    <row r="16" spans="1:29"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S3:S5"/>
    <mergeCell ref="O3:P4"/>
    <mergeCell ref="Q3:R4"/>
    <mergeCell ref="T3:T5"/>
    <mergeCell ref="U3:U5"/>
    <mergeCell ref="V3:V5"/>
    <mergeCell ref="K4:L4"/>
    <mergeCell ref="F3:F5"/>
    <mergeCell ref="G3:N3"/>
    <mergeCell ref="A6:A9"/>
    <mergeCell ref="B6:B7"/>
    <mergeCell ref="E3:E5"/>
    <mergeCell ref="A3:A5"/>
    <mergeCell ref="B3:B5"/>
    <mergeCell ref="C3:C5"/>
    <mergeCell ref="D3:D5"/>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136"/>
  <sheetViews>
    <sheetView zoomScale="50" zoomScaleNormal="50" workbookViewId="0">
      <pane ySplit="1620" topLeftCell="A9" activePane="bottomLeft"/>
      <selection activeCell="L1" sqref="L1:L65536"/>
      <selection pane="bottomLeft" activeCell="E11" sqref="E11"/>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66" bestFit="1" customWidth="1"/>
    <col min="9" max="9" width="15.28515625" customWidth="1"/>
    <col min="10" max="10" width="15.85546875" style="266" customWidth="1"/>
    <col min="11" max="11" width="15.28515625" customWidth="1"/>
    <col min="12" max="12" width="15" style="266" customWidth="1"/>
    <col min="13" max="13" width="15.28515625" customWidth="1"/>
    <col min="14" max="14" width="14.85546875" style="266" bestFit="1" customWidth="1"/>
    <col min="15" max="15" width="15.28515625" customWidth="1"/>
    <col min="16" max="16" width="19.85546875" style="266" customWidth="1"/>
    <col min="19" max="22" width="14.28515625" customWidth="1"/>
    <col min="23" max="23" width="15.7109375" customWidth="1"/>
  </cols>
  <sheetData>
    <row r="1" spans="1:32" s="348" customFormat="1" ht="18.75" x14ac:dyDescent="0.3">
      <c r="G1" s="360" t="s">
        <v>132</v>
      </c>
      <c r="L1" s="360"/>
      <c r="M1" s="360"/>
      <c r="N1" s="360"/>
      <c r="O1" s="360"/>
      <c r="P1" s="360"/>
      <c r="Q1" s="360"/>
      <c r="R1" s="360"/>
      <c r="S1" s="360"/>
      <c r="T1" s="360"/>
      <c r="U1" s="360"/>
      <c r="V1" s="360"/>
      <c r="W1" s="360"/>
      <c r="X1" s="360"/>
      <c r="Y1" s="360"/>
      <c r="Z1" s="360"/>
      <c r="AA1" s="360"/>
      <c r="AB1" s="360"/>
      <c r="AC1" s="360"/>
      <c r="AD1" s="360"/>
      <c r="AE1" s="360"/>
      <c r="AF1" s="360"/>
    </row>
    <row r="2" spans="1:32" s="410" customFormat="1" x14ac:dyDescent="0.2">
      <c r="A2" s="358" t="s">
        <v>1483</v>
      </c>
      <c r="B2" s="295"/>
      <c r="C2" s="358"/>
      <c r="D2" s="295"/>
      <c r="E2" s="295"/>
      <c r="F2" s="295"/>
      <c r="G2" s="295"/>
      <c r="H2" s="295"/>
      <c r="I2" s="295"/>
      <c r="J2" s="295"/>
      <c r="K2" s="295"/>
      <c r="L2" s="295"/>
      <c r="M2" s="295"/>
      <c r="N2" s="295"/>
      <c r="O2" s="295"/>
      <c r="P2" s="295"/>
      <c r="Q2" s="295"/>
      <c r="R2" s="295"/>
      <c r="S2" s="295"/>
      <c r="T2" s="295"/>
      <c r="U2" s="295"/>
      <c r="V2" s="295"/>
      <c r="W2" s="295"/>
    </row>
    <row r="3" spans="1:32" s="66" customFormat="1" ht="23.25" customHeight="1" x14ac:dyDescent="0.25">
      <c r="A3" s="616" t="s">
        <v>102</v>
      </c>
      <c r="B3" s="616" t="s">
        <v>121</v>
      </c>
      <c r="C3" s="617" t="s">
        <v>90</v>
      </c>
      <c r="D3" s="617" t="s">
        <v>91</v>
      </c>
      <c r="E3" s="580" t="s">
        <v>451</v>
      </c>
      <c r="F3" s="617" t="s">
        <v>92</v>
      </c>
      <c r="G3" s="616" t="s">
        <v>106</v>
      </c>
      <c r="H3" s="616"/>
      <c r="I3" s="616"/>
      <c r="J3" s="616"/>
      <c r="K3" s="616"/>
      <c r="L3" s="616"/>
      <c r="M3" s="616"/>
      <c r="N3" s="616"/>
      <c r="O3" s="617" t="s">
        <v>107</v>
      </c>
      <c r="P3" s="617"/>
      <c r="Q3" s="616" t="s">
        <v>108</v>
      </c>
      <c r="R3" s="616"/>
      <c r="S3" s="616" t="s">
        <v>109</v>
      </c>
      <c r="T3" s="616" t="s">
        <v>110</v>
      </c>
      <c r="U3" s="616" t="s">
        <v>118</v>
      </c>
      <c r="V3" s="616" t="s">
        <v>117</v>
      </c>
      <c r="W3" s="617" t="s">
        <v>93</v>
      </c>
    </row>
    <row r="4" spans="1:32" s="66" customFormat="1" ht="15" customHeight="1" x14ac:dyDescent="0.25">
      <c r="A4" s="616"/>
      <c r="B4" s="616"/>
      <c r="C4" s="617"/>
      <c r="D4" s="617"/>
      <c r="E4" s="581"/>
      <c r="F4" s="617"/>
      <c r="G4" s="616" t="s">
        <v>111</v>
      </c>
      <c r="H4" s="616"/>
      <c r="I4" s="616" t="s">
        <v>112</v>
      </c>
      <c r="J4" s="616"/>
      <c r="K4" s="616" t="s">
        <v>113</v>
      </c>
      <c r="L4" s="616"/>
      <c r="M4" s="616" t="s">
        <v>114</v>
      </c>
      <c r="N4" s="616"/>
      <c r="O4" s="617"/>
      <c r="P4" s="617"/>
      <c r="Q4" s="616"/>
      <c r="R4" s="616"/>
      <c r="S4" s="616"/>
      <c r="T4" s="616"/>
      <c r="U4" s="616"/>
      <c r="V4" s="616"/>
      <c r="W4" s="617"/>
    </row>
    <row r="5" spans="1:32" s="67" customFormat="1" ht="24" customHeight="1" x14ac:dyDescent="0.25">
      <c r="A5" s="616"/>
      <c r="B5" s="616"/>
      <c r="C5" s="617"/>
      <c r="D5" s="617"/>
      <c r="E5" s="582"/>
      <c r="F5" s="617"/>
      <c r="G5" s="289" t="s">
        <v>115</v>
      </c>
      <c r="H5" s="261" t="s">
        <v>12</v>
      </c>
      <c r="I5" s="289" t="s">
        <v>115</v>
      </c>
      <c r="J5" s="261" t="s">
        <v>12</v>
      </c>
      <c r="K5" s="289" t="s">
        <v>115</v>
      </c>
      <c r="L5" s="261" t="s">
        <v>12</v>
      </c>
      <c r="M5" s="289" t="s">
        <v>115</v>
      </c>
      <c r="N5" s="261" t="s">
        <v>12</v>
      </c>
      <c r="O5" s="289" t="s">
        <v>115</v>
      </c>
      <c r="P5" s="261" t="s">
        <v>12</v>
      </c>
      <c r="Q5" s="289" t="s">
        <v>116</v>
      </c>
      <c r="R5" s="289" t="s">
        <v>87</v>
      </c>
      <c r="S5" s="616"/>
      <c r="T5" s="616"/>
      <c r="U5" s="616"/>
      <c r="V5" s="616"/>
      <c r="W5" s="617"/>
    </row>
    <row r="6" spans="1:32" s="319" customFormat="1" ht="24" customHeight="1" x14ac:dyDescent="0.25">
      <c r="A6" s="381"/>
      <c r="B6" s="382"/>
      <c r="C6" s="382"/>
      <c r="D6" s="382"/>
      <c r="E6" s="382"/>
      <c r="F6" s="382"/>
      <c r="G6" s="382"/>
      <c r="H6" s="381" t="s">
        <v>132</v>
      </c>
      <c r="I6" s="382"/>
      <c r="J6" s="382"/>
      <c r="K6" s="382"/>
      <c r="L6" s="382"/>
      <c r="M6" s="382"/>
      <c r="N6" s="382"/>
      <c r="O6" s="382"/>
      <c r="P6" s="382"/>
      <c r="Q6" s="382"/>
      <c r="R6" s="382"/>
      <c r="S6" s="382"/>
      <c r="T6" s="382"/>
      <c r="U6" s="382"/>
      <c r="V6" s="382"/>
      <c r="W6" s="383"/>
    </row>
    <row r="7" spans="1:32" s="319" customFormat="1" ht="24" customHeight="1" x14ac:dyDescent="0.25">
      <c r="A7" s="349"/>
      <c r="B7" s="349"/>
      <c r="C7" s="349"/>
      <c r="D7" s="349"/>
      <c r="E7" s="349"/>
      <c r="F7" s="349"/>
      <c r="G7" s="349"/>
      <c r="H7" s="269"/>
      <c r="I7" s="349"/>
      <c r="J7" s="269"/>
      <c r="K7" s="349"/>
      <c r="L7" s="269"/>
      <c r="M7" s="349"/>
      <c r="N7" s="269"/>
      <c r="O7" s="349"/>
      <c r="P7" s="269"/>
      <c r="Q7" s="349"/>
      <c r="R7" s="349"/>
      <c r="S7" s="349"/>
      <c r="T7" s="349"/>
      <c r="U7" s="349"/>
      <c r="V7" s="349"/>
      <c r="W7" s="349"/>
    </row>
    <row r="8" spans="1:32" ht="230.25" customHeight="1" x14ac:dyDescent="0.25">
      <c r="A8" s="604" t="s">
        <v>1482</v>
      </c>
      <c r="B8" s="350" t="s">
        <v>578</v>
      </c>
      <c r="C8" s="351" t="s">
        <v>579</v>
      </c>
      <c r="D8" s="351" t="s">
        <v>580</v>
      </c>
      <c r="E8" s="351" t="s">
        <v>1490</v>
      </c>
      <c r="F8" s="351" t="s">
        <v>1511</v>
      </c>
      <c r="G8" s="352">
        <v>0.25</v>
      </c>
      <c r="H8" s="274">
        <v>5000</v>
      </c>
      <c r="I8" s="74">
        <v>25</v>
      </c>
      <c r="J8" s="274">
        <v>5000</v>
      </c>
      <c r="K8" s="74">
        <v>25</v>
      </c>
      <c r="L8" s="274">
        <v>5000</v>
      </c>
      <c r="M8" s="74">
        <v>25</v>
      </c>
      <c r="N8" s="274">
        <v>5000</v>
      </c>
      <c r="O8" s="353">
        <v>100</v>
      </c>
      <c r="P8" s="272">
        <v>20000</v>
      </c>
      <c r="Q8" s="85" t="s">
        <v>1712</v>
      </c>
      <c r="R8" s="85" t="s">
        <v>1711</v>
      </c>
      <c r="S8" s="74" t="s">
        <v>1717</v>
      </c>
      <c r="T8" s="85" t="s">
        <v>1716</v>
      </c>
      <c r="U8" s="85" t="s">
        <v>1718</v>
      </c>
      <c r="V8" s="302" t="s">
        <v>1647</v>
      </c>
      <c r="W8" s="85" t="s">
        <v>1719</v>
      </c>
    </row>
    <row r="9" spans="1:32" ht="289.5" customHeight="1" x14ac:dyDescent="0.25">
      <c r="A9" s="605"/>
      <c r="B9" s="350" t="s">
        <v>581</v>
      </c>
      <c r="C9" s="351" t="s">
        <v>582</v>
      </c>
      <c r="D9" s="351" t="s">
        <v>131</v>
      </c>
      <c r="E9" s="351" t="s">
        <v>1729</v>
      </c>
      <c r="F9" s="351" t="s">
        <v>1512</v>
      </c>
      <c r="G9" s="354"/>
      <c r="H9" s="274"/>
      <c r="I9" s="74">
        <v>50</v>
      </c>
      <c r="J9" s="274">
        <v>185603</v>
      </c>
      <c r="K9" s="74">
        <v>50</v>
      </c>
      <c r="L9" s="274">
        <v>185603</v>
      </c>
      <c r="M9" s="74"/>
      <c r="N9" s="274"/>
      <c r="O9" s="355">
        <v>100</v>
      </c>
      <c r="P9" s="272">
        <v>371206</v>
      </c>
      <c r="Q9" s="85" t="s">
        <v>1713</v>
      </c>
      <c r="R9" s="85" t="s">
        <v>1711</v>
      </c>
      <c r="S9" s="74" t="s">
        <v>1720</v>
      </c>
      <c r="T9" s="74" t="s">
        <v>1721</v>
      </c>
      <c r="U9" s="74" t="s">
        <v>1722</v>
      </c>
      <c r="V9" s="302" t="s">
        <v>1647</v>
      </c>
      <c r="W9" s="85" t="s">
        <v>1719</v>
      </c>
    </row>
    <row r="10" spans="1:32" ht="144.75" customHeight="1" x14ac:dyDescent="0.25">
      <c r="A10" s="605"/>
      <c r="B10" s="350" t="s">
        <v>583</v>
      </c>
      <c r="C10" s="351" t="s">
        <v>584</v>
      </c>
      <c r="D10" s="351" t="s">
        <v>585</v>
      </c>
      <c r="E10" s="351" t="s">
        <v>1730</v>
      </c>
      <c r="F10" s="351" t="s">
        <v>1513</v>
      </c>
      <c r="G10" s="74">
        <v>25</v>
      </c>
      <c r="H10" s="274">
        <v>4514.25</v>
      </c>
      <c r="I10" s="74">
        <v>25</v>
      </c>
      <c r="J10" s="274">
        <v>4514.25</v>
      </c>
      <c r="K10" s="74">
        <v>25</v>
      </c>
      <c r="L10" s="274">
        <v>4514.25</v>
      </c>
      <c r="M10" s="74">
        <v>25</v>
      </c>
      <c r="N10" s="274">
        <v>4514.25</v>
      </c>
      <c r="O10" s="355">
        <v>100</v>
      </c>
      <c r="P10" s="272">
        <v>18057</v>
      </c>
      <c r="Q10" s="85" t="s">
        <v>1714</v>
      </c>
      <c r="R10" s="85" t="s">
        <v>1711</v>
      </c>
      <c r="S10" s="74" t="s">
        <v>1723</v>
      </c>
      <c r="T10" s="74" t="s">
        <v>1727</v>
      </c>
      <c r="U10" s="74" t="s">
        <v>1724</v>
      </c>
      <c r="V10" s="302" t="s">
        <v>1647</v>
      </c>
      <c r="W10" s="85" t="s">
        <v>1719</v>
      </c>
    </row>
    <row r="11" spans="1:32" ht="144.75" customHeight="1" x14ac:dyDescent="0.25">
      <c r="A11" s="605"/>
      <c r="B11" s="350" t="s">
        <v>586</v>
      </c>
      <c r="C11" s="351" t="s">
        <v>587</v>
      </c>
      <c r="D11" s="351" t="s">
        <v>124</v>
      </c>
      <c r="E11" s="351" t="s">
        <v>1731</v>
      </c>
      <c r="F11" s="351" t="s">
        <v>1514</v>
      </c>
      <c r="G11" s="74">
        <v>25</v>
      </c>
      <c r="H11" s="274">
        <v>5210.25</v>
      </c>
      <c r="I11" s="74">
        <v>25</v>
      </c>
      <c r="J11" s="274">
        <v>5210.25</v>
      </c>
      <c r="K11" s="74">
        <v>25</v>
      </c>
      <c r="L11" s="274">
        <v>5210.25</v>
      </c>
      <c r="M11" s="74">
        <v>25</v>
      </c>
      <c r="N11" s="274">
        <v>5210.25</v>
      </c>
      <c r="O11" s="355">
        <v>100</v>
      </c>
      <c r="P11" s="272">
        <v>20841</v>
      </c>
      <c r="Q11" s="85" t="s">
        <v>1715</v>
      </c>
      <c r="R11" s="85" t="s">
        <v>1711</v>
      </c>
      <c r="S11" s="74" t="s">
        <v>1725</v>
      </c>
      <c r="T11" s="74" t="s">
        <v>1726</v>
      </c>
      <c r="U11" s="74" t="s">
        <v>1724</v>
      </c>
      <c r="V11" s="302" t="s">
        <v>1647</v>
      </c>
      <c r="W11" s="85" t="s">
        <v>1719</v>
      </c>
    </row>
    <row r="12" spans="1:32" s="319" customFormat="1" ht="15" customHeight="1" x14ac:dyDescent="0.25">
      <c r="A12" s="384"/>
      <c r="B12" s="385"/>
      <c r="C12" s="384" t="s">
        <v>133</v>
      </c>
      <c r="D12" s="385"/>
      <c r="E12" s="385"/>
      <c r="F12" s="386"/>
      <c r="G12" s="333">
        <f t="shared" ref="G12:N12" si="0">SUM(G8:G11)</f>
        <v>50.25</v>
      </c>
      <c r="H12" s="265">
        <f t="shared" si="0"/>
        <v>14724.5</v>
      </c>
      <c r="I12" s="333">
        <f t="shared" si="0"/>
        <v>125</v>
      </c>
      <c r="J12" s="265">
        <f t="shared" si="0"/>
        <v>200327.5</v>
      </c>
      <c r="K12" s="333">
        <f t="shared" si="0"/>
        <v>125</v>
      </c>
      <c r="L12" s="265">
        <f t="shared" si="0"/>
        <v>200327.5</v>
      </c>
      <c r="M12" s="333">
        <f t="shared" si="0"/>
        <v>75</v>
      </c>
      <c r="N12" s="265">
        <f t="shared" si="0"/>
        <v>14724.5</v>
      </c>
      <c r="O12" s="333">
        <f>G12+I12+K12+M12</f>
        <v>375.25</v>
      </c>
      <c r="P12" s="267">
        <f>H12+J12+L12+N12</f>
        <v>430104</v>
      </c>
      <c r="Q12" s="333"/>
      <c r="R12" s="333"/>
      <c r="S12" s="333"/>
      <c r="T12" s="333"/>
      <c r="U12" s="333"/>
      <c r="V12" s="333"/>
      <c r="W12" s="357"/>
    </row>
    <row r="13" spans="1:32" s="319" customFormat="1" ht="24" customHeight="1" x14ac:dyDescent="0.25">
      <c r="H13" s="271"/>
      <c r="J13" s="271"/>
      <c r="L13" s="271"/>
      <c r="N13" s="271"/>
      <c r="P13" s="271"/>
    </row>
    <row r="14" spans="1:32" ht="234.75" customHeight="1" x14ac:dyDescent="0.25"/>
    <row r="15" spans="1:32" ht="225" customHeight="1" x14ac:dyDescent="0.25"/>
    <row r="16" spans="1:32" ht="85.5" customHeight="1" x14ac:dyDescent="0.25"/>
    <row r="17" spans="8:16" ht="78" customHeight="1" x14ac:dyDescent="0.25"/>
    <row r="18" spans="8:16" ht="146.25" customHeight="1" x14ac:dyDescent="0.25"/>
    <row r="19" spans="8:16" ht="103.5" customHeight="1" x14ac:dyDescent="0.25"/>
    <row r="20" spans="8:16" ht="93.75" customHeight="1" x14ac:dyDescent="0.25"/>
    <row r="21" spans="8:16" ht="154.5" customHeight="1" x14ac:dyDescent="0.25"/>
    <row r="22" spans="8:16" ht="153.75" customHeight="1" x14ac:dyDescent="0.25"/>
    <row r="23" spans="8:16" ht="138" customHeight="1" x14ac:dyDescent="0.25"/>
    <row r="24" spans="8:16" ht="139.5" customHeight="1" x14ac:dyDescent="0.25"/>
    <row r="25" spans="8:16" ht="99" customHeight="1" x14ac:dyDescent="0.25"/>
    <row r="26" spans="8:16" s="319" customFormat="1" ht="15" customHeight="1" x14ac:dyDescent="0.25">
      <c r="H26" s="271"/>
      <c r="J26" s="271"/>
      <c r="L26" s="271"/>
      <c r="N26" s="271"/>
      <c r="P26" s="271"/>
    </row>
    <row r="27" spans="8:16" s="319" customFormat="1" ht="12" x14ac:dyDescent="0.25">
      <c r="H27" s="271"/>
      <c r="J27" s="271"/>
      <c r="L27" s="271"/>
      <c r="N27" s="271"/>
      <c r="P27" s="271"/>
    </row>
    <row r="30" spans="8:16" x14ac:dyDescent="0.25">
      <c r="H30"/>
      <c r="J30"/>
      <c r="L30"/>
      <c r="N30"/>
      <c r="P30"/>
    </row>
    <row r="31" spans="8:16" x14ac:dyDescent="0.25">
      <c r="H31"/>
      <c r="J31"/>
      <c r="L31"/>
      <c r="N31"/>
      <c r="P31"/>
    </row>
    <row r="32" spans="8:16" x14ac:dyDescent="0.25">
      <c r="H32"/>
      <c r="J32"/>
      <c r="L32"/>
      <c r="N32"/>
      <c r="P32"/>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ht="15.75" x14ac:dyDescent="0.25">
      <c r="D37" s="73"/>
      <c r="E37" s="380"/>
      <c r="H37"/>
      <c r="J37"/>
      <c r="L37"/>
      <c r="N37"/>
      <c r="P37"/>
    </row>
    <row r="38" spans="4:16" x14ac:dyDescent="0.25">
      <c r="H38"/>
      <c r="J38"/>
      <c r="L38"/>
      <c r="N38"/>
      <c r="P38"/>
    </row>
    <row r="39" spans="4:16" x14ac:dyDescent="0.25">
      <c r="H39"/>
      <c r="J39"/>
      <c r="L39"/>
      <c r="N39"/>
      <c r="P39"/>
    </row>
    <row r="40" spans="4:16" x14ac:dyDescent="0.2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36" spans="8:16" x14ac:dyDescent="0.25">
      <c r="H136"/>
      <c r="J136"/>
      <c r="L136"/>
      <c r="N136"/>
      <c r="P136"/>
    </row>
  </sheetData>
  <mergeCells count="19">
    <mergeCell ref="G3:N3"/>
    <mergeCell ref="G4:H4"/>
    <mergeCell ref="U3:U5"/>
    <mergeCell ref="V3:V5"/>
    <mergeCell ref="W3:W5"/>
    <mergeCell ref="O3:P4"/>
    <mergeCell ref="Q3:R4"/>
    <mergeCell ref="S3:S5"/>
    <mergeCell ref="T3:T5"/>
    <mergeCell ref="E3:E5"/>
    <mergeCell ref="I4:J4"/>
    <mergeCell ref="K4:L4"/>
    <mergeCell ref="M4:N4"/>
    <mergeCell ref="A8:A11"/>
    <mergeCell ref="A3:A5"/>
    <mergeCell ref="B3:B5"/>
    <mergeCell ref="C3:C5"/>
    <mergeCell ref="D3:D5"/>
    <mergeCell ref="F3:F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W10"/>
  <sheetViews>
    <sheetView topLeftCell="A5" zoomScale="60" zoomScaleNormal="60"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4.85546875" style="266" bestFit="1" customWidth="1"/>
    <col min="9" max="9" width="15.28515625" customWidth="1"/>
    <col min="10" max="10" width="18.85546875" style="266" customWidth="1"/>
    <col min="12" max="12" width="14.85546875" style="266" bestFit="1" customWidth="1"/>
    <col min="14" max="14" width="14.85546875" style="266" bestFit="1" customWidth="1"/>
    <col min="15" max="15" width="15.28515625" customWidth="1"/>
    <col min="16" max="16" width="18.28515625" style="266" customWidth="1"/>
    <col min="19" max="22" width="14.140625" customWidth="1"/>
    <col min="23" max="23" width="17" customWidth="1"/>
  </cols>
  <sheetData>
    <row r="1" spans="1:23" ht="18" customHeight="1" x14ac:dyDescent="0.25">
      <c r="B1" s="283"/>
      <c r="C1" s="283"/>
      <c r="D1" s="283"/>
      <c r="E1" s="283"/>
      <c r="F1" s="283"/>
      <c r="G1" s="373" t="s">
        <v>179</v>
      </c>
      <c r="J1" s="283"/>
      <c r="K1" s="283"/>
      <c r="L1" s="283"/>
      <c r="M1" s="283"/>
      <c r="N1" s="283"/>
      <c r="O1" s="283"/>
      <c r="P1" s="283"/>
      <c r="Q1" s="283"/>
      <c r="R1" s="283"/>
      <c r="S1" s="283"/>
      <c r="T1" s="283"/>
      <c r="U1" s="283"/>
      <c r="V1" s="283"/>
      <c r="W1" s="283"/>
    </row>
    <row r="2" spans="1:23" ht="14.45" customHeight="1" x14ac:dyDescent="0.25">
      <c r="A2" s="359" t="s">
        <v>1485</v>
      </c>
      <c r="B2" s="287"/>
      <c r="C2" s="287"/>
      <c r="D2" s="287"/>
      <c r="E2" s="287"/>
      <c r="F2" s="287"/>
      <c r="G2" s="287"/>
      <c r="H2" s="287"/>
      <c r="I2" s="287"/>
      <c r="J2" s="287"/>
      <c r="K2" s="287"/>
      <c r="L2" s="287"/>
      <c r="M2" s="287"/>
      <c r="N2" s="287"/>
      <c r="O2" s="287"/>
      <c r="P2" s="287"/>
      <c r="Q2" s="287"/>
      <c r="R2" s="287"/>
      <c r="S2" s="287"/>
      <c r="T2" s="287"/>
      <c r="U2" s="287"/>
      <c r="V2" s="287"/>
      <c r="W2" s="287"/>
    </row>
    <row r="3" spans="1:23" ht="14.45" customHeight="1" x14ac:dyDescent="0.25">
      <c r="A3" s="577" t="s">
        <v>102</v>
      </c>
      <c r="B3" s="577" t="s">
        <v>121</v>
      </c>
      <c r="C3" s="589" t="s">
        <v>90</v>
      </c>
      <c r="D3" s="589" t="s">
        <v>91</v>
      </c>
      <c r="E3" s="580" t="s">
        <v>451</v>
      </c>
      <c r="F3" s="589" t="s">
        <v>92</v>
      </c>
      <c r="G3" s="286" t="s">
        <v>106</v>
      </c>
      <c r="H3" s="286"/>
      <c r="I3" s="286"/>
      <c r="J3" s="286"/>
      <c r="K3" s="286"/>
      <c r="L3" s="286"/>
      <c r="M3" s="286"/>
      <c r="N3" s="286"/>
      <c r="O3" s="288" t="s">
        <v>107</v>
      </c>
      <c r="P3" s="288"/>
      <c r="Q3" s="286" t="s">
        <v>108</v>
      </c>
      <c r="R3" s="286"/>
      <c r="S3" s="286" t="s">
        <v>109</v>
      </c>
      <c r="T3" s="286" t="s">
        <v>110</v>
      </c>
      <c r="U3" s="279" t="s">
        <v>118</v>
      </c>
      <c r="V3" s="279" t="s">
        <v>117</v>
      </c>
      <c r="W3" s="289" t="s">
        <v>93</v>
      </c>
    </row>
    <row r="4" spans="1:23" ht="14.45" customHeight="1" x14ac:dyDescent="0.25">
      <c r="A4" s="578"/>
      <c r="B4" s="578"/>
      <c r="C4" s="590"/>
      <c r="D4" s="590"/>
      <c r="E4" s="581"/>
      <c r="F4" s="590"/>
      <c r="G4" s="286" t="s">
        <v>111</v>
      </c>
      <c r="H4" s="286"/>
      <c r="I4" s="286" t="s">
        <v>112</v>
      </c>
      <c r="J4" s="286"/>
      <c r="K4" s="286" t="s">
        <v>113</v>
      </c>
      <c r="L4" s="286"/>
      <c r="M4" s="286" t="s">
        <v>114</v>
      </c>
      <c r="N4" s="286"/>
      <c r="O4" s="288"/>
      <c r="P4" s="288"/>
      <c r="Q4" s="286"/>
      <c r="R4" s="286"/>
      <c r="S4" s="286"/>
      <c r="T4" s="286"/>
      <c r="U4" s="280"/>
      <c r="V4" s="280"/>
      <c r="W4" s="289"/>
    </row>
    <row r="5" spans="1:23" ht="25.5" x14ac:dyDescent="0.25">
      <c r="A5" s="579"/>
      <c r="B5" s="579"/>
      <c r="C5" s="591"/>
      <c r="D5" s="591"/>
      <c r="E5" s="582"/>
      <c r="F5" s="591"/>
      <c r="G5" s="289" t="s">
        <v>115</v>
      </c>
      <c r="H5" s="261" t="s">
        <v>12</v>
      </c>
      <c r="I5" s="289" t="s">
        <v>115</v>
      </c>
      <c r="J5" s="261" t="s">
        <v>12</v>
      </c>
      <c r="K5" s="289" t="s">
        <v>115</v>
      </c>
      <c r="L5" s="261" t="s">
        <v>12</v>
      </c>
      <c r="M5" s="289" t="s">
        <v>115</v>
      </c>
      <c r="N5" s="261" t="s">
        <v>12</v>
      </c>
      <c r="O5" s="289" t="s">
        <v>115</v>
      </c>
      <c r="P5" s="261" t="s">
        <v>12</v>
      </c>
      <c r="Q5" s="289" t="s">
        <v>116</v>
      </c>
      <c r="R5" s="289" t="s">
        <v>87</v>
      </c>
      <c r="S5" s="286"/>
      <c r="T5" s="286"/>
      <c r="U5" s="281"/>
      <c r="V5" s="281"/>
      <c r="W5" s="289"/>
    </row>
    <row r="6" spans="1:23" ht="15.6" customHeight="1" x14ac:dyDescent="0.25">
      <c r="A6" s="387" t="s">
        <v>140</v>
      </c>
      <c r="B6" s="290"/>
      <c r="C6" s="290"/>
      <c r="D6" s="290"/>
      <c r="E6" s="290"/>
      <c r="F6" s="290"/>
      <c r="G6" s="290"/>
      <c r="H6" s="388" t="s">
        <v>140</v>
      </c>
      <c r="I6" s="290"/>
      <c r="J6" s="290"/>
      <c r="K6" s="290"/>
      <c r="L6" s="290"/>
      <c r="M6" s="290"/>
      <c r="N6" s="290"/>
      <c r="O6" s="290"/>
      <c r="P6" s="290"/>
      <c r="Q6" s="290"/>
      <c r="R6" s="290"/>
      <c r="S6" s="290"/>
      <c r="T6" s="290"/>
      <c r="U6" s="290"/>
      <c r="V6" s="290"/>
      <c r="W6" s="290"/>
    </row>
    <row r="7" spans="1:23" ht="243" customHeight="1" x14ac:dyDescent="0.25">
      <c r="A7" s="620" t="s">
        <v>1484</v>
      </c>
      <c r="B7" s="285" t="s">
        <v>134</v>
      </c>
      <c r="C7" s="78" t="s">
        <v>135</v>
      </c>
      <c r="D7" s="78" t="s">
        <v>136</v>
      </c>
      <c r="E7" s="78" t="s">
        <v>1491</v>
      </c>
      <c r="F7" s="78" t="s">
        <v>161</v>
      </c>
      <c r="G7" s="77">
        <v>25</v>
      </c>
      <c r="H7" s="270">
        <v>6250</v>
      </c>
      <c r="I7" s="77">
        <v>25</v>
      </c>
      <c r="J7" s="270">
        <v>6250</v>
      </c>
      <c r="K7" s="77">
        <v>25</v>
      </c>
      <c r="L7" s="270">
        <v>6250</v>
      </c>
      <c r="M7" s="77">
        <v>25</v>
      </c>
      <c r="N7" s="270">
        <v>6250</v>
      </c>
      <c r="O7" s="79">
        <f t="shared" ref="O7:P10" si="0">G7+I7+K7+M7</f>
        <v>100</v>
      </c>
      <c r="P7" s="272">
        <v>25000</v>
      </c>
      <c r="Q7" s="77">
        <v>26</v>
      </c>
      <c r="R7" s="77" t="s">
        <v>154</v>
      </c>
      <c r="S7" s="73" t="s">
        <v>162</v>
      </c>
      <c r="T7" s="73" t="s">
        <v>160</v>
      </c>
      <c r="U7" s="73" t="s">
        <v>163</v>
      </c>
      <c r="V7" s="73" t="s">
        <v>164</v>
      </c>
      <c r="W7" s="78" t="s">
        <v>1710</v>
      </c>
    </row>
    <row r="8" spans="1:23" ht="360.75" customHeight="1" x14ac:dyDescent="0.25">
      <c r="A8" s="621"/>
      <c r="B8" s="285" t="s">
        <v>137</v>
      </c>
      <c r="C8" s="78" t="s">
        <v>138</v>
      </c>
      <c r="D8" s="78" t="s">
        <v>139</v>
      </c>
      <c r="E8" s="78" t="s">
        <v>1744</v>
      </c>
      <c r="F8" s="74" t="s">
        <v>1728</v>
      </c>
      <c r="G8" s="75">
        <v>0.25</v>
      </c>
      <c r="H8" s="270">
        <v>6250</v>
      </c>
      <c r="I8" s="75">
        <v>0.25</v>
      </c>
      <c r="J8" s="270">
        <v>6250</v>
      </c>
      <c r="K8" s="75">
        <v>0.25</v>
      </c>
      <c r="L8" s="270">
        <v>6250</v>
      </c>
      <c r="M8" s="75">
        <v>0.25</v>
      </c>
      <c r="N8" s="270">
        <v>6250</v>
      </c>
      <c r="O8" s="79">
        <v>100</v>
      </c>
      <c r="P8" s="272">
        <v>25000</v>
      </c>
      <c r="Q8" s="77"/>
      <c r="R8" s="77"/>
      <c r="S8" s="73" t="s">
        <v>142</v>
      </c>
      <c r="T8" s="73" t="s">
        <v>1709</v>
      </c>
      <c r="U8" s="73" t="s">
        <v>143</v>
      </c>
      <c r="V8" s="73" t="s">
        <v>144</v>
      </c>
      <c r="W8" s="74" t="s">
        <v>145</v>
      </c>
    </row>
    <row r="9" spans="1:23" ht="110.25" hidden="1" x14ac:dyDescent="0.25">
      <c r="A9" s="621"/>
      <c r="B9" s="285"/>
      <c r="C9" s="78"/>
      <c r="D9" s="78"/>
      <c r="E9" s="78"/>
      <c r="F9" s="87" t="s">
        <v>165</v>
      </c>
      <c r="G9" s="77"/>
      <c r="H9" s="270"/>
      <c r="I9" s="77"/>
      <c r="J9" s="270"/>
      <c r="K9" s="77"/>
      <c r="L9" s="270"/>
      <c r="M9" s="77"/>
      <c r="N9" s="270"/>
      <c r="O9" s="79">
        <f t="shared" si="0"/>
        <v>0</v>
      </c>
      <c r="P9" s="272">
        <f t="shared" si="0"/>
        <v>0</v>
      </c>
      <c r="Q9" s="77"/>
      <c r="R9" s="77"/>
      <c r="S9" s="76" t="s">
        <v>166</v>
      </c>
      <c r="T9" s="76" t="s">
        <v>167</v>
      </c>
      <c r="U9" s="76" t="s">
        <v>168</v>
      </c>
      <c r="V9" s="76" t="s">
        <v>169</v>
      </c>
      <c r="W9" s="76" t="s">
        <v>170</v>
      </c>
    </row>
    <row r="10" spans="1:23" ht="15.6" customHeight="1" x14ac:dyDescent="0.25">
      <c r="A10" s="389" t="s">
        <v>141</v>
      </c>
      <c r="B10" s="284"/>
      <c r="C10" s="284"/>
      <c r="D10" s="284"/>
      <c r="E10" s="284"/>
      <c r="F10" s="284"/>
      <c r="G10" s="86">
        <f t="shared" ref="G10:N10" si="1">SUM(G7:G9)</f>
        <v>25.25</v>
      </c>
      <c r="H10" s="268">
        <f t="shared" si="1"/>
        <v>12500</v>
      </c>
      <c r="I10" s="86">
        <f t="shared" si="1"/>
        <v>25.25</v>
      </c>
      <c r="J10" s="268">
        <f t="shared" si="1"/>
        <v>12500</v>
      </c>
      <c r="K10" s="86">
        <f t="shared" si="1"/>
        <v>25.25</v>
      </c>
      <c r="L10" s="268">
        <f t="shared" si="1"/>
        <v>12500</v>
      </c>
      <c r="M10" s="86">
        <f t="shared" si="1"/>
        <v>25.25</v>
      </c>
      <c r="N10" s="268">
        <f t="shared" si="1"/>
        <v>12500</v>
      </c>
      <c r="O10" s="86">
        <f t="shared" si="0"/>
        <v>101</v>
      </c>
      <c r="P10" s="268">
        <f t="shared" si="0"/>
        <v>50000</v>
      </c>
      <c r="Q10" s="68"/>
      <c r="R10" s="68"/>
      <c r="S10" s="68"/>
      <c r="T10" s="68"/>
      <c r="U10" s="68"/>
      <c r="V10" s="68"/>
      <c r="W10" s="68"/>
    </row>
  </sheetData>
  <mergeCells count="7">
    <mergeCell ref="A7:A9"/>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zoomScale="72" zoomScaleNormal="72" workbookViewId="0">
      <selection activeCell="L25" sqref="L25"/>
    </sheetView>
  </sheetViews>
  <sheetFormatPr baseColWidth="10" defaultRowHeight="15" x14ac:dyDescent="0.25"/>
  <cols>
    <col min="1" max="2" width="21.7109375" customWidth="1"/>
    <col min="3" max="6" width="27.42578125" customWidth="1"/>
    <col min="7" max="7" width="15.28515625" customWidth="1"/>
    <col min="8" max="8" width="13.7109375" style="266" bestFit="1" customWidth="1"/>
    <col min="9" max="9" width="15.28515625" customWidth="1"/>
    <col min="10" max="10" width="18.85546875" style="266" customWidth="1"/>
    <col min="12" max="12" width="13.7109375" style="266" bestFit="1" customWidth="1"/>
    <col min="14" max="14" width="13.7109375" style="266" bestFit="1" customWidth="1"/>
    <col min="15" max="15" width="15.28515625" customWidth="1"/>
    <col min="16" max="16" width="18.28515625" style="266" customWidth="1"/>
    <col min="19" max="22" width="14.140625" customWidth="1"/>
    <col min="23" max="23" width="17" customWidth="1"/>
  </cols>
  <sheetData>
    <row r="1" spans="1:23" ht="18.75" x14ac:dyDescent="0.25">
      <c r="B1" s="370"/>
      <c r="C1" s="370"/>
      <c r="D1" s="370"/>
      <c r="E1" s="370"/>
      <c r="F1" s="370"/>
      <c r="G1" s="370" t="s">
        <v>588</v>
      </c>
      <c r="J1" s="370"/>
      <c r="K1" s="370"/>
      <c r="L1" s="370"/>
      <c r="M1" s="370"/>
      <c r="N1" s="370"/>
      <c r="O1" s="370"/>
      <c r="P1" s="370"/>
      <c r="Q1" s="370"/>
      <c r="R1" s="370"/>
      <c r="S1" s="370"/>
      <c r="T1" s="370"/>
      <c r="U1" s="370"/>
      <c r="V1" s="370"/>
      <c r="W1" s="370"/>
    </row>
    <row r="2" spans="1:23" x14ac:dyDescent="0.25">
      <c r="A2" s="338" t="s">
        <v>1477</v>
      </c>
      <c r="B2" s="338"/>
      <c r="C2" s="338"/>
      <c r="D2" s="338"/>
      <c r="E2" s="338"/>
      <c r="F2" s="338"/>
      <c r="G2" s="338"/>
      <c r="H2" s="338"/>
      <c r="I2" s="338"/>
      <c r="J2" s="338"/>
      <c r="K2" s="338"/>
      <c r="L2" s="338"/>
      <c r="M2" s="338"/>
      <c r="N2" s="338"/>
      <c r="O2" s="338"/>
      <c r="P2" s="338"/>
      <c r="Q2" s="338"/>
      <c r="R2" s="338"/>
      <c r="S2" s="338"/>
      <c r="T2" s="338"/>
      <c r="U2" s="338"/>
      <c r="V2" s="338"/>
      <c r="W2" s="338"/>
    </row>
    <row r="3" spans="1:23" x14ac:dyDescent="0.25">
      <c r="A3" s="616" t="s">
        <v>102</v>
      </c>
      <c r="B3" s="577" t="s">
        <v>121</v>
      </c>
      <c r="C3" s="617" t="s">
        <v>90</v>
      </c>
      <c r="D3" s="617" t="s">
        <v>91</v>
      </c>
      <c r="E3" s="580" t="s">
        <v>451</v>
      </c>
      <c r="F3" s="617" t="s">
        <v>92</v>
      </c>
      <c r="G3" s="616" t="s">
        <v>106</v>
      </c>
      <c r="H3" s="616"/>
      <c r="I3" s="616"/>
      <c r="J3" s="616"/>
      <c r="K3" s="616"/>
      <c r="L3" s="616"/>
      <c r="M3" s="616"/>
      <c r="N3" s="616"/>
      <c r="O3" s="617" t="s">
        <v>107</v>
      </c>
      <c r="P3" s="617"/>
      <c r="Q3" s="616" t="s">
        <v>108</v>
      </c>
      <c r="R3" s="616"/>
      <c r="S3" s="616" t="s">
        <v>109</v>
      </c>
      <c r="T3" s="616" t="s">
        <v>110</v>
      </c>
      <c r="U3" s="577" t="s">
        <v>118</v>
      </c>
      <c r="V3" s="577" t="s">
        <v>117</v>
      </c>
      <c r="W3" s="615" t="s">
        <v>93</v>
      </c>
    </row>
    <row r="4" spans="1:23" x14ac:dyDescent="0.25">
      <c r="A4" s="616"/>
      <c r="B4" s="578"/>
      <c r="C4" s="617"/>
      <c r="D4" s="617"/>
      <c r="E4" s="581"/>
      <c r="F4" s="617"/>
      <c r="G4" s="616" t="s">
        <v>111</v>
      </c>
      <c r="H4" s="616"/>
      <c r="I4" s="616" t="s">
        <v>112</v>
      </c>
      <c r="J4" s="616"/>
      <c r="K4" s="616" t="s">
        <v>113</v>
      </c>
      <c r="L4" s="616"/>
      <c r="M4" s="616" t="s">
        <v>114</v>
      </c>
      <c r="N4" s="616"/>
      <c r="O4" s="617"/>
      <c r="P4" s="617"/>
      <c r="Q4" s="616"/>
      <c r="R4" s="616"/>
      <c r="S4" s="616"/>
      <c r="T4" s="616"/>
      <c r="U4" s="578"/>
      <c r="V4" s="578"/>
      <c r="W4" s="615"/>
    </row>
    <row r="5" spans="1:23" ht="25.5" x14ac:dyDescent="0.25">
      <c r="A5" s="616"/>
      <c r="B5" s="579"/>
      <c r="C5" s="617"/>
      <c r="D5" s="617"/>
      <c r="E5" s="582"/>
      <c r="F5" s="617"/>
      <c r="G5" s="289" t="s">
        <v>115</v>
      </c>
      <c r="H5" s="261" t="s">
        <v>12</v>
      </c>
      <c r="I5" s="289" t="s">
        <v>115</v>
      </c>
      <c r="J5" s="261" t="s">
        <v>12</v>
      </c>
      <c r="K5" s="289" t="s">
        <v>115</v>
      </c>
      <c r="L5" s="261" t="s">
        <v>12</v>
      </c>
      <c r="M5" s="289" t="s">
        <v>115</v>
      </c>
      <c r="N5" s="261" t="s">
        <v>12</v>
      </c>
      <c r="O5" s="289" t="s">
        <v>115</v>
      </c>
      <c r="P5" s="261" t="s">
        <v>12</v>
      </c>
      <c r="Q5" s="289" t="s">
        <v>116</v>
      </c>
      <c r="R5" s="289" t="s">
        <v>87</v>
      </c>
      <c r="S5" s="616"/>
      <c r="T5" s="616"/>
      <c r="U5" s="579"/>
      <c r="V5" s="579"/>
      <c r="W5" s="615"/>
    </row>
    <row r="6" spans="1:23" ht="126" x14ac:dyDescent="0.25">
      <c r="A6" s="622" t="s">
        <v>1475</v>
      </c>
      <c r="B6" s="622" t="s">
        <v>1476</v>
      </c>
      <c r="C6" s="361" t="s">
        <v>1481</v>
      </c>
      <c r="D6" s="361" t="s">
        <v>589</v>
      </c>
      <c r="E6" s="361" t="s">
        <v>1492</v>
      </c>
      <c r="F6" s="362" t="s">
        <v>1515</v>
      </c>
      <c r="G6" s="355"/>
      <c r="H6" s="272"/>
      <c r="I6" s="355"/>
      <c r="J6" s="272"/>
      <c r="K6" s="355"/>
      <c r="L6" s="272"/>
      <c r="M6" s="355"/>
      <c r="N6" s="272"/>
      <c r="O6" s="355"/>
      <c r="P6" s="272"/>
      <c r="Q6" s="363"/>
      <c r="R6" s="363"/>
      <c r="S6" s="363"/>
      <c r="T6" s="363"/>
      <c r="U6" s="363"/>
      <c r="V6" s="363"/>
      <c r="W6" s="353"/>
    </row>
    <row r="7" spans="1:23" ht="102.75" customHeight="1" x14ac:dyDescent="0.25">
      <c r="A7" s="622"/>
      <c r="B7" s="622"/>
      <c r="C7" s="361" t="s">
        <v>590</v>
      </c>
      <c r="D7" s="361" t="s">
        <v>591</v>
      </c>
      <c r="E7" s="361"/>
      <c r="F7" s="362" t="s">
        <v>1516</v>
      </c>
      <c r="G7" s="355"/>
      <c r="H7" s="272"/>
      <c r="I7" s="355"/>
      <c r="J7" s="272"/>
      <c r="K7" s="355"/>
      <c r="L7" s="272"/>
      <c r="M7" s="355"/>
      <c r="N7" s="272"/>
      <c r="O7" s="355"/>
      <c r="P7" s="272"/>
      <c r="Q7" s="363"/>
      <c r="R7" s="363"/>
      <c r="S7" s="363"/>
      <c r="T7" s="363"/>
      <c r="U7" s="363"/>
      <c r="V7" s="363"/>
      <c r="W7" s="356"/>
    </row>
    <row r="8" spans="1:23" ht="126" x14ac:dyDescent="0.25">
      <c r="A8" s="622"/>
      <c r="B8" s="364" t="s">
        <v>592</v>
      </c>
      <c r="C8" s="361" t="s">
        <v>593</v>
      </c>
      <c r="D8" s="361" t="s">
        <v>594</v>
      </c>
      <c r="E8" s="361"/>
      <c r="F8" s="362" t="s">
        <v>1517</v>
      </c>
      <c r="G8" s="355"/>
      <c r="H8" s="272"/>
      <c r="I8" s="355"/>
      <c r="J8" s="272"/>
      <c r="K8" s="365"/>
      <c r="L8" s="272"/>
      <c r="M8" s="355"/>
      <c r="N8" s="272"/>
      <c r="O8" s="366"/>
      <c r="P8" s="273"/>
      <c r="Q8" s="353"/>
      <c r="R8" s="353"/>
      <c r="S8" s="363"/>
      <c r="T8" s="363"/>
      <c r="U8" s="363"/>
      <c r="V8" s="363"/>
      <c r="W8" s="353"/>
    </row>
    <row r="9" spans="1:23" ht="15.75" x14ac:dyDescent="0.25">
      <c r="A9" s="374"/>
      <c r="B9" s="375"/>
      <c r="C9" s="374" t="s">
        <v>127</v>
      </c>
      <c r="D9" s="375"/>
      <c r="E9" s="375"/>
      <c r="F9" s="376"/>
      <c r="G9" s="367">
        <f t="shared" ref="G9:N9" si="0">SUM(G6:G8)</f>
        <v>0</v>
      </c>
      <c r="H9" s="368">
        <f t="shared" si="0"/>
        <v>0</v>
      </c>
      <c r="I9" s="367">
        <f t="shared" si="0"/>
        <v>0</v>
      </c>
      <c r="J9" s="368">
        <f t="shared" si="0"/>
        <v>0</v>
      </c>
      <c r="K9" s="367">
        <f t="shared" si="0"/>
        <v>0</v>
      </c>
      <c r="L9" s="368">
        <f t="shared" si="0"/>
        <v>0</v>
      </c>
      <c r="M9" s="367">
        <f t="shared" si="0"/>
        <v>0</v>
      </c>
      <c r="N9" s="368">
        <f t="shared" si="0"/>
        <v>0</v>
      </c>
      <c r="O9" s="367">
        <f>G9+I9+K9+M9</f>
        <v>0</v>
      </c>
      <c r="P9" s="369">
        <f>H9+J9+L9+N9</f>
        <v>0</v>
      </c>
      <c r="Q9" s="330"/>
      <c r="R9" s="330"/>
      <c r="S9" s="330"/>
      <c r="T9" s="330"/>
      <c r="U9" s="330"/>
      <c r="V9" s="330"/>
      <c r="W9" s="330"/>
    </row>
    <row r="15" spans="1:23" x14ac:dyDescent="0.25">
      <c r="H15"/>
      <c r="J15"/>
      <c r="L15"/>
      <c r="N15"/>
      <c r="P15"/>
    </row>
    <row r="16" spans="1:23"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sheetData>
  <mergeCells count="20">
    <mergeCell ref="A6:A8"/>
    <mergeCell ref="B6:B7"/>
    <mergeCell ref="E3:E5"/>
    <mergeCell ref="A3:A5"/>
    <mergeCell ref="U3:U5"/>
    <mergeCell ref="V3:V5"/>
    <mergeCell ref="B3:B5"/>
    <mergeCell ref="C3:C5"/>
    <mergeCell ref="D3:D5"/>
    <mergeCell ref="F3:F5"/>
    <mergeCell ref="W3:W5"/>
    <mergeCell ref="G4:H4"/>
    <mergeCell ref="I4:J4"/>
    <mergeCell ref="K4:L4"/>
    <mergeCell ref="T3:T5"/>
    <mergeCell ref="M4:N4"/>
    <mergeCell ref="S3:S5"/>
    <mergeCell ref="G3:N3"/>
    <mergeCell ref="O3:P4"/>
    <mergeCell ref="Q3:R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6"/>
  <sheetViews>
    <sheetView showGridLines="0" topLeftCell="C1" zoomScale="120" zoomScaleNormal="120" workbookViewId="0">
      <selection activeCell="H19" sqref="H19"/>
    </sheetView>
  </sheetViews>
  <sheetFormatPr baseColWidth="10" defaultColWidth="11.5703125" defaultRowHeight="15" x14ac:dyDescent="0.25"/>
  <cols>
    <col min="1" max="1" width="11.5703125" style="93"/>
    <col min="2" max="2" width="35" style="93" customWidth="1"/>
    <col min="3" max="3" width="21.5703125" style="93" customWidth="1"/>
    <col min="4" max="4" width="18.42578125" style="93" customWidth="1"/>
    <col min="5" max="5" width="14.85546875" style="93" customWidth="1"/>
    <col min="6" max="6" width="15.85546875" style="93" bestFit="1" customWidth="1"/>
    <col min="7" max="7" width="11.5703125" style="93"/>
    <col min="8" max="8" width="50.85546875" style="93" bestFit="1" customWidth="1"/>
    <col min="9" max="10" width="15.85546875" style="93" bestFit="1" customWidth="1"/>
    <col min="11" max="16384" width="11.5703125" style="93"/>
  </cols>
  <sheetData>
    <row r="2" spans="2:10" ht="18.75" x14ac:dyDescent="0.25">
      <c r="B2" s="88" t="s">
        <v>21</v>
      </c>
      <c r="C2" s="88" t="s">
        <v>449</v>
      </c>
      <c r="H2" s="98" t="s">
        <v>448</v>
      </c>
      <c r="I2" s="98" t="s">
        <v>449</v>
      </c>
    </row>
    <row r="3" spans="2:10" ht="18.75" x14ac:dyDescent="0.25">
      <c r="B3" s="89" t="s">
        <v>157</v>
      </c>
      <c r="C3" s="213">
        <f>'1. TALLERES SEMINARIOS'!D5</f>
        <v>91783.333333333343</v>
      </c>
      <c r="H3" s="133" t="s">
        <v>180</v>
      </c>
      <c r="I3" s="205">
        <f>'Desarrollo e Innov. Curricular'!P15</f>
        <v>396000</v>
      </c>
    </row>
    <row r="4" spans="2:10" ht="18.75" x14ac:dyDescent="0.25">
      <c r="B4" s="89" t="s">
        <v>476</v>
      </c>
      <c r="C4" s="213">
        <f>'2. CONTRATACION DE PERSONAL'!D5</f>
        <v>396000</v>
      </c>
      <c r="H4" s="133" t="s">
        <v>173</v>
      </c>
      <c r="I4" s="205">
        <f>Investigación!Q12</f>
        <v>200000</v>
      </c>
    </row>
    <row r="5" spans="2:10" ht="18.75" x14ac:dyDescent="0.25">
      <c r="B5" s="89" t="s">
        <v>177</v>
      </c>
      <c r="C5" s="213">
        <f>'3. EQUIPO DE OFICINA'!D5</f>
        <v>707200</v>
      </c>
      <c r="H5" s="133" t="s">
        <v>533</v>
      </c>
      <c r="I5" s="205">
        <f>'Vinculación Univ. Sociedad'!P12</f>
        <v>1854553</v>
      </c>
    </row>
    <row r="6" spans="2:10" ht="18.75" x14ac:dyDescent="0.25">
      <c r="B6" s="89" t="s">
        <v>477</v>
      </c>
      <c r="C6" s="213">
        <f>'4. EQUIPO TECNOLÓGICOS'!D5</f>
        <v>361500</v>
      </c>
      <c r="H6" s="133" t="s">
        <v>181</v>
      </c>
      <c r="I6" s="205">
        <f>'Docencia y Profesorado Universi'!P10</f>
        <v>344896.43599999999</v>
      </c>
    </row>
    <row r="7" spans="2:10" ht="18.75" x14ac:dyDescent="0.25">
      <c r="B7" s="89" t="s">
        <v>178</v>
      </c>
      <c r="C7" s="213">
        <f>'5. ACTIVIDADES ESPECIALES'!D5</f>
        <v>2142930.1100000003</v>
      </c>
      <c r="H7" s="133" t="s">
        <v>156</v>
      </c>
      <c r="I7" s="205">
        <f>Estudiantes!P10</f>
        <v>290000</v>
      </c>
    </row>
    <row r="8" spans="2:10" ht="18.75" x14ac:dyDescent="0.25">
      <c r="B8" s="100" t="s">
        <v>444</v>
      </c>
      <c r="C8" s="90">
        <f>'6. Becas'!D5</f>
        <v>0</v>
      </c>
      <c r="H8" s="133" t="s">
        <v>534</v>
      </c>
      <c r="I8" s="205">
        <f>'Gestion Administrativa'!P12</f>
        <v>430104</v>
      </c>
    </row>
    <row r="9" spans="2:10" ht="18.75" x14ac:dyDescent="0.25">
      <c r="B9" s="100" t="s">
        <v>445</v>
      </c>
      <c r="C9" s="90">
        <f>'7. Infraestructura'!D5</f>
        <v>0</v>
      </c>
      <c r="E9" s="133" t="s">
        <v>143</v>
      </c>
      <c r="F9" s="216">
        <f>Presupuesto!F587</f>
        <v>3447553.4433333334</v>
      </c>
      <c r="G9" s="119"/>
      <c r="H9" s="206" t="s">
        <v>182</v>
      </c>
      <c r="I9" s="207">
        <f>Graduados!P9</f>
        <v>0</v>
      </c>
    </row>
    <row r="10" spans="2:10" ht="18.75" x14ac:dyDescent="0.25">
      <c r="B10" s="89" t="s">
        <v>479</v>
      </c>
      <c r="C10" s="90">
        <f>'8. Venta de Servicios'!D5</f>
        <v>0</v>
      </c>
      <c r="F10" s="119"/>
      <c r="G10" s="119"/>
      <c r="H10" s="206" t="s">
        <v>535</v>
      </c>
      <c r="I10" s="207">
        <f>Graduados!P26</f>
        <v>0</v>
      </c>
    </row>
    <row r="11" spans="2:10" ht="26.25" x14ac:dyDescent="0.25">
      <c r="B11" s="214" t="s">
        <v>176</v>
      </c>
      <c r="C11" s="215">
        <f>SUM(C3:C10)</f>
        <v>3699413.4433333338</v>
      </c>
      <c r="F11" s="119"/>
      <c r="G11" s="119"/>
      <c r="H11" s="119"/>
      <c r="I11" s="119"/>
    </row>
    <row r="12" spans="2:10" x14ac:dyDescent="0.25">
      <c r="F12" s="119"/>
      <c r="G12" s="119"/>
      <c r="H12" s="119" t="s">
        <v>176</v>
      </c>
      <c r="I12" s="217">
        <f>SUM(I3:I11)</f>
        <v>3515553.4359999998</v>
      </c>
    </row>
    <row r="13" spans="2:10" x14ac:dyDescent="0.25">
      <c r="F13" s="119"/>
      <c r="G13" s="119"/>
      <c r="H13" s="119"/>
      <c r="I13" s="119"/>
      <c r="J13" s="208"/>
    </row>
    <row r="14" spans="2:10" x14ac:dyDescent="0.25">
      <c r="F14" s="208">
        <f>F9-C11</f>
        <v>-251860.00000000047</v>
      </c>
      <c r="J14" s="208"/>
    </row>
    <row r="15" spans="2:10" x14ac:dyDescent="0.25">
      <c r="F15" s="208">
        <f>F9-I12</f>
        <v>-67999.992666666396</v>
      </c>
      <c r="J15" s="208"/>
    </row>
    <row r="16" spans="2:10" x14ac:dyDescent="0.25">
      <c r="J16" s="208"/>
    </row>
    <row r="17" spans="2:15" x14ac:dyDescent="0.25">
      <c r="J17" s="208"/>
    </row>
    <row r="18" spans="2:15" x14ac:dyDescent="0.25">
      <c r="J18" s="208"/>
    </row>
    <row r="21" spans="2:15" x14ac:dyDescent="0.25">
      <c r="H21" s="208"/>
    </row>
    <row r="22" spans="2:15" x14ac:dyDescent="0.25">
      <c r="B22" s="93" t="s">
        <v>597</v>
      </c>
      <c r="C22" s="93" t="s">
        <v>598</v>
      </c>
      <c r="D22" s="93" t="s">
        <v>599</v>
      </c>
      <c r="E22" s="93" t="s">
        <v>600</v>
      </c>
      <c r="F22" s="93" t="s">
        <v>601</v>
      </c>
      <c r="G22" s="93" t="s">
        <v>602</v>
      </c>
      <c r="H22" s="93" t="s">
        <v>603</v>
      </c>
      <c r="I22" s="93" t="s">
        <v>604</v>
      </c>
      <c r="J22" s="93" t="s">
        <v>605</v>
      </c>
      <c r="K22" s="93" t="s">
        <v>606</v>
      </c>
      <c r="L22" s="93" t="s">
        <v>607</v>
      </c>
      <c r="M22" s="93" t="s">
        <v>608</v>
      </c>
      <c r="N22" s="93" t="s">
        <v>609</v>
      </c>
      <c r="O22" s="93" t="s">
        <v>610</v>
      </c>
    </row>
    <row r="24" spans="2:15" x14ac:dyDescent="0.25">
      <c r="H24" s="164"/>
    </row>
    <row r="26" spans="2:15" ht="18.75" x14ac:dyDescent="0.25">
      <c r="B26" s="89"/>
      <c r="C26" s="90"/>
    </row>
    <row r="27" spans="2:15" ht="18.75" x14ac:dyDescent="0.25">
      <c r="B27" s="89"/>
      <c r="C27" s="90"/>
    </row>
    <row r="28" spans="2:15" x14ac:dyDescent="0.25">
      <c r="B28" s="209" t="s">
        <v>472</v>
      </c>
    </row>
    <row r="30" spans="2:15" ht="18.75" x14ac:dyDescent="0.25">
      <c r="B30" s="88" t="s">
        <v>21</v>
      </c>
      <c r="C30" s="88" t="s">
        <v>55</v>
      </c>
      <c r="D30" s="275" t="s">
        <v>540</v>
      </c>
    </row>
    <row r="31" spans="2:15" ht="18.75" x14ac:dyDescent="0.25">
      <c r="B31" s="93" t="s">
        <v>597</v>
      </c>
      <c r="C31" s="174">
        <f>SUMIF('2. CONTRATACION DE PERSONAL'!C:C,'Cuadro resumen'!$B$31:$B$47,'2. CONTRATACION DE PERSONAL'!D:D)</f>
        <v>0</v>
      </c>
      <c r="D31" s="276">
        <f>SUMIF('2. CONTRATACION DE PERSONAL'!$C:$C,'Cuadro resumen'!$B$31:$B$47,'2. CONTRATACION DE PERSONAL'!$G:$G)</f>
        <v>0</v>
      </c>
    </row>
    <row r="32" spans="2:15" ht="18.75" x14ac:dyDescent="0.25">
      <c r="B32" s="93" t="s">
        <v>598</v>
      </c>
      <c r="C32" s="174">
        <f>SUMIF('2. CONTRATACION DE PERSONAL'!C:C,'Cuadro resumen'!$B$31:$B$47,'2. CONTRATACION DE PERSONAL'!D:D)</f>
        <v>0</v>
      </c>
      <c r="D32" s="276">
        <f>SUMIF('2. CONTRATACION DE PERSONAL'!$C:$C,'Cuadro resumen'!$B$31:$B$47,'2. CONTRATACION DE PERSONAL'!$G:$G)</f>
        <v>0</v>
      </c>
    </row>
    <row r="33" spans="2:4" ht="18.75" x14ac:dyDescent="0.25">
      <c r="B33" s="93" t="s">
        <v>599</v>
      </c>
      <c r="C33" s="174">
        <f>SUMIF('2. CONTRATACION DE PERSONAL'!C:C,'Cuadro resumen'!$B$31:$B$47,'2. CONTRATACION DE PERSONAL'!D:D)</f>
        <v>0</v>
      </c>
      <c r="D33" s="276">
        <f>SUMIF('2. CONTRATACION DE PERSONAL'!$C:$C,'Cuadro resumen'!$B$31:$B$47,'2. CONTRATACION DE PERSONAL'!$G:$G)</f>
        <v>0</v>
      </c>
    </row>
    <row r="34" spans="2:4" ht="18.75" x14ac:dyDescent="0.25">
      <c r="B34" s="93" t="s">
        <v>600</v>
      </c>
      <c r="C34" s="174">
        <f>SUMIF('2. CONTRATACION DE PERSONAL'!C:C,'Cuadro resumen'!$B$31:$B$47,'2. CONTRATACION DE PERSONAL'!D:D)</f>
        <v>0</v>
      </c>
      <c r="D34" s="276">
        <f>SUMIF('2. CONTRATACION DE PERSONAL'!$C:$C,'Cuadro resumen'!$B$31:$B$47,'2. CONTRATACION DE PERSONAL'!$G:$G)</f>
        <v>0</v>
      </c>
    </row>
    <row r="35" spans="2:4" ht="18.75" x14ac:dyDescent="0.25">
      <c r="B35" s="93" t="s">
        <v>601</v>
      </c>
      <c r="C35" s="174">
        <f>SUMIF('2. CONTRATACION DE PERSONAL'!C:C,'Cuadro resumen'!$B$31:$B$47,'2. CONTRATACION DE PERSONAL'!D:D)</f>
        <v>0</v>
      </c>
      <c r="D35" s="276">
        <f>SUMIF('2. CONTRATACION DE PERSONAL'!$C:$C,'Cuadro resumen'!$B$31:$B$47,'2. CONTRATACION DE PERSONAL'!$G:$G)</f>
        <v>0</v>
      </c>
    </row>
    <row r="36" spans="2:4" ht="18.75" x14ac:dyDescent="0.25">
      <c r="B36" s="93" t="s">
        <v>602</v>
      </c>
      <c r="C36" s="174">
        <f>SUMIF('2. CONTRATACION DE PERSONAL'!C:C,'Cuadro resumen'!$B$31:$B$47,'2. CONTRATACION DE PERSONAL'!D:D)</f>
        <v>0</v>
      </c>
      <c r="D36" s="276">
        <f>SUMIF('2. CONTRATACION DE PERSONAL'!$C:$C,'Cuadro resumen'!$B$31:$B$47,'2. CONTRATACION DE PERSONAL'!$G:$G)</f>
        <v>0</v>
      </c>
    </row>
    <row r="37" spans="2:4" ht="18.75" x14ac:dyDescent="0.25">
      <c r="B37" s="93" t="s">
        <v>603</v>
      </c>
      <c r="C37" s="174">
        <f>SUMIF('2. CONTRATACION DE PERSONAL'!C:C,'Cuadro resumen'!$B$31:$B$47,'2. CONTRATACION DE PERSONAL'!D:D)</f>
        <v>0</v>
      </c>
      <c r="D37" s="276">
        <f>SUMIF('2. CONTRATACION DE PERSONAL'!$C:$C,'Cuadro resumen'!$B$31:$B$47,'2. CONTRATACION DE PERSONAL'!$G:$G)</f>
        <v>0</v>
      </c>
    </row>
    <row r="38" spans="2:4" ht="18.75" x14ac:dyDescent="0.25">
      <c r="B38" s="93" t="s">
        <v>604</v>
      </c>
      <c r="C38" s="174">
        <f>SUMIF('2. CONTRATACION DE PERSONAL'!C:C,'Cuadro resumen'!$B$31:$B$47,'2. CONTRATACION DE PERSONAL'!D:D)</f>
        <v>0</v>
      </c>
      <c r="D38" s="276">
        <f>SUMIF('2. CONTRATACION DE PERSONAL'!$C:$C,'Cuadro resumen'!$B$31:$B$47,'2. CONTRATACION DE PERSONAL'!$G:$G)</f>
        <v>0</v>
      </c>
    </row>
    <row r="39" spans="2:4" ht="18.75" x14ac:dyDescent="0.25">
      <c r="B39" s="93" t="s">
        <v>605</v>
      </c>
      <c r="C39" s="174">
        <f>SUMIF('2. CONTRATACION DE PERSONAL'!C:C,'Cuadro resumen'!$B$31:$B$47,'2. CONTRATACION DE PERSONAL'!D:D)</f>
        <v>0</v>
      </c>
      <c r="D39" s="276">
        <f>SUMIF('2. CONTRATACION DE PERSONAL'!$C:$C,'Cuadro resumen'!$B$31:$B$47,'2. CONTRATACION DE PERSONAL'!$G:$G)</f>
        <v>0</v>
      </c>
    </row>
    <row r="40" spans="2:4" ht="18.75" x14ac:dyDescent="0.25">
      <c r="B40" s="93" t="s">
        <v>606</v>
      </c>
      <c r="C40" s="174">
        <f>SUMIF('2. CONTRATACION DE PERSONAL'!C:C,'Cuadro resumen'!$B$31:$B$47,'2. CONTRATACION DE PERSONAL'!D:D)</f>
        <v>0</v>
      </c>
      <c r="D40" s="276">
        <f>SUMIF('2. CONTRATACION DE PERSONAL'!$C:$C,'Cuadro resumen'!$B$31:$B$47,'2. CONTRATACION DE PERSONAL'!$G:$G)</f>
        <v>0</v>
      </c>
    </row>
    <row r="41" spans="2:4" ht="18.75" x14ac:dyDescent="0.25">
      <c r="B41" s="93" t="s">
        <v>607</v>
      </c>
      <c r="C41" s="174">
        <f>SUMIF('2. CONTRATACION DE PERSONAL'!C:C,'Cuadro resumen'!$B$31:$B$47,'2. CONTRATACION DE PERSONAL'!D:D)</f>
        <v>0</v>
      </c>
      <c r="D41" s="276">
        <f>SUMIF('2. CONTRATACION DE PERSONAL'!$C:$C,'Cuadro resumen'!$B$31:$B$47,'2. CONTRATACION DE PERSONAL'!$G:$G)</f>
        <v>0</v>
      </c>
    </row>
    <row r="42" spans="2:4" ht="18.75" x14ac:dyDescent="0.25">
      <c r="B42" s="93" t="s">
        <v>608</v>
      </c>
      <c r="C42" s="174">
        <f>SUMIF('2. CONTRATACION DE PERSONAL'!C:C,'Cuadro resumen'!$B$31:$B$47,'2. CONTRATACION DE PERSONAL'!D:D)</f>
        <v>0</v>
      </c>
      <c r="D42" s="276">
        <f>SUMIF('2. CONTRATACION DE PERSONAL'!$C:$C,'Cuadro resumen'!$B$31:$B$47,'2. CONTRATACION DE PERSONAL'!$G:$G)</f>
        <v>0</v>
      </c>
    </row>
    <row r="43" spans="2:4" ht="18.75" x14ac:dyDescent="0.25">
      <c r="B43" s="93" t="s">
        <v>609</v>
      </c>
      <c r="C43" s="174">
        <f>SUMIF('2. CONTRATACION DE PERSONAL'!C:C,'Cuadro resumen'!$B$31:$B$47,'2. CONTRATACION DE PERSONAL'!D:D)</f>
        <v>0</v>
      </c>
      <c r="D43" s="276">
        <f>SUMIF('2. CONTRATACION DE PERSONAL'!$C:$C,'Cuadro resumen'!$B$31:$B$47,'2. CONTRATACION DE PERSONAL'!$G:$G)</f>
        <v>0</v>
      </c>
    </row>
    <row r="44" spans="2:4" ht="18.75" x14ac:dyDescent="0.25">
      <c r="B44" s="93" t="s">
        <v>610</v>
      </c>
      <c r="C44" s="174">
        <f>SUMIF('2. CONTRATACION DE PERSONAL'!C:C,'Cuadro resumen'!$B$31:$B$47,'2. CONTRATACION DE PERSONAL'!D:D)</f>
        <v>0</v>
      </c>
      <c r="D44" s="276">
        <f>SUMIF('2. CONTRATACION DE PERSONAL'!$C:$C,'Cuadro resumen'!$B$31:$B$47,'2. CONTRATACION DE PERSONAL'!$G:$G)</f>
        <v>0</v>
      </c>
    </row>
    <row r="45" spans="2:4" ht="18.75" x14ac:dyDescent="0.25">
      <c r="B45" s="89" t="s">
        <v>84</v>
      </c>
      <c r="C45" s="174">
        <f>SUMIF('2. CONTRATACION DE PERSONAL'!C:C,'Cuadro resumen'!$B$31:$B$47,'2. CONTRATACION DE PERSONAL'!D:D)</f>
        <v>0</v>
      </c>
      <c r="D45" s="276">
        <f>SUMIF('2. CONTRATACION DE PERSONAL'!$C:$C,'Cuadro resumen'!$B$31:$B$47,'2. CONTRATACION DE PERSONAL'!$G:$G)</f>
        <v>0</v>
      </c>
    </row>
    <row r="46" spans="2:4" ht="18.75" x14ac:dyDescent="0.25">
      <c r="B46" s="89" t="s">
        <v>60</v>
      </c>
      <c r="C46" s="174">
        <f>SUMIF('2. CONTRATACION DE PERSONAL'!C:C,'Cuadro resumen'!$B$31:$B$47,'2. CONTRATACION DE PERSONAL'!D:D)</f>
        <v>0</v>
      </c>
      <c r="D46" s="276">
        <f>SUMIF('2. CONTRATACION DE PERSONAL'!$C:$C,'Cuadro resumen'!$B$31:$B$47,'2. CONTRATACION DE PERSONAL'!$G:$G)</f>
        <v>0</v>
      </c>
    </row>
    <row r="47" spans="2:4" ht="18.75" x14ac:dyDescent="0.25">
      <c r="B47" s="89" t="s">
        <v>61</v>
      </c>
      <c r="C47" s="174">
        <f>SUMIF('2. CONTRATACION DE PERSONAL'!C:C,'Cuadro resumen'!$B$31:$B$47,'2. CONTRATACION DE PERSONAL'!D:D)</f>
        <v>3</v>
      </c>
      <c r="D47" s="276">
        <f>SUMIF('2. CONTRATACION DE PERSONAL'!$C:$C,'Cuadro resumen'!$B$31:$B$47,'2. CONTRATACION DE PERSONAL'!$G:$G)</f>
        <v>372000</v>
      </c>
    </row>
    <row r="48" spans="2:4" ht="23.25" x14ac:dyDescent="0.25">
      <c r="B48" s="91" t="s">
        <v>176</v>
      </c>
      <c r="C48" s="175">
        <f>SUBTOTAL(109,C31:C47)</f>
        <v>3</v>
      </c>
      <c r="D48" s="276">
        <f>SUM(D31:D47)</f>
        <v>372000</v>
      </c>
    </row>
    <row r="57" spans="2:4" x14ac:dyDescent="0.25">
      <c r="B57" s="209" t="s">
        <v>438</v>
      </c>
    </row>
    <row r="59" spans="2:4" ht="18.75" x14ac:dyDescent="0.25">
      <c r="B59" s="88" t="s">
        <v>21</v>
      </c>
      <c r="C59" s="88" t="s">
        <v>55</v>
      </c>
      <c r="D59" s="275" t="s">
        <v>540</v>
      </c>
    </row>
    <row r="60" spans="2:4" ht="18.75" x14ac:dyDescent="0.25">
      <c r="B60" s="89" t="s">
        <v>63</v>
      </c>
      <c r="C60" s="90">
        <f>SUMIF('3. EQUIPO DE OFICINA'!C:C,'Cuadro resumen'!$B$60:$B$69,'3. EQUIPO DE OFICINA'!D:D)</f>
        <v>6</v>
      </c>
      <c r="D60" s="277">
        <f>SUMIF('3. EQUIPO DE OFICINA'!$C:$C,'Cuadro resumen'!$B$60:$B$69,'3. EQUIPO DE OFICINA'!$F:$F)</f>
        <v>16800</v>
      </c>
    </row>
    <row r="61" spans="2:4" ht="18.75" x14ac:dyDescent="0.25">
      <c r="B61" s="100" t="s">
        <v>64</v>
      </c>
      <c r="C61" s="90">
        <f>SUMIF('3. EQUIPO DE OFICINA'!C:C,'Cuadro resumen'!$B$60:$B$69,'3. EQUIPO DE OFICINA'!D:D)</f>
        <v>26</v>
      </c>
      <c r="D61" s="277">
        <f>SUMIF('3. EQUIPO DE OFICINA'!$C:$C,'Cuadro resumen'!$B$60:$B$69,'3. EQUIPO DE OFICINA'!$F:$F)</f>
        <v>62400</v>
      </c>
    </row>
    <row r="62" spans="2:4" ht="18.75" x14ac:dyDescent="0.25">
      <c r="B62" s="100" t="s">
        <v>65</v>
      </c>
      <c r="C62" s="90">
        <f>SUMIF('3. EQUIPO DE OFICINA'!C:C,'Cuadro resumen'!$B$60:$B$69,'3. EQUIPO DE OFICINA'!D:D)</f>
        <v>300</v>
      </c>
      <c r="D62" s="277">
        <f>SUMIF('3. EQUIPO DE OFICINA'!$C:$C,'Cuadro resumen'!$B$60:$B$69,'3. EQUIPO DE OFICINA'!$F:$F)</f>
        <v>300000</v>
      </c>
    </row>
    <row r="63" spans="2:4" ht="18.75" x14ac:dyDescent="0.25">
      <c r="B63" s="100" t="s">
        <v>66</v>
      </c>
      <c r="C63" s="90">
        <f>SUMIF('3. EQUIPO DE OFICINA'!C:C,'Cuadro resumen'!$B$60:$B$69,'3. EQUIPO DE OFICINA'!D:D)</f>
        <v>0</v>
      </c>
      <c r="D63" s="277">
        <f>SUMIF('3. EQUIPO DE OFICINA'!$C:$C,'Cuadro resumen'!$B$60:$B$69,'3. EQUIPO DE OFICINA'!$F:$F)</f>
        <v>0</v>
      </c>
    </row>
    <row r="64" spans="2:4" ht="18.75" x14ac:dyDescent="0.25">
      <c r="B64" s="100" t="s">
        <v>67</v>
      </c>
      <c r="C64" s="90">
        <f>SUMIF('3. EQUIPO DE OFICINA'!C:C,'Cuadro resumen'!$B$60:$B$69,'3. EQUIPO DE OFICINA'!D:D)</f>
        <v>4</v>
      </c>
      <c r="D64" s="277">
        <f>SUMIF('3. EQUIPO DE OFICINA'!$C:$C,'Cuadro resumen'!$B$60:$B$69,'3. EQUIPO DE OFICINA'!$F:$F)</f>
        <v>12000</v>
      </c>
    </row>
    <row r="65" spans="2:4" ht="18.75" x14ac:dyDescent="0.25">
      <c r="B65" s="100" t="s">
        <v>68</v>
      </c>
      <c r="C65" s="90">
        <f>SUMIF('3. EQUIPO DE OFICINA'!C:C,'Cuadro resumen'!$B$60:$B$69,'3. EQUIPO DE OFICINA'!D:D)</f>
        <v>4</v>
      </c>
      <c r="D65" s="277">
        <f>SUMIF('3. EQUIPO DE OFICINA'!$C:$C,'Cuadro resumen'!$B$60:$B$69,'3. EQUIPO DE OFICINA'!$F:$F)</f>
        <v>40000</v>
      </c>
    </row>
    <row r="66" spans="2:4" ht="18.75" x14ac:dyDescent="0.25">
      <c r="B66" s="100" t="s">
        <v>69</v>
      </c>
      <c r="C66" s="90">
        <f>SUMIF('3. EQUIPO DE OFICINA'!C:C,'Cuadro resumen'!$B$60:$B$69,'3. EQUIPO DE OFICINA'!D:D)</f>
        <v>34</v>
      </c>
      <c r="D66" s="277">
        <f>SUMIF('3. EQUIPO DE OFICINA'!$C:$C,'Cuadro resumen'!$B$60:$B$69,'3. EQUIPO DE OFICINA'!$F:$F)</f>
        <v>272000</v>
      </c>
    </row>
    <row r="67" spans="2:4" ht="18.75" x14ac:dyDescent="0.25">
      <c r="B67" s="89" t="s">
        <v>70</v>
      </c>
      <c r="C67" s="90">
        <f>SUMIF('3. EQUIPO DE OFICINA'!C:C,'Cuadro resumen'!$B$60:$B$69,'3. EQUIPO DE OFICINA'!D:D)</f>
        <v>2</v>
      </c>
      <c r="D67" s="277">
        <f>SUMIF('3. EQUIPO DE OFICINA'!$C:$C,'Cuadro resumen'!$B$60:$B$69,'3. EQUIPO DE OFICINA'!$F:$F)</f>
        <v>4000</v>
      </c>
    </row>
    <row r="68" spans="2:4" ht="18.75" x14ac:dyDescent="0.25">
      <c r="B68" s="89" t="s">
        <v>71</v>
      </c>
      <c r="C68" s="90">
        <f>SUMIF('3. EQUIPO DE OFICINA'!C:C,'Cuadro resumen'!$B$60:$B$69,'3. EQUIPO DE OFICINA'!D:D)</f>
        <v>0</v>
      </c>
      <c r="D68" s="277">
        <f>SUMIF('3. EQUIPO DE OFICINA'!$C:$C,'Cuadro resumen'!$B$60:$B$69,'3. EQUIPO DE OFICINA'!$F:$F)</f>
        <v>0</v>
      </c>
    </row>
    <row r="69" spans="2:4" ht="18.75" x14ac:dyDescent="0.25">
      <c r="B69" s="89" t="s">
        <v>72</v>
      </c>
      <c r="C69" s="90">
        <f>SUMIF('3. EQUIPO DE OFICINA'!C:C,'Cuadro resumen'!$B$60:$B$69,'3. EQUIPO DE OFICINA'!D:D)</f>
        <v>0</v>
      </c>
      <c r="D69" s="277">
        <f>SUMIF('3. EQUIPO DE OFICINA'!$C:$C,'Cuadro resumen'!$B$60:$B$69,'3. EQUIPO DE OFICINA'!$F:$F)</f>
        <v>0</v>
      </c>
    </row>
    <row r="70" spans="2:4" ht="18.75" x14ac:dyDescent="0.25">
      <c r="B70" s="89"/>
      <c r="C70" s="90">
        <f>SUMIF('3. EQUIPO DE OFICINA'!C:C,'Cuadro resumen'!$B$60:$B$69,'3. EQUIPO DE OFICINA'!D:D)</f>
        <v>0</v>
      </c>
      <c r="D70" s="277">
        <f>SUMIF('3. EQUIPO DE OFICINA'!$C:$C,'Cuadro resumen'!$B$60:$B$69,'3. EQUIPO DE OFICINA'!$F:$F)</f>
        <v>0</v>
      </c>
    </row>
    <row r="71" spans="2:4" ht="23.25" x14ac:dyDescent="0.25">
      <c r="B71" s="91" t="s">
        <v>176</v>
      </c>
      <c r="C71" s="92">
        <f>SUM(C60:C70)</f>
        <v>376</v>
      </c>
      <c r="D71" s="278">
        <f>SUM(D60:D70)</f>
        <v>707200</v>
      </c>
    </row>
    <row r="74" spans="2:4" x14ac:dyDescent="0.25">
      <c r="B74" s="209" t="s">
        <v>439</v>
      </c>
    </row>
    <row r="76" spans="2:4" ht="18.75" x14ac:dyDescent="0.25">
      <c r="B76" s="88" t="s">
        <v>440</v>
      </c>
      <c r="C76" s="88" t="s">
        <v>55</v>
      </c>
      <c r="D76" s="275" t="s">
        <v>540</v>
      </c>
    </row>
    <row r="77" spans="2:4" ht="37.5" x14ac:dyDescent="0.25">
      <c r="B77" s="398" t="s">
        <v>1453</v>
      </c>
      <c r="C77" s="90">
        <f>SUMIF('4. EQUIPO TECNOLÓGICOS'!C:C,'Cuadro resumen'!$B$77:$B$93,'4. EQUIPO TECNOLÓGICOS'!D:D)</f>
        <v>2</v>
      </c>
      <c r="D77" s="90">
        <f>SUMIF('4. EQUIPO TECNOLÓGICOS'!$C:$C,'Cuadro resumen'!$B$77:$B$93,'4. EQUIPO TECNOLÓGICOS'!F:F)</f>
        <v>70000</v>
      </c>
    </row>
    <row r="78" spans="2:4" ht="18.75" x14ac:dyDescent="0.25">
      <c r="B78" s="398" t="s">
        <v>1454</v>
      </c>
      <c r="C78" s="90">
        <f>SUMIF('4. EQUIPO TECNOLÓGICOS'!C:C,'Cuadro resumen'!$B$77:$B$93,'4. EQUIPO TECNOLÓGICOS'!D:D)</f>
        <v>0</v>
      </c>
      <c r="D78" s="90">
        <f>SUMIF('4. EQUIPO TECNOLÓGICOS'!$C:$C,'Cuadro resumen'!$B$77:$B$93,'4. EQUIPO TECNOLÓGICOS'!F:F)</f>
        <v>0</v>
      </c>
    </row>
    <row r="79" spans="2:4" ht="37.5" x14ac:dyDescent="0.25">
      <c r="B79" s="398" t="s">
        <v>1452</v>
      </c>
      <c r="C79" s="90">
        <f>SUMIF('4. EQUIPO TECNOLÓGICOS'!C:C,'Cuadro resumen'!$B$77:$B$93,'4. EQUIPO TECNOLÓGICOS'!D:D)</f>
        <v>0</v>
      </c>
      <c r="D79" s="90">
        <f>SUMIF('4. EQUIPO TECNOLÓGICOS'!$C:$C,'Cuadro resumen'!$B$77:$B$93,'4. EQUIPO TECNOLÓGICOS'!F:F)</f>
        <v>0</v>
      </c>
    </row>
    <row r="80" spans="2:4" ht="37.5" x14ac:dyDescent="0.25">
      <c r="B80" s="398" t="s">
        <v>1455</v>
      </c>
      <c r="C80" s="90">
        <f>SUMIF('4. EQUIPO TECNOLÓGICOS'!C:C,'Cuadro resumen'!$B$77:$B$93,'4. EQUIPO TECNOLÓGICOS'!D:D)</f>
        <v>10</v>
      </c>
      <c r="D80" s="90">
        <f>SUMIF('4. EQUIPO TECNOLÓGICOS'!$C:$C,'Cuadro resumen'!$B$77:$B$93,'4. EQUIPO TECNOLÓGICOS'!F:F)</f>
        <v>150000</v>
      </c>
    </row>
    <row r="81" spans="2:4" ht="18.75" x14ac:dyDescent="0.25">
      <c r="B81" s="89" t="s">
        <v>473</v>
      </c>
      <c r="C81" s="90">
        <f>SUMIF('4. EQUIPO TECNOLÓGICOS'!C:C,'Cuadro resumen'!$B$77:$B$93,'4. EQUIPO TECNOLÓGICOS'!D:D)</f>
        <v>0</v>
      </c>
      <c r="D81" s="90">
        <f>SUMIF('4. EQUIPO TECNOLÓGICOS'!$C:$C,'Cuadro resumen'!$B$77:$B$93,'4. EQUIPO TECNOLÓGICOS'!F:F)</f>
        <v>0</v>
      </c>
    </row>
    <row r="82" spans="2:4" ht="18.75" x14ac:dyDescent="0.25">
      <c r="B82" s="100" t="s">
        <v>73</v>
      </c>
      <c r="C82" s="90">
        <f>SUMIF('4. EQUIPO TECNOLÓGICOS'!C:C,'Cuadro resumen'!$B$77:$B$93,'4. EQUIPO TECNOLÓGICOS'!D:D)</f>
        <v>15</v>
      </c>
      <c r="D82" s="90">
        <f>SUMIF('4. EQUIPO TECNOLÓGICOS'!$C:$C,'Cuadro resumen'!$B$77:$B$93,'4. EQUIPO TECNOLÓGICOS'!F:F)</f>
        <v>60000</v>
      </c>
    </row>
    <row r="83" spans="2:4" ht="18.75" x14ac:dyDescent="0.25">
      <c r="B83" s="100" t="s">
        <v>74</v>
      </c>
      <c r="C83" s="90">
        <f>SUMIF('4. EQUIPO TECNOLÓGICOS'!C:C,'Cuadro resumen'!$B$77:$B$93,'4. EQUIPO TECNOLÓGICOS'!D:D)</f>
        <v>0</v>
      </c>
      <c r="D83" s="90">
        <f>SUMIF('4. EQUIPO TECNOLÓGICOS'!$C:$C,'Cuadro resumen'!$B$77:$B$93,'4. EQUIPO TECNOLÓGICOS'!F:F)</f>
        <v>0</v>
      </c>
    </row>
    <row r="84" spans="2:4" ht="18.75" x14ac:dyDescent="0.25">
      <c r="B84" s="100" t="s">
        <v>75</v>
      </c>
      <c r="C84" s="90">
        <f>SUMIF('4. EQUIPO TECNOLÓGICOS'!C:C,'Cuadro resumen'!$B$77:$B$93,'4. EQUIPO TECNOLÓGICOS'!D:D)</f>
        <v>2</v>
      </c>
      <c r="D84" s="90">
        <f>SUMIF('4. EQUIPO TECNOLÓGICOS'!$C:$C,'Cuadro resumen'!$B$77:$B$93,'4. EQUIPO TECNOLÓGICOS'!F:F)</f>
        <v>10000</v>
      </c>
    </row>
    <row r="85" spans="2:4" ht="18.75" x14ac:dyDescent="0.25">
      <c r="B85" s="89" t="s">
        <v>474</v>
      </c>
      <c r="C85" s="90">
        <f>SUMIF('4. EQUIPO TECNOLÓGICOS'!C:C,'Cuadro resumen'!$B$77:$B$93,'4. EQUIPO TECNOLÓGICOS'!D:D)</f>
        <v>0</v>
      </c>
      <c r="D85" s="90">
        <f>SUMIF('4. EQUIPO TECNOLÓGICOS'!$C:$C,'Cuadro resumen'!$B$77:$B$93,'4. EQUIPO TECNOLÓGICOS'!F:F)</f>
        <v>0</v>
      </c>
    </row>
    <row r="86" spans="2:4" ht="18.75" x14ac:dyDescent="0.25">
      <c r="B86" s="100" t="s">
        <v>76</v>
      </c>
      <c r="C86" s="90">
        <f>SUMIF('4. EQUIPO TECNOLÓGICOS'!C:C,'Cuadro resumen'!$B$77:$B$93,'4. EQUIPO TECNOLÓGICOS'!D:D)</f>
        <v>0</v>
      </c>
      <c r="D86" s="90">
        <f>SUMIF('4. EQUIPO TECNOLÓGICOS'!$C:$C,'Cuadro resumen'!$B$77:$B$93,'4. EQUIPO TECNOLÓGICOS'!F:F)</f>
        <v>0</v>
      </c>
    </row>
    <row r="87" spans="2:4" ht="18.75" x14ac:dyDescent="0.25">
      <c r="B87" s="89" t="s">
        <v>77</v>
      </c>
      <c r="C87" s="90">
        <f>SUMIF('4. EQUIPO TECNOLÓGICOS'!C:C,'Cuadro resumen'!$B$77:$B$93,'4. EQUIPO TECNOLÓGICOS'!D:D)</f>
        <v>0</v>
      </c>
      <c r="D87" s="90">
        <f>SUMIF('4. EQUIPO TECNOLÓGICOS'!$C:$C,'Cuadro resumen'!$B$77:$B$93,'4. EQUIPO TECNOLÓGICOS'!F:F)</f>
        <v>0</v>
      </c>
    </row>
    <row r="88" spans="2:4" ht="18.75" x14ac:dyDescent="0.25">
      <c r="B88" s="100" t="s">
        <v>78</v>
      </c>
      <c r="C88" s="90">
        <f>SUMIF('4. EQUIPO TECNOLÓGICOS'!C:C,'Cuadro resumen'!$B$77:$B$93,'4. EQUIPO TECNOLÓGICOS'!D:D)</f>
        <v>0</v>
      </c>
      <c r="D88" s="90">
        <f>SUMIF('4. EQUIPO TECNOLÓGICOS'!$C:$C,'Cuadro resumen'!$B$77:$B$93,'4. EQUIPO TECNOLÓGICOS'!F:F)</f>
        <v>0</v>
      </c>
    </row>
    <row r="89" spans="2:4" ht="18.75" x14ac:dyDescent="0.25">
      <c r="B89" s="100" t="s">
        <v>79</v>
      </c>
      <c r="C89" s="90">
        <f>SUMIF('4. EQUIPO TECNOLÓGICOS'!C:C,'Cuadro resumen'!$B$77:$B$93,'4. EQUIPO TECNOLÓGICOS'!D:D)</f>
        <v>15</v>
      </c>
      <c r="D89" s="90">
        <f>SUMIF('4. EQUIPO TECNOLÓGICOS'!$C:$C,'Cuadro resumen'!$B$77:$B$93,'4. EQUIPO TECNOLÓGICOS'!F:F)</f>
        <v>30000</v>
      </c>
    </row>
    <row r="90" spans="2:4" ht="18.75" x14ac:dyDescent="0.25">
      <c r="B90" s="89" t="s">
        <v>475</v>
      </c>
      <c r="C90" s="90">
        <f>SUMIF('4. EQUIPO TECNOLÓGICOS'!C:C,'Cuadro resumen'!$B$77:$B$93,'4. EQUIPO TECNOLÓGICOS'!D:D)</f>
        <v>0</v>
      </c>
      <c r="D90" s="90">
        <f>SUMIF('4. EQUIPO TECNOLÓGICOS'!$C:$C,'Cuadro resumen'!$B$77:$B$93,'4. EQUIPO TECNOLÓGICOS'!F:F)</f>
        <v>0</v>
      </c>
    </row>
    <row r="91" spans="2:4" ht="18.75" x14ac:dyDescent="0.25">
      <c r="B91" s="100" t="s">
        <v>81</v>
      </c>
      <c r="C91" s="90">
        <f>SUMIF('4. EQUIPO TECNOLÓGICOS'!C:C,'Cuadro resumen'!$B$77:$B$93,'4. EQUIPO TECNOLÓGICOS'!D:D)</f>
        <v>2</v>
      </c>
      <c r="D91" s="90">
        <f>SUMIF('4. EQUIPO TECNOLÓGICOS'!$C:$C,'Cuadro resumen'!$B$77:$B$93,'4. EQUIPO TECNOLÓGICOS'!F:F)</f>
        <v>8000</v>
      </c>
    </row>
    <row r="92" spans="2:4" ht="18.75" x14ac:dyDescent="0.25">
      <c r="B92" s="100" t="s">
        <v>82</v>
      </c>
      <c r="C92" s="90">
        <f>SUMIF('4. EQUIPO TECNOLÓGICOS'!C:C,'Cuadro resumen'!$B$77:$B$93,'4. EQUIPO TECNOLÓGICOS'!D:D)</f>
        <v>20</v>
      </c>
      <c r="D92" s="90">
        <f>SUMIF('4. EQUIPO TECNOLÓGICOS'!$C:$C,'Cuadro resumen'!$B$77:$B$93,'4. EQUIPO TECNOLÓGICOS'!F:F)</f>
        <v>10000</v>
      </c>
    </row>
    <row r="93" spans="2:4" ht="18.75" x14ac:dyDescent="0.25">
      <c r="B93" s="100" t="s">
        <v>83</v>
      </c>
      <c r="C93" s="90">
        <f>SUMIF('4. EQUIPO TECNOLÓGICOS'!C:C,'Cuadro resumen'!$B$77:$B$93,'4. EQUIPO TECNOLÓGICOS'!D:D)</f>
        <v>200</v>
      </c>
      <c r="D93" s="90">
        <f>SUMIF('4. EQUIPO TECNOLÓGICOS'!$C:$C,'Cuadro resumen'!$B$77:$B$93,'4. EQUIPO TECNOLÓGICOS'!F:F)</f>
        <v>4000</v>
      </c>
    </row>
    <row r="94" spans="2:4" ht="23.25" x14ac:dyDescent="0.25">
      <c r="B94" s="91" t="s">
        <v>176</v>
      </c>
      <c r="C94" s="92">
        <f>SUM(C77:C93)</f>
        <v>266</v>
      </c>
      <c r="D94" s="92">
        <f>SUM(D77:D93)</f>
        <v>342000</v>
      </c>
    </row>
    <row r="98" spans="2:2" x14ac:dyDescent="0.25">
      <c r="B98" s="209" t="s">
        <v>538</v>
      </c>
    </row>
    <row r="119" spans="2:4" x14ac:dyDescent="0.25">
      <c r="B119" s="209" t="s">
        <v>539</v>
      </c>
    </row>
    <row r="120" spans="2:4" x14ac:dyDescent="0.25">
      <c r="B120" s="93" t="s">
        <v>146</v>
      </c>
      <c r="C120" s="93" t="s">
        <v>55</v>
      </c>
      <c r="D120" s="93" t="s">
        <v>540</v>
      </c>
    </row>
    <row r="121" spans="2:4" x14ac:dyDescent="0.25">
      <c r="B121" s="93" t="s">
        <v>541</v>
      </c>
    </row>
    <row r="122" spans="2:4" x14ac:dyDescent="0.25">
      <c r="B122" s="93" t="s">
        <v>528</v>
      </c>
    </row>
    <row r="123" spans="2:4" x14ac:dyDescent="0.25">
      <c r="B123" s="93" t="s">
        <v>595</v>
      </c>
    </row>
    <row r="136" spans="2:2" x14ac:dyDescent="0.25">
      <c r="B136" s="209" t="s">
        <v>596</v>
      </c>
    </row>
  </sheetData>
  <sheetCalcPr fullCalcOnLoad="1"/>
  <pageMargins left="0.7" right="0.7" top="0.75" bottom="0.75" header="0.3" footer="0.3"/>
  <pageSetup orientation="portrait"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87"/>
  <sheetViews>
    <sheetView showGridLines="0" zoomScale="80" zoomScaleNormal="80" workbookViewId="0">
      <pane xSplit="3" ySplit="13" topLeftCell="AK14" activePane="bottomRight" state="frozen"/>
      <selection pane="topRight" activeCell="D1" sqref="D1"/>
      <selection pane="bottomLeft" activeCell="A11" sqref="A11"/>
      <selection pane="bottomRight" activeCell="AK594" sqref="AK594"/>
    </sheetView>
  </sheetViews>
  <sheetFormatPr baseColWidth="10" defaultColWidth="11.5703125" defaultRowHeight="15" x14ac:dyDescent="0.25"/>
  <cols>
    <col min="1" max="1" width="4.5703125" style="93" customWidth="1"/>
    <col min="2" max="2" width="26.28515625" style="81" bestFit="1" customWidth="1"/>
    <col min="3" max="3" width="94.5703125" style="93" customWidth="1"/>
    <col min="4" max="21" width="32" style="183" customWidth="1"/>
    <col min="22" max="31" width="17.85546875" style="183" customWidth="1"/>
    <col min="32" max="32" width="19.5703125" style="183" customWidth="1"/>
    <col min="33" max="34" width="17.85546875" style="183" customWidth="1"/>
    <col min="35" max="35" width="18.7109375" style="183" customWidth="1"/>
    <col min="36" max="37" width="17.85546875" style="183" customWidth="1"/>
    <col min="38" max="38" width="24.42578125" style="183" customWidth="1"/>
    <col min="39"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K2" s="168"/>
      <c r="V2" s="130" t="s">
        <v>185</v>
      </c>
      <c r="W2" s="130" t="s">
        <v>186</v>
      </c>
    </row>
    <row r="3" spans="1:256" x14ac:dyDescent="0.25">
      <c r="B3" s="96"/>
      <c r="C3" s="97"/>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7"/>
    </row>
    <row r="4" spans="1:256" x14ac:dyDescent="0.25">
      <c r="B4" s="96"/>
      <c r="C4" s="97"/>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7"/>
    </row>
    <row r="5" spans="1:256" x14ac:dyDescent="0.25">
      <c r="B5" s="96"/>
      <c r="C5" s="9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7"/>
    </row>
    <row r="6" spans="1:256" x14ac:dyDescent="0.25">
      <c r="B6" s="96"/>
      <c r="C6" s="97" t="s">
        <v>305</v>
      </c>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7"/>
    </row>
    <row r="7" spans="1:256" x14ac:dyDescent="0.25">
      <c r="B7" s="93"/>
      <c r="C7" s="97" t="s">
        <v>88</v>
      </c>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7"/>
    </row>
    <row r="8" spans="1:256" x14ac:dyDescent="0.25">
      <c r="B8" s="99"/>
      <c r="C8" s="97" t="s">
        <v>304</v>
      </c>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7"/>
    </row>
    <row r="9" spans="1:256" x14ac:dyDescent="0.25">
      <c r="B9" s="93"/>
      <c r="C9" s="97" t="s">
        <v>89</v>
      </c>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7"/>
    </row>
    <row r="10" spans="1:256" ht="29.25" thickBot="1" x14ac:dyDescent="0.3">
      <c r="K10" s="235"/>
      <c r="L10" s="235"/>
      <c r="M10" s="235"/>
      <c r="N10" s="236" t="s">
        <v>452</v>
      </c>
      <c r="O10" s="235"/>
      <c r="P10" s="235"/>
      <c r="Q10" s="235"/>
      <c r="R10" s="235"/>
      <c r="S10" s="235"/>
      <c r="T10" s="235"/>
      <c r="U10" s="235"/>
    </row>
    <row r="11" spans="1:256" ht="105.75" thickBot="1" x14ac:dyDescent="0.3">
      <c r="B11" s="201" t="s">
        <v>189</v>
      </c>
      <c r="C11" s="202" t="s">
        <v>188</v>
      </c>
      <c r="D11" s="203" t="s">
        <v>185</v>
      </c>
      <c r="E11" s="203" t="s">
        <v>186</v>
      </c>
      <c r="F11" s="203" t="s">
        <v>306</v>
      </c>
      <c r="G11" s="203" t="s">
        <v>521</v>
      </c>
      <c r="H11" s="203" t="s">
        <v>523</v>
      </c>
      <c r="I11" s="234" t="s">
        <v>524</v>
      </c>
      <c r="J11" s="203" t="s">
        <v>522</v>
      </c>
      <c r="K11" s="234" t="s">
        <v>180</v>
      </c>
      <c r="L11" s="234" t="s">
        <v>173</v>
      </c>
      <c r="M11" s="234" t="s">
        <v>533</v>
      </c>
      <c r="N11" s="234" t="s">
        <v>181</v>
      </c>
      <c r="O11" s="234" t="s">
        <v>156</v>
      </c>
      <c r="P11" s="234" t="s">
        <v>534</v>
      </c>
      <c r="Q11" s="234" t="s">
        <v>182</v>
      </c>
      <c r="R11" s="234" t="s">
        <v>535</v>
      </c>
      <c r="S11" s="234" t="s">
        <v>536</v>
      </c>
      <c r="T11" s="234" t="s">
        <v>183</v>
      </c>
      <c r="U11" s="234" t="s">
        <v>537</v>
      </c>
      <c r="V11" s="234" t="s">
        <v>453</v>
      </c>
      <c r="W11" s="234" t="s">
        <v>471</v>
      </c>
      <c r="X11" s="234" t="s">
        <v>454</v>
      </c>
      <c r="Y11" s="234" t="s">
        <v>468</v>
      </c>
      <c r="Z11" s="234" t="s">
        <v>455</v>
      </c>
      <c r="AA11" s="234" t="s">
        <v>456</v>
      </c>
      <c r="AB11" s="234" t="s">
        <v>457</v>
      </c>
      <c r="AC11" s="234" t="s">
        <v>467</v>
      </c>
      <c r="AD11" s="234" t="s">
        <v>458</v>
      </c>
      <c r="AE11" s="234" t="s">
        <v>459</v>
      </c>
      <c r="AF11" s="234" t="s">
        <v>460</v>
      </c>
      <c r="AG11" s="234" t="s">
        <v>466</v>
      </c>
      <c r="AH11" s="234" t="s">
        <v>461</v>
      </c>
      <c r="AI11" s="234" t="s">
        <v>462</v>
      </c>
      <c r="AJ11" s="234" t="s">
        <v>463</v>
      </c>
      <c r="AK11" s="234" t="s">
        <v>465</v>
      </c>
      <c r="AL11" s="234" t="s">
        <v>464</v>
      </c>
    </row>
    <row r="12" spans="1:256" x14ac:dyDescent="0.25">
      <c r="B12" s="195" t="s">
        <v>309</v>
      </c>
      <c r="C12" s="196" t="s">
        <v>190</v>
      </c>
      <c r="D12" s="197">
        <f>D13+D38+D63+D69+D76</f>
        <v>216000</v>
      </c>
      <c r="E12" s="197">
        <f>E13+E38+E63+E69+E76</f>
        <v>0</v>
      </c>
      <c r="F12" s="197">
        <f t="shared" ref="F12:F41" si="0">D12+E12</f>
        <v>216000</v>
      </c>
      <c r="G12" s="197">
        <f>G13+G38+G63+G69+G76</f>
        <v>0</v>
      </c>
      <c r="H12" s="197">
        <f t="shared" ref="H12:H41" si="1">F12-G12</f>
        <v>216000</v>
      </c>
      <c r="I12" s="197">
        <f>I13+I38+I63+I69+I76</f>
        <v>0</v>
      </c>
      <c r="J12" s="197">
        <f t="shared" ref="J12:J37" si="2">F12-I12</f>
        <v>216000</v>
      </c>
      <c r="K12" s="197">
        <f t="shared" ref="K12:AJ12" si="3">K13+K38+K63+K69+K76</f>
        <v>216000</v>
      </c>
      <c r="L12" s="197">
        <f t="shared" si="3"/>
        <v>0</v>
      </c>
      <c r="M12" s="197">
        <f t="shared" si="3"/>
        <v>0</v>
      </c>
      <c r="N12" s="197">
        <f t="shared" si="3"/>
        <v>0</v>
      </c>
      <c r="O12" s="197">
        <f t="shared" si="3"/>
        <v>0</v>
      </c>
      <c r="P12" s="197">
        <f t="shared" si="3"/>
        <v>0</v>
      </c>
      <c r="Q12" s="197">
        <f t="shared" si="3"/>
        <v>0</v>
      </c>
      <c r="R12" s="197">
        <f t="shared" si="3"/>
        <v>0</v>
      </c>
      <c r="S12" s="197">
        <f t="shared" si="3"/>
        <v>0</v>
      </c>
      <c r="T12" s="197">
        <f t="shared" si="3"/>
        <v>0</v>
      </c>
      <c r="U12" s="197">
        <f t="shared" si="3"/>
        <v>0</v>
      </c>
      <c r="V12" s="197">
        <f t="shared" si="3"/>
        <v>216000</v>
      </c>
      <c r="W12" s="197">
        <f t="shared" si="3"/>
        <v>0</v>
      </c>
      <c r="X12" s="197">
        <f t="shared" si="3"/>
        <v>0</v>
      </c>
      <c r="Y12" s="197">
        <f t="shared" ref="Y12:Y41" si="4">V12+W12+X12</f>
        <v>216000</v>
      </c>
      <c r="Z12" s="197">
        <f t="shared" si="3"/>
        <v>0</v>
      </c>
      <c r="AA12" s="197">
        <f t="shared" si="3"/>
        <v>0</v>
      </c>
      <c r="AB12" s="197">
        <f t="shared" si="3"/>
        <v>0</v>
      </c>
      <c r="AC12" s="197">
        <f t="shared" ref="AC12:AC41" si="5">Z12+AA12+AB12</f>
        <v>0</v>
      </c>
      <c r="AD12" s="197">
        <f t="shared" si="3"/>
        <v>0</v>
      </c>
      <c r="AE12" s="197">
        <f t="shared" si="3"/>
        <v>0</v>
      </c>
      <c r="AF12" s="197">
        <f t="shared" si="3"/>
        <v>0</v>
      </c>
      <c r="AG12" s="197">
        <f t="shared" ref="AG12:AG41" si="6">AD12+AE12+AF12</f>
        <v>0</v>
      </c>
      <c r="AH12" s="197">
        <f t="shared" si="3"/>
        <v>0</v>
      </c>
      <c r="AI12" s="197">
        <f t="shared" si="3"/>
        <v>0</v>
      </c>
      <c r="AJ12" s="197">
        <f t="shared" si="3"/>
        <v>0</v>
      </c>
      <c r="AK12" s="197">
        <f t="shared" ref="AK12:AK41" si="7">AH12+AI12+AJ12</f>
        <v>0</v>
      </c>
      <c r="AL12" s="197">
        <f t="shared" ref="AL12:AL41" si="8">Y12+AC12+AG12+AK12</f>
        <v>216000</v>
      </c>
    </row>
    <row r="13" spans="1:256" x14ac:dyDescent="0.25">
      <c r="B13" s="198" t="s">
        <v>310</v>
      </c>
      <c r="C13" s="199" t="s">
        <v>191</v>
      </c>
      <c r="D13" s="200">
        <f>SUM(D14:D37)</f>
        <v>216000</v>
      </c>
      <c r="E13" s="200">
        <f>SUM(E14:E37)</f>
        <v>0</v>
      </c>
      <c r="F13" s="200">
        <f t="shared" si="0"/>
        <v>216000</v>
      </c>
      <c r="G13" s="200">
        <f>SUM(G14:G37)</f>
        <v>0</v>
      </c>
      <c r="H13" s="200">
        <f t="shared" si="1"/>
        <v>216000</v>
      </c>
      <c r="I13" s="200">
        <f>SUM(I14:I37)</f>
        <v>0</v>
      </c>
      <c r="J13" s="200">
        <f t="shared" si="2"/>
        <v>216000</v>
      </c>
      <c r="K13" s="200">
        <f t="shared" ref="K13:AJ13" si="9">SUM(K14:K37)</f>
        <v>216000</v>
      </c>
      <c r="L13" s="200">
        <f t="shared" si="9"/>
        <v>0</v>
      </c>
      <c r="M13" s="200">
        <f t="shared" si="9"/>
        <v>0</v>
      </c>
      <c r="N13" s="200">
        <f t="shared" si="9"/>
        <v>0</v>
      </c>
      <c r="O13" s="200">
        <f t="shared" si="9"/>
        <v>0</v>
      </c>
      <c r="P13" s="200">
        <f t="shared" si="9"/>
        <v>0</v>
      </c>
      <c r="Q13" s="200">
        <f t="shared" si="9"/>
        <v>0</v>
      </c>
      <c r="R13" s="200">
        <f t="shared" si="9"/>
        <v>0</v>
      </c>
      <c r="S13" s="200">
        <f t="shared" si="9"/>
        <v>0</v>
      </c>
      <c r="T13" s="200">
        <f t="shared" si="9"/>
        <v>0</v>
      </c>
      <c r="U13" s="200">
        <f t="shared" si="9"/>
        <v>0</v>
      </c>
      <c r="V13" s="200">
        <f t="shared" si="9"/>
        <v>216000</v>
      </c>
      <c r="W13" s="200">
        <f t="shared" si="9"/>
        <v>0</v>
      </c>
      <c r="X13" s="200">
        <f t="shared" si="9"/>
        <v>0</v>
      </c>
      <c r="Y13" s="200">
        <f t="shared" si="4"/>
        <v>216000</v>
      </c>
      <c r="Z13" s="200">
        <f t="shared" si="9"/>
        <v>0</v>
      </c>
      <c r="AA13" s="200">
        <f t="shared" si="9"/>
        <v>0</v>
      </c>
      <c r="AB13" s="200">
        <f t="shared" si="9"/>
        <v>0</v>
      </c>
      <c r="AC13" s="200">
        <f t="shared" si="5"/>
        <v>0</v>
      </c>
      <c r="AD13" s="200">
        <f t="shared" si="9"/>
        <v>0</v>
      </c>
      <c r="AE13" s="200">
        <f t="shared" si="9"/>
        <v>0</v>
      </c>
      <c r="AF13" s="200">
        <f t="shared" si="9"/>
        <v>0</v>
      </c>
      <c r="AG13" s="200">
        <f t="shared" si="6"/>
        <v>0</v>
      </c>
      <c r="AH13" s="200">
        <f t="shared" si="9"/>
        <v>0</v>
      </c>
      <c r="AI13" s="200">
        <f t="shared" si="9"/>
        <v>0</v>
      </c>
      <c r="AJ13" s="200">
        <f t="shared" si="9"/>
        <v>0</v>
      </c>
      <c r="AK13" s="200">
        <f t="shared" si="7"/>
        <v>0</v>
      </c>
      <c r="AL13" s="200">
        <f t="shared" si="8"/>
        <v>216000</v>
      </c>
    </row>
    <row r="14" spans="1:256" x14ac:dyDescent="0.25">
      <c r="B14" s="189" t="s">
        <v>311</v>
      </c>
      <c r="C14" s="190" t="s">
        <v>192</v>
      </c>
      <c r="D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192000</v>
      </c>
      <c r="E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91">
        <f t="shared" si="0"/>
        <v>192000</v>
      </c>
      <c r="G14" s="191"/>
      <c r="H14" s="191">
        <f t="shared" si="1"/>
        <v>192000</v>
      </c>
      <c r="I14" s="191"/>
      <c r="J14" s="191">
        <f t="shared" si="2"/>
        <v>192000</v>
      </c>
      <c r="K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192000</v>
      </c>
      <c r="L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192000</v>
      </c>
      <c r="W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191">
        <f t="shared" si="4"/>
        <v>192000</v>
      </c>
      <c r="Z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91">
        <f t="shared" si="5"/>
        <v>0</v>
      </c>
      <c r="AD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91">
        <f t="shared" si="6"/>
        <v>0</v>
      </c>
      <c r="AH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91">
        <f t="shared" si="7"/>
        <v>0</v>
      </c>
      <c r="AL14" s="191">
        <f t="shared" si="8"/>
        <v>192000</v>
      </c>
    </row>
    <row r="15" spans="1:256" hidden="1" x14ac:dyDescent="0.25">
      <c r="B15" s="189" t="s">
        <v>611</v>
      </c>
      <c r="C15" s="190" t="s">
        <v>612</v>
      </c>
      <c r="D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191">
        <f t="shared" si="0"/>
        <v>0</v>
      </c>
      <c r="G15" s="191"/>
      <c r="H15" s="191">
        <f t="shared" si="1"/>
        <v>0</v>
      </c>
      <c r="I15" s="191"/>
      <c r="J15" s="191">
        <f t="shared" si="2"/>
        <v>0</v>
      </c>
      <c r="K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191">
        <f t="shared" si="4"/>
        <v>0</v>
      </c>
      <c r="Z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91">
        <f t="shared" si="5"/>
        <v>0</v>
      </c>
      <c r="AD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91">
        <f t="shared" si="6"/>
        <v>0</v>
      </c>
      <c r="AH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91">
        <f t="shared" si="7"/>
        <v>0</v>
      </c>
      <c r="AL15" s="191">
        <f t="shared" si="8"/>
        <v>0</v>
      </c>
    </row>
    <row r="16" spans="1:256" hidden="1" x14ac:dyDescent="0.25">
      <c r="B16" s="189" t="s">
        <v>613</v>
      </c>
      <c r="C16" s="190" t="s">
        <v>614</v>
      </c>
      <c r="D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91">
        <f t="shared" si="0"/>
        <v>0</v>
      </c>
      <c r="G16" s="191"/>
      <c r="H16" s="191">
        <f t="shared" si="1"/>
        <v>0</v>
      </c>
      <c r="I16" s="191"/>
      <c r="J16" s="191">
        <f t="shared" si="2"/>
        <v>0</v>
      </c>
      <c r="K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91">
        <f t="shared" si="4"/>
        <v>0</v>
      </c>
      <c r="Z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91">
        <f t="shared" si="5"/>
        <v>0</v>
      </c>
      <c r="AD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91">
        <f t="shared" si="6"/>
        <v>0</v>
      </c>
      <c r="AH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91">
        <f t="shared" si="7"/>
        <v>0</v>
      </c>
      <c r="AL16" s="191">
        <f t="shared" si="8"/>
        <v>0</v>
      </c>
    </row>
    <row r="17" spans="2:38" hidden="1" x14ac:dyDescent="0.25">
      <c r="B17" s="189" t="s">
        <v>615</v>
      </c>
      <c r="C17" s="190" t="s">
        <v>616</v>
      </c>
      <c r="D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91">
        <f t="shared" si="0"/>
        <v>0</v>
      </c>
      <c r="G17" s="191"/>
      <c r="H17" s="191">
        <f t="shared" si="1"/>
        <v>0</v>
      </c>
      <c r="I17" s="191"/>
      <c r="J17" s="191">
        <f t="shared" si="2"/>
        <v>0</v>
      </c>
      <c r="K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91">
        <f t="shared" si="4"/>
        <v>0</v>
      </c>
      <c r="Z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91">
        <f t="shared" si="5"/>
        <v>0</v>
      </c>
      <c r="AD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91">
        <f t="shared" si="6"/>
        <v>0</v>
      </c>
      <c r="AH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91">
        <f t="shared" si="7"/>
        <v>0</v>
      </c>
      <c r="AL17" s="191">
        <f t="shared" si="8"/>
        <v>0</v>
      </c>
    </row>
    <row r="18" spans="2:38" hidden="1" x14ac:dyDescent="0.25">
      <c r="B18" s="189" t="s">
        <v>617</v>
      </c>
      <c r="C18" s="190" t="s">
        <v>618</v>
      </c>
      <c r="D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91">
        <f t="shared" si="0"/>
        <v>0</v>
      </c>
      <c r="G18" s="191"/>
      <c r="H18" s="191">
        <f t="shared" si="1"/>
        <v>0</v>
      </c>
      <c r="I18" s="191"/>
      <c r="J18" s="191">
        <f t="shared" si="2"/>
        <v>0</v>
      </c>
      <c r="K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91">
        <f t="shared" si="4"/>
        <v>0</v>
      </c>
      <c r="Z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91">
        <f t="shared" si="5"/>
        <v>0</v>
      </c>
      <c r="AD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91">
        <f t="shared" si="6"/>
        <v>0</v>
      </c>
      <c r="AH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91">
        <f t="shared" si="7"/>
        <v>0</v>
      </c>
      <c r="AL18" s="191">
        <f t="shared" si="8"/>
        <v>0</v>
      </c>
    </row>
    <row r="19" spans="2:38" hidden="1" x14ac:dyDescent="0.25">
      <c r="B19" s="189" t="s">
        <v>619</v>
      </c>
      <c r="C19" s="190" t="s">
        <v>620</v>
      </c>
      <c r="D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91">
        <f t="shared" si="0"/>
        <v>0</v>
      </c>
      <c r="G19" s="191"/>
      <c r="H19" s="191">
        <f t="shared" si="1"/>
        <v>0</v>
      </c>
      <c r="I19" s="191"/>
      <c r="J19" s="191">
        <f t="shared" si="2"/>
        <v>0</v>
      </c>
      <c r="K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91">
        <f t="shared" si="4"/>
        <v>0</v>
      </c>
      <c r="Z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91">
        <f t="shared" si="5"/>
        <v>0</v>
      </c>
      <c r="AD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91">
        <f t="shared" si="6"/>
        <v>0</v>
      </c>
      <c r="AH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91">
        <f t="shared" si="7"/>
        <v>0</v>
      </c>
      <c r="AL19" s="191">
        <f t="shared" si="8"/>
        <v>0</v>
      </c>
    </row>
    <row r="20" spans="2:38" hidden="1" x14ac:dyDescent="0.25">
      <c r="B20" s="189" t="s">
        <v>621</v>
      </c>
      <c r="C20" s="190" t="s">
        <v>622</v>
      </c>
      <c r="D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91">
        <f t="shared" si="0"/>
        <v>0</v>
      </c>
      <c r="G20" s="191"/>
      <c r="H20" s="191">
        <f t="shared" si="1"/>
        <v>0</v>
      </c>
      <c r="I20" s="191"/>
      <c r="J20" s="191">
        <f t="shared" si="2"/>
        <v>0</v>
      </c>
      <c r="K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91">
        <f t="shared" si="4"/>
        <v>0</v>
      </c>
      <c r="Z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91">
        <f t="shared" si="5"/>
        <v>0</v>
      </c>
      <c r="AD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91">
        <f t="shared" si="6"/>
        <v>0</v>
      </c>
      <c r="AH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91">
        <f t="shared" si="7"/>
        <v>0</v>
      </c>
      <c r="AL20" s="191">
        <f t="shared" si="8"/>
        <v>0</v>
      </c>
    </row>
    <row r="21" spans="2:38" hidden="1" x14ac:dyDescent="0.25">
      <c r="B21" s="189" t="s">
        <v>312</v>
      </c>
      <c r="C21" s="190" t="s">
        <v>193</v>
      </c>
      <c r="D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91">
        <f t="shared" si="0"/>
        <v>0</v>
      </c>
      <c r="G21" s="191"/>
      <c r="H21" s="191">
        <f t="shared" si="1"/>
        <v>0</v>
      </c>
      <c r="I21" s="191"/>
      <c r="J21" s="191">
        <f t="shared" si="2"/>
        <v>0</v>
      </c>
      <c r="K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91">
        <f t="shared" si="4"/>
        <v>0</v>
      </c>
      <c r="Z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91">
        <f t="shared" si="5"/>
        <v>0</v>
      </c>
      <c r="AD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91">
        <f t="shared" si="6"/>
        <v>0</v>
      </c>
      <c r="AH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91">
        <f t="shared" si="7"/>
        <v>0</v>
      </c>
      <c r="AL21" s="191">
        <f t="shared" si="8"/>
        <v>0</v>
      </c>
    </row>
    <row r="22" spans="2:38" hidden="1" x14ac:dyDescent="0.25">
      <c r="B22" s="189" t="s">
        <v>624</v>
      </c>
      <c r="C22" s="190" t="s">
        <v>623</v>
      </c>
      <c r="D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91">
        <f t="shared" si="0"/>
        <v>0</v>
      </c>
      <c r="G22" s="191"/>
      <c r="H22" s="191">
        <f t="shared" si="1"/>
        <v>0</v>
      </c>
      <c r="I22" s="191"/>
      <c r="J22" s="191">
        <f t="shared" si="2"/>
        <v>0</v>
      </c>
      <c r="K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91">
        <f t="shared" si="4"/>
        <v>0</v>
      </c>
      <c r="Z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91">
        <f t="shared" si="5"/>
        <v>0</v>
      </c>
      <c r="AD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91">
        <f t="shared" si="6"/>
        <v>0</v>
      </c>
      <c r="AH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91">
        <f t="shared" si="7"/>
        <v>0</v>
      </c>
      <c r="AL22" s="191">
        <f t="shared" si="8"/>
        <v>0</v>
      </c>
    </row>
    <row r="23" spans="2:38" hidden="1" x14ac:dyDescent="0.25">
      <c r="B23" s="189" t="s">
        <v>313</v>
      </c>
      <c r="C23" s="190" t="s">
        <v>194</v>
      </c>
      <c r="D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91">
        <f t="shared" si="0"/>
        <v>0</v>
      </c>
      <c r="G23" s="191"/>
      <c r="H23" s="191">
        <f t="shared" si="1"/>
        <v>0</v>
      </c>
      <c r="I23" s="191"/>
      <c r="J23" s="191">
        <f t="shared" si="2"/>
        <v>0</v>
      </c>
      <c r="K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91">
        <f t="shared" si="4"/>
        <v>0</v>
      </c>
      <c r="Z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91">
        <f t="shared" si="5"/>
        <v>0</v>
      </c>
      <c r="AD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91">
        <f t="shared" si="6"/>
        <v>0</v>
      </c>
      <c r="AH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91">
        <f t="shared" si="7"/>
        <v>0</v>
      </c>
      <c r="AL23" s="191">
        <f t="shared" si="8"/>
        <v>0</v>
      </c>
    </row>
    <row r="24" spans="2:38" hidden="1" x14ac:dyDescent="0.25">
      <c r="B24" s="189" t="s">
        <v>626</v>
      </c>
      <c r="C24" s="190" t="s">
        <v>625</v>
      </c>
      <c r="D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91">
        <f t="shared" si="0"/>
        <v>0</v>
      </c>
      <c r="G24" s="191"/>
      <c r="H24" s="191">
        <f t="shared" si="1"/>
        <v>0</v>
      </c>
      <c r="I24" s="191"/>
      <c r="J24" s="191">
        <f t="shared" si="2"/>
        <v>0</v>
      </c>
      <c r="K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91">
        <f t="shared" si="4"/>
        <v>0</v>
      </c>
      <c r="Z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91">
        <f t="shared" si="5"/>
        <v>0</v>
      </c>
      <c r="AD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91">
        <f t="shared" si="6"/>
        <v>0</v>
      </c>
      <c r="AH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91">
        <f t="shared" si="7"/>
        <v>0</v>
      </c>
      <c r="AL24" s="191">
        <f t="shared" si="8"/>
        <v>0</v>
      </c>
    </row>
    <row r="25" spans="2:38" hidden="1" x14ac:dyDescent="0.25">
      <c r="B25" s="189" t="s">
        <v>628</v>
      </c>
      <c r="C25" s="190" t="s">
        <v>627</v>
      </c>
      <c r="D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91">
        <f t="shared" si="0"/>
        <v>0</v>
      </c>
      <c r="G25" s="191"/>
      <c r="H25" s="191">
        <f t="shared" si="1"/>
        <v>0</v>
      </c>
      <c r="I25" s="191"/>
      <c r="J25" s="191">
        <f t="shared" si="2"/>
        <v>0</v>
      </c>
      <c r="K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91">
        <f t="shared" si="4"/>
        <v>0</v>
      </c>
      <c r="Z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91">
        <f t="shared" si="5"/>
        <v>0</v>
      </c>
      <c r="AD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91">
        <f t="shared" si="6"/>
        <v>0</v>
      </c>
      <c r="AH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91">
        <f t="shared" si="7"/>
        <v>0</v>
      </c>
      <c r="AL25" s="191">
        <f t="shared" si="8"/>
        <v>0</v>
      </c>
    </row>
    <row r="26" spans="2:38" hidden="1" x14ac:dyDescent="0.25">
      <c r="B26" s="189" t="s">
        <v>630</v>
      </c>
      <c r="C26" s="190" t="s">
        <v>629</v>
      </c>
      <c r="D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91">
        <f t="shared" si="0"/>
        <v>0</v>
      </c>
      <c r="G26" s="191"/>
      <c r="H26" s="191">
        <f t="shared" si="1"/>
        <v>0</v>
      </c>
      <c r="I26" s="191"/>
      <c r="J26" s="191">
        <f t="shared" si="2"/>
        <v>0</v>
      </c>
      <c r="K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91">
        <f t="shared" si="4"/>
        <v>0</v>
      </c>
      <c r="Z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91">
        <f t="shared" si="5"/>
        <v>0</v>
      </c>
      <c r="AD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91">
        <f t="shared" si="6"/>
        <v>0</v>
      </c>
      <c r="AH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91">
        <f t="shared" si="7"/>
        <v>0</v>
      </c>
      <c r="AL26" s="191">
        <f t="shared" si="8"/>
        <v>0</v>
      </c>
    </row>
    <row r="27" spans="2:38" x14ac:dyDescent="0.25">
      <c r="B27" s="189" t="s">
        <v>314</v>
      </c>
      <c r="C27" s="190" t="s">
        <v>195</v>
      </c>
      <c r="D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v>
      </c>
      <c r="E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91">
        <f t="shared" si="0"/>
        <v>16000</v>
      </c>
      <c r="G27" s="191"/>
      <c r="H27" s="191">
        <f t="shared" si="1"/>
        <v>16000</v>
      </c>
      <c r="I27" s="191"/>
      <c r="J27" s="191">
        <f t="shared" si="2"/>
        <v>16000</v>
      </c>
      <c r="K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v>
      </c>
      <c r="L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W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191">
        <f t="shared" si="4"/>
        <v>16000</v>
      </c>
      <c r="Z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91">
        <f t="shared" si="5"/>
        <v>0</v>
      </c>
      <c r="AD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91">
        <f t="shared" si="6"/>
        <v>0</v>
      </c>
      <c r="AH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91">
        <f t="shared" si="7"/>
        <v>0</v>
      </c>
      <c r="AL27" s="191">
        <f t="shared" si="8"/>
        <v>16000</v>
      </c>
    </row>
    <row r="28" spans="2:38" hidden="1" x14ac:dyDescent="0.25">
      <c r="B28" s="189" t="s">
        <v>631</v>
      </c>
      <c r="C28" s="190" t="s">
        <v>632</v>
      </c>
      <c r="D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191">
        <f t="shared" si="0"/>
        <v>0</v>
      </c>
      <c r="G28" s="191"/>
      <c r="H28" s="191">
        <f t="shared" si="1"/>
        <v>0</v>
      </c>
      <c r="I28" s="191"/>
      <c r="J28" s="191">
        <f t="shared" si="2"/>
        <v>0</v>
      </c>
      <c r="K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191">
        <f t="shared" si="4"/>
        <v>0</v>
      </c>
      <c r="Z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91">
        <f t="shared" si="5"/>
        <v>0</v>
      </c>
      <c r="AD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91">
        <f t="shared" si="6"/>
        <v>0</v>
      </c>
      <c r="AH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91">
        <f t="shared" si="7"/>
        <v>0</v>
      </c>
      <c r="AL28" s="191">
        <f t="shared" si="8"/>
        <v>0</v>
      </c>
    </row>
    <row r="29" spans="2:38" x14ac:dyDescent="0.25">
      <c r="B29" s="189" t="s">
        <v>634</v>
      </c>
      <c r="C29" s="190" t="s">
        <v>633</v>
      </c>
      <c r="D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E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191">
        <f t="shared" si="0"/>
        <v>8000</v>
      </c>
      <c r="G29" s="191"/>
      <c r="H29" s="191">
        <f t="shared" si="1"/>
        <v>8000</v>
      </c>
      <c r="I29" s="191"/>
      <c r="J29" s="191">
        <f t="shared" si="2"/>
        <v>8000</v>
      </c>
      <c r="K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L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W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191">
        <f t="shared" si="4"/>
        <v>8000</v>
      </c>
      <c r="Z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91">
        <f t="shared" si="5"/>
        <v>0</v>
      </c>
      <c r="AD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91">
        <f t="shared" si="6"/>
        <v>0</v>
      </c>
      <c r="AH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91">
        <f t="shared" si="7"/>
        <v>0</v>
      </c>
      <c r="AL29" s="191">
        <f t="shared" si="8"/>
        <v>8000</v>
      </c>
    </row>
    <row r="30" spans="2:38" hidden="1" x14ac:dyDescent="0.25">
      <c r="B30" s="189" t="s">
        <v>315</v>
      </c>
      <c r="C30" s="190" t="s">
        <v>196</v>
      </c>
      <c r="D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91">
        <f t="shared" si="0"/>
        <v>0</v>
      </c>
      <c r="G30" s="191"/>
      <c r="H30" s="191">
        <f t="shared" si="1"/>
        <v>0</v>
      </c>
      <c r="I30" s="191"/>
      <c r="J30" s="191">
        <f t="shared" si="2"/>
        <v>0</v>
      </c>
      <c r="K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91">
        <f t="shared" si="4"/>
        <v>0</v>
      </c>
      <c r="Z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91">
        <f t="shared" si="5"/>
        <v>0</v>
      </c>
      <c r="AD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91">
        <f t="shared" si="6"/>
        <v>0</v>
      </c>
      <c r="AH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91">
        <f t="shared" si="7"/>
        <v>0</v>
      </c>
      <c r="AL30" s="191">
        <f t="shared" si="8"/>
        <v>0</v>
      </c>
    </row>
    <row r="31" spans="2:38" hidden="1" x14ac:dyDescent="0.25">
      <c r="B31" s="189" t="s">
        <v>636</v>
      </c>
      <c r="C31" s="190" t="s">
        <v>635</v>
      </c>
      <c r="D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91">
        <f t="shared" si="0"/>
        <v>0</v>
      </c>
      <c r="G31" s="191"/>
      <c r="H31" s="191">
        <f t="shared" si="1"/>
        <v>0</v>
      </c>
      <c r="I31" s="191"/>
      <c r="J31" s="191">
        <f t="shared" si="2"/>
        <v>0</v>
      </c>
      <c r="K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91">
        <f t="shared" si="4"/>
        <v>0</v>
      </c>
      <c r="Z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91">
        <f t="shared" si="5"/>
        <v>0</v>
      </c>
      <c r="AD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91">
        <f t="shared" si="6"/>
        <v>0</v>
      </c>
      <c r="AH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91">
        <f t="shared" si="7"/>
        <v>0</v>
      </c>
      <c r="AL31" s="191">
        <f t="shared" si="8"/>
        <v>0</v>
      </c>
    </row>
    <row r="32" spans="2:38" hidden="1" x14ac:dyDescent="0.25">
      <c r="B32" s="189" t="s">
        <v>316</v>
      </c>
      <c r="C32" s="190" t="s">
        <v>197</v>
      </c>
      <c r="D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91">
        <f t="shared" si="0"/>
        <v>0</v>
      </c>
      <c r="G32" s="191"/>
      <c r="H32" s="191">
        <f t="shared" si="1"/>
        <v>0</v>
      </c>
      <c r="I32" s="191"/>
      <c r="J32" s="191">
        <f t="shared" si="2"/>
        <v>0</v>
      </c>
      <c r="K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91">
        <f t="shared" si="4"/>
        <v>0</v>
      </c>
      <c r="Z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91">
        <f t="shared" si="5"/>
        <v>0</v>
      </c>
      <c r="AD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91">
        <f t="shared" si="6"/>
        <v>0</v>
      </c>
      <c r="AH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91">
        <f t="shared" si="7"/>
        <v>0</v>
      </c>
      <c r="AL32" s="191">
        <f t="shared" si="8"/>
        <v>0</v>
      </c>
    </row>
    <row r="33" spans="2:38" hidden="1" x14ac:dyDescent="0.25">
      <c r="B33" s="189" t="s">
        <v>637</v>
      </c>
      <c r="C33" s="190" t="s">
        <v>639</v>
      </c>
      <c r="D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91">
        <f t="shared" si="0"/>
        <v>0</v>
      </c>
      <c r="G33" s="191"/>
      <c r="H33" s="191">
        <f t="shared" si="1"/>
        <v>0</v>
      </c>
      <c r="I33" s="191"/>
      <c r="J33" s="191">
        <f t="shared" si="2"/>
        <v>0</v>
      </c>
      <c r="K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91">
        <f t="shared" si="4"/>
        <v>0</v>
      </c>
      <c r="Z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91">
        <f t="shared" si="5"/>
        <v>0</v>
      </c>
      <c r="AD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91">
        <f t="shared" si="6"/>
        <v>0</v>
      </c>
      <c r="AH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91">
        <f t="shared" si="7"/>
        <v>0</v>
      </c>
      <c r="AL33" s="191">
        <f t="shared" si="8"/>
        <v>0</v>
      </c>
    </row>
    <row r="34" spans="2:38" hidden="1" x14ac:dyDescent="0.25">
      <c r="B34" s="189" t="s">
        <v>638</v>
      </c>
      <c r="C34" s="190" t="s">
        <v>640</v>
      </c>
      <c r="D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91">
        <f t="shared" si="0"/>
        <v>0</v>
      </c>
      <c r="G34" s="191"/>
      <c r="H34" s="191">
        <f t="shared" si="1"/>
        <v>0</v>
      </c>
      <c r="I34" s="191"/>
      <c r="J34" s="191">
        <f t="shared" si="2"/>
        <v>0</v>
      </c>
      <c r="K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91">
        <f t="shared" si="4"/>
        <v>0</v>
      </c>
      <c r="Z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91">
        <f t="shared" si="5"/>
        <v>0</v>
      </c>
      <c r="AD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91">
        <f t="shared" si="6"/>
        <v>0</v>
      </c>
      <c r="AH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91">
        <f t="shared" si="7"/>
        <v>0</v>
      </c>
      <c r="AL34" s="191">
        <f t="shared" si="8"/>
        <v>0</v>
      </c>
    </row>
    <row r="35" spans="2:38" hidden="1" x14ac:dyDescent="0.25">
      <c r="B35" s="189" t="s">
        <v>642</v>
      </c>
      <c r="C35" s="190" t="s">
        <v>641</v>
      </c>
      <c r="D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91">
        <f t="shared" si="0"/>
        <v>0</v>
      </c>
      <c r="G35" s="191"/>
      <c r="H35" s="191">
        <f t="shared" si="1"/>
        <v>0</v>
      </c>
      <c r="I35" s="191"/>
      <c r="J35" s="191">
        <f t="shared" si="2"/>
        <v>0</v>
      </c>
      <c r="K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91">
        <f t="shared" si="4"/>
        <v>0</v>
      </c>
      <c r="Z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91">
        <f t="shared" si="5"/>
        <v>0</v>
      </c>
      <c r="AD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91">
        <f t="shared" si="6"/>
        <v>0</v>
      </c>
      <c r="AH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91">
        <f t="shared" si="7"/>
        <v>0</v>
      </c>
      <c r="AL35" s="191">
        <f t="shared" si="8"/>
        <v>0</v>
      </c>
    </row>
    <row r="36" spans="2:38" hidden="1" x14ac:dyDescent="0.25">
      <c r="B36" s="189" t="s">
        <v>308</v>
      </c>
      <c r="C36" s="190" t="s">
        <v>198</v>
      </c>
      <c r="D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191">
        <f t="shared" si="0"/>
        <v>0</v>
      </c>
      <c r="G36" s="191"/>
      <c r="H36" s="191">
        <f t="shared" si="1"/>
        <v>0</v>
      </c>
      <c r="I36" s="191"/>
      <c r="J36" s="191">
        <f t="shared" si="2"/>
        <v>0</v>
      </c>
      <c r="K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91">
        <f t="shared" si="4"/>
        <v>0</v>
      </c>
      <c r="Z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91">
        <f t="shared" si="5"/>
        <v>0</v>
      </c>
      <c r="AD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91">
        <f t="shared" si="6"/>
        <v>0</v>
      </c>
      <c r="AH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91">
        <f t="shared" si="7"/>
        <v>0</v>
      </c>
      <c r="AL36" s="191">
        <f t="shared" si="8"/>
        <v>0</v>
      </c>
    </row>
    <row r="37" spans="2:38" hidden="1" x14ac:dyDescent="0.25">
      <c r="B37" s="189" t="s">
        <v>657</v>
      </c>
      <c r="C37" s="190" t="s">
        <v>658</v>
      </c>
      <c r="D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91">
        <f t="shared" si="0"/>
        <v>0</v>
      </c>
      <c r="G37" s="191"/>
      <c r="H37" s="191">
        <f t="shared" si="1"/>
        <v>0</v>
      </c>
      <c r="I37" s="191"/>
      <c r="J37" s="191">
        <f t="shared" si="2"/>
        <v>0</v>
      </c>
      <c r="K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91">
        <f t="shared" si="4"/>
        <v>0</v>
      </c>
      <c r="Z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91">
        <f t="shared" si="5"/>
        <v>0</v>
      </c>
      <c r="AD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91">
        <f t="shared" si="6"/>
        <v>0</v>
      </c>
      <c r="AH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91">
        <f t="shared" si="7"/>
        <v>0</v>
      </c>
      <c r="AL37" s="191">
        <f t="shared" si="8"/>
        <v>0</v>
      </c>
    </row>
    <row r="38" spans="2:38" x14ac:dyDescent="0.25">
      <c r="B38" s="198" t="s">
        <v>317</v>
      </c>
      <c r="C38" s="199" t="s">
        <v>199</v>
      </c>
      <c r="D38" s="200">
        <f>SUM(D39:D62)</f>
        <v>0</v>
      </c>
      <c r="E38" s="200">
        <f>SUM(E39:E62)</f>
        <v>0</v>
      </c>
      <c r="F38" s="200">
        <f t="shared" si="0"/>
        <v>0</v>
      </c>
      <c r="G38" s="200">
        <f>SUM(G39:G62)</f>
        <v>0</v>
      </c>
      <c r="H38" s="200">
        <f t="shared" si="1"/>
        <v>0</v>
      </c>
      <c r="I38" s="200">
        <f t="shared" ref="I38:X38" si="10">SUM(I39:I62)</f>
        <v>0</v>
      </c>
      <c r="J38" s="200">
        <f t="shared" si="10"/>
        <v>0</v>
      </c>
      <c r="K38" s="200">
        <f t="shared" si="10"/>
        <v>0</v>
      </c>
      <c r="L38" s="200">
        <f t="shared" si="10"/>
        <v>0</v>
      </c>
      <c r="M38" s="200">
        <f t="shared" si="10"/>
        <v>0</v>
      </c>
      <c r="N38" s="200">
        <f t="shared" si="10"/>
        <v>0</v>
      </c>
      <c r="O38" s="200">
        <f t="shared" si="10"/>
        <v>0</v>
      </c>
      <c r="P38" s="200">
        <f t="shared" si="10"/>
        <v>0</v>
      </c>
      <c r="Q38" s="200">
        <f t="shared" si="10"/>
        <v>0</v>
      </c>
      <c r="R38" s="200">
        <f t="shared" si="10"/>
        <v>0</v>
      </c>
      <c r="S38" s="200">
        <f t="shared" si="10"/>
        <v>0</v>
      </c>
      <c r="T38" s="200">
        <f t="shared" si="10"/>
        <v>0</v>
      </c>
      <c r="U38" s="200">
        <f t="shared" si="10"/>
        <v>0</v>
      </c>
      <c r="V38" s="200">
        <f t="shared" si="10"/>
        <v>0</v>
      </c>
      <c r="W38" s="200">
        <f t="shared" si="10"/>
        <v>0</v>
      </c>
      <c r="X38" s="200">
        <f t="shared" si="10"/>
        <v>0</v>
      </c>
      <c r="Y38" s="200">
        <f t="shared" si="4"/>
        <v>0</v>
      </c>
      <c r="Z38" s="200">
        <f>SUM(Z39:Z62)</f>
        <v>0</v>
      </c>
      <c r="AA38" s="200">
        <f>SUM(AA39:AA62)</f>
        <v>0</v>
      </c>
      <c r="AB38" s="200">
        <f>SUM(AB39:AB62)</f>
        <v>0</v>
      </c>
      <c r="AC38" s="200">
        <f t="shared" si="5"/>
        <v>0</v>
      </c>
      <c r="AD38" s="200">
        <f>SUM(AD39:AD62)</f>
        <v>0</v>
      </c>
      <c r="AE38" s="200">
        <f>SUM(AE39:AE62)</f>
        <v>0</v>
      </c>
      <c r="AF38" s="200">
        <f>SUM(AF39:AF62)</f>
        <v>0</v>
      </c>
      <c r="AG38" s="200">
        <f t="shared" si="6"/>
        <v>0</v>
      </c>
      <c r="AH38" s="200">
        <f>SUM(AH39:AH62)</f>
        <v>0</v>
      </c>
      <c r="AI38" s="200">
        <f>SUM(AI39:AI62)</f>
        <v>0</v>
      </c>
      <c r="AJ38" s="200">
        <f>SUM(AJ39:AJ62)</f>
        <v>0</v>
      </c>
      <c r="AK38" s="200">
        <f t="shared" si="7"/>
        <v>0</v>
      </c>
      <c r="AL38" s="200">
        <f t="shared" si="8"/>
        <v>0</v>
      </c>
    </row>
    <row r="39" spans="2:38" hidden="1" x14ac:dyDescent="0.25">
      <c r="B39" s="189" t="s">
        <v>659</v>
      </c>
      <c r="C39" s="190" t="s">
        <v>660</v>
      </c>
      <c r="D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91">
        <f t="shared" si="0"/>
        <v>0</v>
      </c>
      <c r="G39" s="191"/>
      <c r="H39" s="191">
        <f t="shared" si="1"/>
        <v>0</v>
      </c>
      <c r="I39" s="191"/>
      <c r="J39" s="191">
        <f>F39-I39</f>
        <v>0</v>
      </c>
      <c r="K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91">
        <f t="shared" si="4"/>
        <v>0</v>
      </c>
      <c r="Z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91">
        <f t="shared" si="5"/>
        <v>0</v>
      </c>
      <c r="AD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91">
        <f t="shared" si="6"/>
        <v>0</v>
      </c>
      <c r="AH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91">
        <f t="shared" si="7"/>
        <v>0</v>
      </c>
      <c r="AL39" s="191">
        <f t="shared" si="8"/>
        <v>0</v>
      </c>
    </row>
    <row r="40" spans="2:38" hidden="1" x14ac:dyDescent="0.25">
      <c r="B40" s="189" t="s">
        <v>318</v>
      </c>
      <c r="C40" s="190" t="s">
        <v>200</v>
      </c>
      <c r="D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91">
        <f t="shared" si="0"/>
        <v>0</v>
      </c>
      <c r="G40" s="191"/>
      <c r="H40" s="191">
        <f t="shared" si="1"/>
        <v>0</v>
      </c>
      <c r="I40" s="191"/>
      <c r="J40" s="191">
        <f>F40-I40</f>
        <v>0</v>
      </c>
      <c r="K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91">
        <f t="shared" si="4"/>
        <v>0</v>
      </c>
      <c r="Z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91">
        <f t="shared" si="5"/>
        <v>0</v>
      </c>
      <c r="AD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91">
        <f t="shared" si="6"/>
        <v>0</v>
      </c>
      <c r="AH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91">
        <f t="shared" si="7"/>
        <v>0</v>
      </c>
      <c r="AL40" s="191">
        <f t="shared" si="8"/>
        <v>0</v>
      </c>
    </row>
    <row r="41" spans="2:38" hidden="1" x14ac:dyDescent="0.25">
      <c r="B41" s="189" t="s">
        <v>661</v>
      </c>
      <c r="C41" s="190" t="s">
        <v>662</v>
      </c>
      <c r="D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91">
        <f t="shared" si="0"/>
        <v>0</v>
      </c>
      <c r="G41" s="191"/>
      <c r="H41" s="191">
        <f t="shared" si="1"/>
        <v>0</v>
      </c>
      <c r="I41" s="191"/>
      <c r="J41" s="191">
        <f>F41-I41</f>
        <v>0</v>
      </c>
      <c r="K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91">
        <f t="shared" si="4"/>
        <v>0</v>
      </c>
      <c r="Z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91">
        <f t="shared" si="5"/>
        <v>0</v>
      </c>
      <c r="AD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91">
        <f t="shared" si="6"/>
        <v>0</v>
      </c>
      <c r="AH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91">
        <f t="shared" si="7"/>
        <v>0</v>
      </c>
      <c r="AL41" s="191">
        <f t="shared" si="8"/>
        <v>0</v>
      </c>
    </row>
    <row r="42" spans="2:38" hidden="1" x14ac:dyDescent="0.25">
      <c r="B42" s="189" t="s">
        <v>663</v>
      </c>
      <c r="C42" s="190" t="s">
        <v>664</v>
      </c>
      <c r="D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91">
        <f t="shared" ref="F42:F62" si="11">D42+E42</f>
        <v>0</v>
      </c>
      <c r="G42" s="191"/>
      <c r="H42" s="191">
        <f t="shared" ref="H42:H62" si="12">F42-G42</f>
        <v>0</v>
      </c>
      <c r="I42" s="191"/>
      <c r="J42" s="191">
        <f t="shared" ref="J42:J62" si="13">F42-I42</f>
        <v>0</v>
      </c>
      <c r="K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91">
        <f t="shared" ref="Y42:Y62" si="14">V42+W42+X42</f>
        <v>0</v>
      </c>
      <c r="Z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91">
        <f t="shared" ref="AC42:AC62" si="15">Z42+AA42+AB42</f>
        <v>0</v>
      </c>
      <c r="AD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91">
        <f t="shared" ref="AG42:AG62" si="16">AD42+AE42+AF42</f>
        <v>0</v>
      </c>
      <c r="AH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91">
        <f t="shared" ref="AK42:AK62" si="17">AH42+AI42+AJ42</f>
        <v>0</v>
      </c>
      <c r="AL42" s="191">
        <f t="shared" ref="AL42:AL62" si="18">Y42+AC42+AG42+AK42</f>
        <v>0</v>
      </c>
    </row>
    <row r="43" spans="2:38" hidden="1" x14ac:dyDescent="0.25">
      <c r="B43" s="189" t="s">
        <v>319</v>
      </c>
      <c r="C43" s="190" t="s">
        <v>201</v>
      </c>
      <c r="D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91">
        <f t="shared" si="11"/>
        <v>0</v>
      </c>
      <c r="G43" s="191"/>
      <c r="H43" s="191">
        <f t="shared" si="12"/>
        <v>0</v>
      </c>
      <c r="I43" s="191"/>
      <c r="J43" s="191">
        <f t="shared" si="13"/>
        <v>0</v>
      </c>
      <c r="K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91">
        <f t="shared" si="14"/>
        <v>0</v>
      </c>
      <c r="Z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91">
        <f t="shared" si="15"/>
        <v>0</v>
      </c>
      <c r="AD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91">
        <f t="shared" si="16"/>
        <v>0</v>
      </c>
      <c r="AH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91">
        <f t="shared" si="17"/>
        <v>0</v>
      </c>
      <c r="AL43" s="191">
        <f t="shared" si="18"/>
        <v>0</v>
      </c>
    </row>
    <row r="44" spans="2:38" hidden="1" x14ac:dyDescent="0.25">
      <c r="B44" s="189" t="s">
        <v>665</v>
      </c>
      <c r="C44" s="190" t="s">
        <v>666</v>
      </c>
      <c r="D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91">
        <f>D44+E44</f>
        <v>0</v>
      </c>
      <c r="G44" s="191"/>
      <c r="H44" s="191">
        <f>F44-G44</f>
        <v>0</v>
      </c>
      <c r="I44" s="191"/>
      <c r="J44" s="191">
        <f>F44-I44</f>
        <v>0</v>
      </c>
      <c r="K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91">
        <f>V44+W44+X44</f>
        <v>0</v>
      </c>
      <c r="Z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91">
        <f>Z44+AA44+AB44</f>
        <v>0</v>
      </c>
      <c r="AD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91">
        <f>AD44+AE44+AF44</f>
        <v>0</v>
      </c>
      <c r="AH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91">
        <f>AH44+AI44+AJ44</f>
        <v>0</v>
      </c>
      <c r="AL44" s="191">
        <f>Y44+AC44+AG44+AK44</f>
        <v>0</v>
      </c>
    </row>
    <row r="45" spans="2:38" hidden="1" x14ac:dyDescent="0.25">
      <c r="B45" s="189" t="s">
        <v>667</v>
      </c>
      <c r="C45" s="190" t="s">
        <v>633</v>
      </c>
      <c r="D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91">
        <f t="shared" si="11"/>
        <v>0</v>
      </c>
      <c r="G45" s="191"/>
      <c r="H45" s="191">
        <f t="shared" si="12"/>
        <v>0</v>
      </c>
      <c r="I45" s="191"/>
      <c r="J45" s="191">
        <f t="shared" si="13"/>
        <v>0</v>
      </c>
      <c r="K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91">
        <f t="shared" si="14"/>
        <v>0</v>
      </c>
      <c r="Z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91">
        <f t="shared" si="15"/>
        <v>0</v>
      </c>
      <c r="AD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91">
        <f t="shared" si="16"/>
        <v>0</v>
      </c>
      <c r="AH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91">
        <f t="shared" si="17"/>
        <v>0</v>
      </c>
      <c r="AL45" s="191">
        <f t="shared" si="18"/>
        <v>0</v>
      </c>
    </row>
    <row r="46" spans="2:38" hidden="1" x14ac:dyDescent="0.25">
      <c r="B46" s="189" t="s">
        <v>320</v>
      </c>
      <c r="C46" s="190" t="s">
        <v>202</v>
      </c>
      <c r="D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91">
        <f>D46+E46</f>
        <v>0</v>
      </c>
      <c r="G46" s="191"/>
      <c r="H46" s="191">
        <f>F46-G46</f>
        <v>0</v>
      </c>
      <c r="I46" s="191"/>
      <c r="J46" s="191">
        <f>F46-I46</f>
        <v>0</v>
      </c>
      <c r="K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91">
        <f>V46+W46+X46</f>
        <v>0</v>
      </c>
      <c r="Z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91">
        <f>Z46+AA46+AB46</f>
        <v>0</v>
      </c>
      <c r="AD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91">
        <f>AD46+AE46+AF46</f>
        <v>0</v>
      </c>
      <c r="AH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91">
        <f>AH46+AI46+AJ46</f>
        <v>0</v>
      </c>
      <c r="AL46" s="191">
        <f>Y46+AC46+AG46+AK46</f>
        <v>0</v>
      </c>
    </row>
    <row r="47" spans="2:38" hidden="1" x14ac:dyDescent="0.25">
      <c r="B47" s="189" t="s">
        <v>668</v>
      </c>
      <c r="C47" s="190" t="s">
        <v>669</v>
      </c>
      <c r="D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91">
        <f t="shared" si="11"/>
        <v>0</v>
      </c>
      <c r="G47" s="191"/>
      <c r="H47" s="191">
        <f t="shared" si="12"/>
        <v>0</v>
      </c>
      <c r="I47" s="191"/>
      <c r="J47" s="191">
        <f t="shared" si="13"/>
        <v>0</v>
      </c>
      <c r="K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91">
        <f t="shared" si="14"/>
        <v>0</v>
      </c>
      <c r="Z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91">
        <f t="shared" si="15"/>
        <v>0</v>
      </c>
      <c r="AD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91">
        <f t="shared" si="16"/>
        <v>0</v>
      </c>
      <c r="AH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91">
        <f t="shared" si="17"/>
        <v>0</v>
      </c>
      <c r="AL47" s="191">
        <f t="shared" si="18"/>
        <v>0</v>
      </c>
    </row>
    <row r="48" spans="2:38" hidden="1" x14ac:dyDescent="0.25">
      <c r="B48" s="189" t="s">
        <v>670</v>
      </c>
      <c r="C48" s="190" t="s">
        <v>640</v>
      </c>
      <c r="D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91">
        <f>D48+E48</f>
        <v>0</v>
      </c>
      <c r="G48" s="191"/>
      <c r="H48" s="191">
        <f>F48-G48</f>
        <v>0</v>
      </c>
      <c r="I48" s="191"/>
      <c r="J48" s="191">
        <f>F48-I48</f>
        <v>0</v>
      </c>
      <c r="K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91">
        <f>V48+W48+X48</f>
        <v>0</v>
      </c>
      <c r="Z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91">
        <f>Z48+AA48+AB48</f>
        <v>0</v>
      </c>
      <c r="AD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91">
        <f>AD48+AE48+AF48</f>
        <v>0</v>
      </c>
      <c r="AH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91">
        <f>AH48+AI48+AJ48</f>
        <v>0</v>
      </c>
      <c r="AL48" s="191">
        <f>Y48+AC48+AG48+AK48</f>
        <v>0</v>
      </c>
    </row>
    <row r="49" spans="2:38" hidden="1" x14ac:dyDescent="0.25">
      <c r="B49" s="189" t="s">
        <v>671</v>
      </c>
      <c r="C49" s="190" t="s">
        <v>641</v>
      </c>
      <c r="D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91">
        <f t="shared" si="11"/>
        <v>0</v>
      </c>
      <c r="G49" s="191"/>
      <c r="H49" s="191">
        <f t="shared" si="12"/>
        <v>0</v>
      </c>
      <c r="I49" s="191"/>
      <c r="J49" s="191">
        <f t="shared" si="13"/>
        <v>0</v>
      </c>
      <c r="K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91">
        <f t="shared" si="14"/>
        <v>0</v>
      </c>
      <c r="Z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91">
        <f t="shared" si="15"/>
        <v>0</v>
      </c>
      <c r="AD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91">
        <f t="shared" si="16"/>
        <v>0</v>
      </c>
      <c r="AH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91">
        <f t="shared" si="17"/>
        <v>0</v>
      </c>
      <c r="AL49" s="191">
        <f t="shared" si="18"/>
        <v>0</v>
      </c>
    </row>
    <row r="50" spans="2:38" hidden="1" x14ac:dyDescent="0.25">
      <c r="B50" s="189" t="s">
        <v>672</v>
      </c>
      <c r="C50" s="190" t="s">
        <v>673</v>
      </c>
      <c r="D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91">
        <f>D50+E50</f>
        <v>0</v>
      </c>
      <c r="G50" s="191"/>
      <c r="H50" s="191">
        <f>F50-G50</f>
        <v>0</v>
      </c>
      <c r="I50" s="191"/>
      <c r="J50" s="191">
        <f>F50-I50</f>
        <v>0</v>
      </c>
      <c r="K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91">
        <f>V50+W50+X50</f>
        <v>0</v>
      </c>
      <c r="Z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91">
        <f>Z50+AA50+AB50</f>
        <v>0</v>
      </c>
      <c r="AD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91">
        <f>AD50+AE50+AF50</f>
        <v>0</v>
      </c>
      <c r="AH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91">
        <f>AH50+AI50+AJ50</f>
        <v>0</v>
      </c>
      <c r="AL50" s="191">
        <f>Y50+AC50+AG50+AK50</f>
        <v>0</v>
      </c>
    </row>
    <row r="51" spans="2:38" hidden="1" x14ac:dyDescent="0.25">
      <c r="B51" s="189" t="s">
        <v>674</v>
      </c>
      <c r="C51" s="190" t="s">
        <v>675</v>
      </c>
      <c r="D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91">
        <f t="shared" si="11"/>
        <v>0</v>
      </c>
      <c r="G51" s="191"/>
      <c r="H51" s="191">
        <f t="shared" si="12"/>
        <v>0</v>
      </c>
      <c r="I51" s="191"/>
      <c r="J51" s="191">
        <f t="shared" si="13"/>
        <v>0</v>
      </c>
      <c r="K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91">
        <f t="shared" si="14"/>
        <v>0</v>
      </c>
      <c r="Z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91">
        <f t="shared" si="15"/>
        <v>0</v>
      </c>
      <c r="AD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91">
        <f t="shared" si="16"/>
        <v>0</v>
      </c>
      <c r="AH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91">
        <f t="shared" si="17"/>
        <v>0</v>
      </c>
      <c r="AL51" s="191">
        <f t="shared" si="18"/>
        <v>0</v>
      </c>
    </row>
    <row r="52" spans="2:38" hidden="1" x14ac:dyDescent="0.25">
      <c r="B52" s="189" t="s">
        <v>676</v>
      </c>
      <c r="C52" s="190" t="s">
        <v>648</v>
      </c>
      <c r="D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91">
        <f>D52+E52</f>
        <v>0</v>
      </c>
      <c r="G52" s="191"/>
      <c r="H52" s="191">
        <f>F52-G52</f>
        <v>0</v>
      </c>
      <c r="I52" s="191"/>
      <c r="J52" s="191">
        <f>F52-I52</f>
        <v>0</v>
      </c>
      <c r="K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91">
        <f>V52+W52+X52</f>
        <v>0</v>
      </c>
      <c r="Z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91">
        <f>Z52+AA52+AB52</f>
        <v>0</v>
      </c>
      <c r="AD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91">
        <f>AD52+AE52+AF52</f>
        <v>0</v>
      </c>
      <c r="AH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91">
        <f>AH52+AI52+AJ52</f>
        <v>0</v>
      </c>
      <c r="AL52" s="191">
        <f>Y52+AC52+AG52+AK52</f>
        <v>0</v>
      </c>
    </row>
    <row r="53" spans="2:38" hidden="1" x14ac:dyDescent="0.25">
      <c r="B53" s="189" t="s">
        <v>677</v>
      </c>
      <c r="C53" s="190" t="s">
        <v>678</v>
      </c>
      <c r="D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91">
        <f t="shared" si="11"/>
        <v>0</v>
      </c>
      <c r="G53" s="191"/>
      <c r="H53" s="191">
        <f t="shared" si="12"/>
        <v>0</v>
      </c>
      <c r="I53" s="191"/>
      <c r="J53" s="191">
        <f t="shared" si="13"/>
        <v>0</v>
      </c>
      <c r="K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91">
        <f t="shared" si="14"/>
        <v>0</v>
      </c>
      <c r="Z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91">
        <f t="shared" si="15"/>
        <v>0</v>
      </c>
      <c r="AD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91">
        <f t="shared" si="16"/>
        <v>0</v>
      </c>
      <c r="AH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91">
        <f t="shared" si="17"/>
        <v>0</v>
      </c>
      <c r="AL53" s="191">
        <f t="shared" si="18"/>
        <v>0</v>
      </c>
    </row>
    <row r="54" spans="2:38" hidden="1" x14ac:dyDescent="0.25">
      <c r="B54" s="189" t="s">
        <v>321</v>
      </c>
      <c r="C54" s="190" t="s">
        <v>203</v>
      </c>
      <c r="D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191">
        <f t="shared" si="11"/>
        <v>0</v>
      </c>
      <c r="G54" s="191"/>
      <c r="H54" s="191">
        <f t="shared" si="12"/>
        <v>0</v>
      </c>
      <c r="I54" s="191"/>
      <c r="J54" s="191">
        <f t="shared" si="13"/>
        <v>0</v>
      </c>
      <c r="K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91">
        <f t="shared" si="14"/>
        <v>0</v>
      </c>
      <c r="Z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91">
        <f t="shared" si="15"/>
        <v>0</v>
      </c>
      <c r="AD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91">
        <f t="shared" si="16"/>
        <v>0</v>
      </c>
      <c r="AH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91">
        <f t="shared" si="17"/>
        <v>0</v>
      </c>
      <c r="AL54" s="191">
        <f t="shared" si="18"/>
        <v>0</v>
      </c>
    </row>
    <row r="55" spans="2:38" hidden="1" x14ac:dyDescent="0.25">
      <c r="B55" s="189" t="s">
        <v>679</v>
      </c>
      <c r="C55" s="190" t="s">
        <v>680</v>
      </c>
      <c r="D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191">
        <f>D55+E55</f>
        <v>0</v>
      </c>
      <c r="G55" s="191"/>
      <c r="H55" s="191">
        <f>F55-G55</f>
        <v>0</v>
      </c>
      <c r="I55" s="191"/>
      <c r="J55" s="191">
        <f>F55-I55</f>
        <v>0</v>
      </c>
      <c r="K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191">
        <f>V55+W55+X55</f>
        <v>0</v>
      </c>
      <c r="Z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91">
        <f>Z55+AA55+AB55</f>
        <v>0</v>
      </c>
      <c r="AD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91">
        <f>AD55+AE55+AF55</f>
        <v>0</v>
      </c>
      <c r="AH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91">
        <f>AH55+AI55+AJ55</f>
        <v>0</v>
      </c>
      <c r="AL55" s="191">
        <f>Y55+AC55+AG55+AK55</f>
        <v>0</v>
      </c>
    </row>
    <row r="56" spans="2:38" hidden="1" x14ac:dyDescent="0.25">
      <c r="B56" s="189" t="s">
        <v>681</v>
      </c>
      <c r="C56" s="190" t="s">
        <v>682</v>
      </c>
      <c r="D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91">
        <f t="shared" si="11"/>
        <v>0</v>
      </c>
      <c r="G56" s="191"/>
      <c r="H56" s="191">
        <f t="shared" si="12"/>
        <v>0</v>
      </c>
      <c r="I56" s="191"/>
      <c r="J56" s="191">
        <f t="shared" si="13"/>
        <v>0</v>
      </c>
      <c r="K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91">
        <f t="shared" si="14"/>
        <v>0</v>
      </c>
      <c r="Z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91">
        <f t="shared" si="15"/>
        <v>0</v>
      </c>
      <c r="AD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91">
        <f t="shared" si="16"/>
        <v>0</v>
      </c>
      <c r="AH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91">
        <f t="shared" si="17"/>
        <v>0</v>
      </c>
      <c r="AL56" s="191">
        <f t="shared" si="18"/>
        <v>0</v>
      </c>
    </row>
    <row r="57" spans="2:38" hidden="1" x14ac:dyDescent="0.25">
      <c r="B57" s="189" t="s">
        <v>683</v>
      </c>
      <c r="C57" s="190" t="s">
        <v>684</v>
      </c>
      <c r="D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91">
        <f>D57+E57</f>
        <v>0</v>
      </c>
      <c r="G57" s="191"/>
      <c r="H57" s="191">
        <f>F57-G57</f>
        <v>0</v>
      </c>
      <c r="I57" s="191"/>
      <c r="J57" s="191">
        <f>F57-I57</f>
        <v>0</v>
      </c>
      <c r="K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91">
        <f>V57+W57+X57</f>
        <v>0</v>
      </c>
      <c r="Z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91">
        <f>Z57+AA57+AB57</f>
        <v>0</v>
      </c>
      <c r="AD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91">
        <f>AD57+AE57+AF57</f>
        <v>0</v>
      </c>
      <c r="AH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91">
        <f>AH57+AI57+AJ57</f>
        <v>0</v>
      </c>
      <c r="AL57" s="191">
        <f>Y57+AC57+AG57+AK57</f>
        <v>0</v>
      </c>
    </row>
    <row r="58" spans="2:38" hidden="1" x14ac:dyDescent="0.25">
      <c r="B58" s="189" t="s">
        <v>685</v>
      </c>
      <c r="C58" s="190" t="s">
        <v>686</v>
      </c>
      <c r="D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91">
        <f t="shared" si="11"/>
        <v>0</v>
      </c>
      <c r="G58" s="191"/>
      <c r="H58" s="191">
        <f t="shared" si="12"/>
        <v>0</v>
      </c>
      <c r="I58" s="191"/>
      <c r="J58" s="191">
        <f t="shared" si="13"/>
        <v>0</v>
      </c>
      <c r="K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91">
        <f t="shared" si="14"/>
        <v>0</v>
      </c>
      <c r="Z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91">
        <f t="shared" si="15"/>
        <v>0</v>
      </c>
      <c r="AD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91">
        <f t="shared" si="16"/>
        <v>0</v>
      </c>
      <c r="AH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91">
        <f t="shared" si="17"/>
        <v>0</v>
      </c>
      <c r="AL58" s="191">
        <f t="shared" si="18"/>
        <v>0</v>
      </c>
    </row>
    <row r="59" spans="2:38" hidden="1" x14ac:dyDescent="0.25">
      <c r="B59" s="189" t="s">
        <v>687</v>
      </c>
      <c r="C59" s="190" t="s">
        <v>688</v>
      </c>
      <c r="D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91">
        <f>D59+E59</f>
        <v>0</v>
      </c>
      <c r="G59" s="191"/>
      <c r="H59" s="191">
        <f>F59-G59</f>
        <v>0</v>
      </c>
      <c r="I59" s="191"/>
      <c r="J59" s="191">
        <f>F59-I59</f>
        <v>0</v>
      </c>
      <c r="K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91">
        <f>V59+W59+X59</f>
        <v>0</v>
      </c>
      <c r="Z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91">
        <f>Z59+AA59+AB59</f>
        <v>0</v>
      </c>
      <c r="AD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91">
        <f>AD59+AE59+AF59</f>
        <v>0</v>
      </c>
      <c r="AH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91">
        <f>AH59+AI59+AJ59</f>
        <v>0</v>
      </c>
      <c r="AL59" s="191">
        <f>Y59+AC59+AG59+AK59</f>
        <v>0</v>
      </c>
    </row>
    <row r="60" spans="2:38" hidden="1" x14ac:dyDescent="0.25">
      <c r="B60" s="189" t="s">
        <v>689</v>
      </c>
      <c r="C60" s="190" t="s">
        <v>690</v>
      </c>
      <c r="D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91">
        <f t="shared" si="11"/>
        <v>0</v>
      </c>
      <c r="G60" s="191"/>
      <c r="H60" s="191">
        <f t="shared" si="12"/>
        <v>0</v>
      </c>
      <c r="I60" s="191"/>
      <c r="J60" s="191">
        <f t="shared" si="13"/>
        <v>0</v>
      </c>
      <c r="K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91">
        <f t="shared" si="14"/>
        <v>0</v>
      </c>
      <c r="Z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91">
        <f t="shared" si="15"/>
        <v>0</v>
      </c>
      <c r="AD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91">
        <f t="shared" si="16"/>
        <v>0</v>
      </c>
      <c r="AH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91">
        <f t="shared" si="17"/>
        <v>0</v>
      </c>
      <c r="AL60" s="191">
        <f t="shared" si="18"/>
        <v>0</v>
      </c>
    </row>
    <row r="61" spans="2:38" hidden="1" x14ac:dyDescent="0.25">
      <c r="B61" s="189" t="s">
        <v>691</v>
      </c>
      <c r="C61" s="190" t="s">
        <v>692</v>
      </c>
      <c r="D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91">
        <f>D61+E61</f>
        <v>0</v>
      </c>
      <c r="G61" s="191"/>
      <c r="H61" s="191">
        <f>F61-G61</f>
        <v>0</v>
      </c>
      <c r="I61" s="191"/>
      <c r="J61" s="191">
        <f>F61-I61</f>
        <v>0</v>
      </c>
      <c r="K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91">
        <f>V61+W61+X61</f>
        <v>0</v>
      </c>
      <c r="Z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91">
        <f>Z61+AA61+AB61</f>
        <v>0</v>
      </c>
      <c r="AD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91">
        <f>AD61+AE61+AF61</f>
        <v>0</v>
      </c>
      <c r="AH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91">
        <f>AH61+AI61+AJ61</f>
        <v>0</v>
      </c>
      <c r="AL61" s="191">
        <f>Y61+AC61+AG61+AK61</f>
        <v>0</v>
      </c>
    </row>
    <row r="62" spans="2:38" hidden="1" x14ac:dyDescent="0.25">
      <c r="B62" s="189" t="s">
        <v>693</v>
      </c>
      <c r="C62" s="190" t="s">
        <v>694</v>
      </c>
      <c r="D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91">
        <f t="shared" si="11"/>
        <v>0</v>
      </c>
      <c r="G62" s="191"/>
      <c r="H62" s="191">
        <f t="shared" si="12"/>
        <v>0</v>
      </c>
      <c r="I62" s="191"/>
      <c r="J62" s="191">
        <f t="shared" si="13"/>
        <v>0</v>
      </c>
      <c r="K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91">
        <f t="shared" si="14"/>
        <v>0</v>
      </c>
      <c r="Z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91">
        <f t="shared" si="15"/>
        <v>0</v>
      </c>
      <c r="AD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91">
        <f t="shared" si="16"/>
        <v>0</v>
      </c>
      <c r="AH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91">
        <f t="shared" si="17"/>
        <v>0</v>
      </c>
      <c r="AL62" s="191">
        <f t="shared" si="18"/>
        <v>0</v>
      </c>
    </row>
    <row r="63" spans="2:38" hidden="1" x14ac:dyDescent="0.25">
      <c r="B63" s="198" t="s">
        <v>322</v>
      </c>
      <c r="C63" s="199" t="s">
        <v>204</v>
      </c>
      <c r="D63" s="200">
        <f>SUM(D64:D68)</f>
        <v>0</v>
      </c>
      <c r="E63" s="200">
        <f>SUM(E64:E68)</f>
        <v>0</v>
      </c>
      <c r="F63" s="200">
        <f t="shared" ref="F63:F69" si="19">D63+E63</f>
        <v>0</v>
      </c>
      <c r="G63" s="200">
        <f>SUM(G64:G68)</f>
        <v>0</v>
      </c>
      <c r="H63" s="200">
        <f t="shared" ref="H63:H69" si="20">F63-G63</f>
        <v>0</v>
      </c>
      <c r="I63" s="200">
        <f>SUM(I64:I68)</f>
        <v>0</v>
      </c>
      <c r="J63" s="200">
        <f t="shared" ref="J63:J69" si="21">F63-I63</f>
        <v>0</v>
      </c>
      <c r="K63" s="200">
        <f t="shared" ref="K63:X63" si="22">SUM(K64:K68)</f>
        <v>0</v>
      </c>
      <c r="L63" s="200">
        <f t="shared" si="22"/>
        <v>0</v>
      </c>
      <c r="M63" s="200">
        <f t="shared" si="22"/>
        <v>0</v>
      </c>
      <c r="N63" s="200">
        <f t="shared" si="22"/>
        <v>0</v>
      </c>
      <c r="O63" s="200">
        <f t="shared" si="22"/>
        <v>0</v>
      </c>
      <c r="P63" s="200">
        <f t="shared" si="22"/>
        <v>0</v>
      </c>
      <c r="Q63" s="200">
        <f t="shared" si="22"/>
        <v>0</v>
      </c>
      <c r="R63" s="200">
        <f t="shared" si="22"/>
        <v>0</v>
      </c>
      <c r="S63" s="200">
        <f t="shared" si="22"/>
        <v>0</v>
      </c>
      <c r="T63" s="200">
        <f t="shared" si="22"/>
        <v>0</v>
      </c>
      <c r="U63" s="200">
        <f t="shared" si="22"/>
        <v>0</v>
      </c>
      <c r="V63" s="200">
        <f t="shared" si="22"/>
        <v>0</v>
      </c>
      <c r="W63" s="200">
        <f t="shared" si="22"/>
        <v>0</v>
      </c>
      <c r="X63" s="200">
        <f t="shared" si="22"/>
        <v>0</v>
      </c>
      <c r="Y63" s="200">
        <f t="shared" ref="Y63:Y69" si="23">V63+W63+X63</f>
        <v>0</v>
      </c>
      <c r="Z63" s="200">
        <f>SUM(Z64:Z68)</f>
        <v>0</v>
      </c>
      <c r="AA63" s="200">
        <f>SUM(AA64:AA68)</f>
        <v>0</v>
      </c>
      <c r="AB63" s="200">
        <f>SUM(AB64:AB68)</f>
        <v>0</v>
      </c>
      <c r="AC63" s="200">
        <f t="shared" ref="AC63:AC69" si="24">Z63+AA63+AB63</f>
        <v>0</v>
      </c>
      <c r="AD63" s="200">
        <f>SUM(AD64:AD68)</f>
        <v>0</v>
      </c>
      <c r="AE63" s="200">
        <f>SUM(AE64:AE68)</f>
        <v>0</v>
      </c>
      <c r="AF63" s="200">
        <f>SUM(AF64:AF68)</f>
        <v>0</v>
      </c>
      <c r="AG63" s="200">
        <f t="shared" ref="AG63:AG69" si="25">AD63+AE63+AF63</f>
        <v>0</v>
      </c>
      <c r="AH63" s="200">
        <f>SUM(AH64:AH68)</f>
        <v>0</v>
      </c>
      <c r="AI63" s="200">
        <f>SUM(AI64:AI68)</f>
        <v>0</v>
      </c>
      <c r="AJ63" s="200">
        <f>SUM(AJ64:AJ68)</f>
        <v>0</v>
      </c>
      <c r="AK63" s="200">
        <f t="shared" ref="AK63:AK69" si="26">AH63+AI63+AJ63</f>
        <v>0</v>
      </c>
      <c r="AL63" s="200">
        <f t="shared" ref="AL63:AL69" si="27">Y63+AC63+AG63+AK63</f>
        <v>0</v>
      </c>
    </row>
    <row r="64" spans="2:38" hidden="1" x14ac:dyDescent="0.25">
      <c r="B64" s="189" t="s">
        <v>323</v>
      </c>
      <c r="C64" s="190" t="s">
        <v>205</v>
      </c>
      <c r="D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91">
        <f t="shared" si="19"/>
        <v>0</v>
      </c>
      <c r="G64" s="191"/>
      <c r="H64" s="191">
        <f t="shared" si="20"/>
        <v>0</v>
      </c>
      <c r="I64" s="191"/>
      <c r="J64" s="191">
        <f t="shared" si="21"/>
        <v>0</v>
      </c>
      <c r="K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91">
        <f t="shared" si="23"/>
        <v>0</v>
      </c>
      <c r="Z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91">
        <f t="shared" si="24"/>
        <v>0</v>
      </c>
      <c r="AD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91">
        <f t="shared" si="25"/>
        <v>0</v>
      </c>
      <c r="AH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91">
        <f t="shared" si="26"/>
        <v>0</v>
      </c>
      <c r="AL64" s="191">
        <f t="shared" si="27"/>
        <v>0</v>
      </c>
    </row>
    <row r="65" spans="2:38" hidden="1" x14ac:dyDescent="0.25">
      <c r="B65" s="189" t="s">
        <v>715</v>
      </c>
      <c r="C65" s="190" t="s">
        <v>716</v>
      </c>
      <c r="D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91">
        <f t="shared" si="19"/>
        <v>0</v>
      </c>
      <c r="G65" s="191"/>
      <c r="H65" s="191">
        <f t="shared" si="20"/>
        <v>0</v>
      </c>
      <c r="I65" s="191"/>
      <c r="J65" s="191">
        <f t="shared" si="21"/>
        <v>0</v>
      </c>
      <c r="K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91">
        <f t="shared" si="23"/>
        <v>0</v>
      </c>
      <c r="Z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91">
        <f t="shared" si="24"/>
        <v>0</v>
      </c>
      <c r="AD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91">
        <f t="shared" si="25"/>
        <v>0</v>
      </c>
      <c r="AH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91">
        <f t="shared" si="26"/>
        <v>0</v>
      </c>
      <c r="AL65" s="191">
        <f t="shared" si="27"/>
        <v>0</v>
      </c>
    </row>
    <row r="66" spans="2:38" hidden="1" x14ac:dyDescent="0.25">
      <c r="B66" s="189" t="s">
        <v>324</v>
      </c>
      <c r="C66" s="190" t="s">
        <v>206</v>
      </c>
      <c r="D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91">
        <f t="shared" si="19"/>
        <v>0</v>
      </c>
      <c r="G66" s="191"/>
      <c r="H66" s="191">
        <f t="shared" si="20"/>
        <v>0</v>
      </c>
      <c r="I66" s="191"/>
      <c r="J66" s="191">
        <f t="shared" si="21"/>
        <v>0</v>
      </c>
      <c r="K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91">
        <f t="shared" si="23"/>
        <v>0</v>
      </c>
      <c r="Z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91">
        <f t="shared" si="24"/>
        <v>0</v>
      </c>
      <c r="AD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91">
        <f t="shared" si="25"/>
        <v>0</v>
      </c>
      <c r="AH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91">
        <f t="shared" si="26"/>
        <v>0</v>
      </c>
      <c r="AL66" s="191">
        <f t="shared" si="27"/>
        <v>0</v>
      </c>
    </row>
    <row r="67" spans="2:38" hidden="1" x14ac:dyDescent="0.25">
      <c r="B67" s="189" t="s">
        <v>717</v>
      </c>
      <c r="C67" s="190" t="s">
        <v>718</v>
      </c>
      <c r="D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91">
        <f t="shared" si="19"/>
        <v>0</v>
      </c>
      <c r="G67" s="191"/>
      <c r="H67" s="191">
        <f t="shared" si="20"/>
        <v>0</v>
      </c>
      <c r="I67" s="191"/>
      <c r="J67" s="191">
        <f t="shared" si="21"/>
        <v>0</v>
      </c>
      <c r="K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91">
        <f t="shared" si="23"/>
        <v>0</v>
      </c>
      <c r="Z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91">
        <f t="shared" si="24"/>
        <v>0</v>
      </c>
      <c r="AD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91">
        <f t="shared" si="25"/>
        <v>0</v>
      </c>
      <c r="AH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91">
        <f t="shared" si="26"/>
        <v>0</v>
      </c>
      <c r="AL67" s="191">
        <f t="shared" si="27"/>
        <v>0</v>
      </c>
    </row>
    <row r="68" spans="2:38" hidden="1" x14ac:dyDescent="0.25">
      <c r="B68" s="189" t="s">
        <v>719</v>
      </c>
      <c r="C68" s="190" t="s">
        <v>720</v>
      </c>
      <c r="D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91">
        <f t="shared" si="19"/>
        <v>0</v>
      </c>
      <c r="G68" s="191"/>
      <c r="H68" s="191">
        <f t="shared" si="20"/>
        <v>0</v>
      </c>
      <c r="I68" s="191"/>
      <c r="J68" s="191">
        <f t="shared" si="21"/>
        <v>0</v>
      </c>
      <c r="K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91">
        <f t="shared" si="23"/>
        <v>0</v>
      </c>
      <c r="Z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91">
        <f t="shared" si="24"/>
        <v>0</v>
      </c>
      <c r="AD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91">
        <f t="shared" si="25"/>
        <v>0</v>
      </c>
      <c r="AH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91">
        <f t="shared" si="26"/>
        <v>0</v>
      </c>
      <c r="AL68" s="191">
        <f t="shared" si="27"/>
        <v>0</v>
      </c>
    </row>
    <row r="69" spans="2:38" hidden="1" x14ac:dyDescent="0.25">
      <c r="B69" s="198" t="s">
        <v>325</v>
      </c>
      <c r="C69" s="199" t="s">
        <v>207</v>
      </c>
      <c r="D69" s="200">
        <f>SUM(D70:D75)</f>
        <v>0</v>
      </c>
      <c r="E69" s="200">
        <f>SUM(E70:E75)</f>
        <v>0</v>
      </c>
      <c r="F69" s="200">
        <f t="shared" si="19"/>
        <v>0</v>
      </c>
      <c r="G69" s="200">
        <f>SUM(G70:G75)</f>
        <v>0</v>
      </c>
      <c r="H69" s="200">
        <f t="shared" si="20"/>
        <v>0</v>
      </c>
      <c r="I69" s="200">
        <f>SUM(I70:I75)</f>
        <v>0</v>
      </c>
      <c r="J69" s="200">
        <f t="shared" si="21"/>
        <v>0</v>
      </c>
      <c r="K69" s="200">
        <f t="shared" ref="K69:AJ69" si="28">SUM(K70:K75)</f>
        <v>0</v>
      </c>
      <c r="L69" s="200">
        <f t="shared" si="28"/>
        <v>0</v>
      </c>
      <c r="M69" s="200">
        <f t="shared" si="28"/>
        <v>0</v>
      </c>
      <c r="N69" s="200">
        <f t="shared" si="28"/>
        <v>0</v>
      </c>
      <c r="O69" s="200">
        <f t="shared" si="28"/>
        <v>0</v>
      </c>
      <c r="P69" s="200">
        <f t="shared" si="28"/>
        <v>0</v>
      </c>
      <c r="Q69" s="200">
        <f t="shared" si="28"/>
        <v>0</v>
      </c>
      <c r="R69" s="200">
        <f t="shared" si="28"/>
        <v>0</v>
      </c>
      <c r="S69" s="200">
        <f t="shared" si="28"/>
        <v>0</v>
      </c>
      <c r="T69" s="200">
        <f t="shared" si="28"/>
        <v>0</v>
      </c>
      <c r="U69" s="200">
        <f t="shared" si="28"/>
        <v>0</v>
      </c>
      <c r="V69" s="200">
        <f t="shared" si="28"/>
        <v>0</v>
      </c>
      <c r="W69" s="200">
        <f t="shared" si="28"/>
        <v>0</v>
      </c>
      <c r="X69" s="200">
        <f t="shared" si="28"/>
        <v>0</v>
      </c>
      <c r="Y69" s="200">
        <f t="shared" si="23"/>
        <v>0</v>
      </c>
      <c r="Z69" s="200">
        <f t="shared" si="28"/>
        <v>0</v>
      </c>
      <c r="AA69" s="200">
        <f t="shared" si="28"/>
        <v>0</v>
      </c>
      <c r="AB69" s="200">
        <f t="shared" si="28"/>
        <v>0</v>
      </c>
      <c r="AC69" s="200">
        <f t="shared" si="24"/>
        <v>0</v>
      </c>
      <c r="AD69" s="200">
        <f t="shared" si="28"/>
        <v>0</v>
      </c>
      <c r="AE69" s="200">
        <f t="shared" si="28"/>
        <v>0</v>
      </c>
      <c r="AF69" s="200">
        <f t="shared" si="28"/>
        <v>0</v>
      </c>
      <c r="AG69" s="200">
        <f t="shared" si="25"/>
        <v>0</v>
      </c>
      <c r="AH69" s="200">
        <f t="shared" si="28"/>
        <v>0</v>
      </c>
      <c r="AI69" s="200">
        <f t="shared" si="28"/>
        <v>0</v>
      </c>
      <c r="AJ69" s="200">
        <f t="shared" si="28"/>
        <v>0</v>
      </c>
      <c r="AK69" s="200">
        <f t="shared" si="26"/>
        <v>0</v>
      </c>
      <c r="AL69" s="200">
        <f t="shared" si="27"/>
        <v>0</v>
      </c>
    </row>
    <row r="70" spans="2:38" hidden="1" x14ac:dyDescent="0.25">
      <c r="B70" s="189" t="s">
        <v>326</v>
      </c>
      <c r="C70" s="190" t="s">
        <v>208</v>
      </c>
      <c r="D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91">
        <f t="shared" ref="F70:F75" si="29">D70+E70</f>
        <v>0</v>
      </c>
      <c r="G70" s="191"/>
      <c r="H70" s="191">
        <f t="shared" ref="H70:H75" si="30">F70-G70</f>
        <v>0</v>
      </c>
      <c r="I70" s="191"/>
      <c r="J70" s="191">
        <f t="shared" ref="J70:J75" si="31">F70-I70</f>
        <v>0</v>
      </c>
      <c r="K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91">
        <f t="shared" ref="Y70:Y75" si="32">V70+W70+X70</f>
        <v>0</v>
      </c>
      <c r="Z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91">
        <f t="shared" ref="AC70:AC75" si="33">Z70+AA70+AB70</f>
        <v>0</v>
      </c>
      <c r="AD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91">
        <f t="shared" ref="AG70:AG75" si="34">AD70+AE70+AF70</f>
        <v>0</v>
      </c>
      <c r="AH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91">
        <f t="shared" ref="AK70:AK75" si="35">AH70+AI70+AJ70</f>
        <v>0</v>
      </c>
      <c r="AL70" s="191">
        <f t="shared" ref="AL70:AL75" si="36">Y70+AC70+AG70+AK70</f>
        <v>0</v>
      </c>
    </row>
    <row r="71" spans="2:38" hidden="1" x14ac:dyDescent="0.25">
      <c r="B71" s="189" t="s">
        <v>721</v>
      </c>
      <c r="C71" s="190" t="s">
        <v>722</v>
      </c>
      <c r="D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91">
        <f t="shared" si="29"/>
        <v>0</v>
      </c>
      <c r="G71" s="191"/>
      <c r="H71" s="191">
        <f t="shared" si="30"/>
        <v>0</v>
      </c>
      <c r="I71" s="191"/>
      <c r="J71" s="191">
        <f t="shared" si="31"/>
        <v>0</v>
      </c>
      <c r="K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91">
        <f t="shared" si="32"/>
        <v>0</v>
      </c>
      <c r="Z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91">
        <f t="shared" si="33"/>
        <v>0</v>
      </c>
      <c r="AD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91">
        <f t="shared" si="34"/>
        <v>0</v>
      </c>
      <c r="AH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91">
        <f t="shared" si="35"/>
        <v>0</v>
      </c>
      <c r="AL71" s="191">
        <f t="shared" si="36"/>
        <v>0</v>
      </c>
    </row>
    <row r="72" spans="2:38" hidden="1" x14ac:dyDescent="0.25">
      <c r="B72" s="189" t="s">
        <v>327</v>
      </c>
      <c r="C72" s="190" t="s">
        <v>209</v>
      </c>
      <c r="D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91">
        <f>D72+E72</f>
        <v>0</v>
      </c>
      <c r="G72" s="191"/>
      <c r="H72" s="191">
        <f>F72-G72</f>
        <v>0</v>
      </c>
      <c r="I72" s="191"/>
      <c r="J72" s="191">
        <f>F72-I72</f>
        <v>0</v>
      </c>
      <c r="K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91">
        <f>V72+W72+X72</f>
        <v>0</v>
      </c>
      <c r="Z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91">
        <f>Z72+AA72+AB72</f>
        <v>0</v>
      </c>
      <c r="AD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91">
        <f>AD72+AE72+AF72</f>
        <v>0</v>
      </c>
      <c r="AH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91">
        <f>AH72+AI72+AJ72</f>
        <v>0</v>
      </c>
      <c r="AL72" s="191">
        <f>Y72+AC72+AG72+AK72</f>
        <v>0</v>
      </c>
    </row>
    <row r="73" spans="2:38" hidden="1" x14ac:dyDescent="0.25">
      <c r="B73" s="189" t="s">
        <v>723</v>
      </c>
      <c r="C73" s="190" t="s">
        <v>724</v>
      </c>
      <c r="D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91">
        <f>D73+E73</f>
        <v>0</v>
      </c>
      <c r="G73" s="191"/>
      <c r="H73" s="191">
        <f>F73-G73</f>
        <v>0</v>
      </c>
      <c r="I73" s="191"/>
      <c r="J73" s="191">
        <f>F73-I73</f>
        <v>0</v>
      </c>
      <c r="K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91">
        <f>V73+W73+X73</f>
        <v>0</v>
      </c>
      <c r="Z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91">
        <f>Z73+AA73+AB73</f>
        <v>0</v>
      </c>
      <c r="AD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91">
        <f>AD73+AE73+AF73</f>
        <v>0</v>
      </c>
      <c r="AH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91">
        <f>AH73+AI73+AJ73</f>
        <v>0</v>
      </c>
      <c r="AL73" s="191">
        <f>Y73+AC73+AG73+AK73</f>
        <v>0</v>
      </c>
    </row>
    <row r="74" spans="2:38" hidden="1" x14ac:dyDescent="0.25">
      <c r="B74" s="189" t="s">
        <v>725</v>
      </c>
      <c r="C74" s="190" t="s">
        <v>726</v>
      </c>
      <c r="D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91">
        <f>D74+E74</f>
        <v>0</v>
      </c>
      <c r="G74" s="191"/>
      <c r="H74" s="191">
        <f>F74-G74</f>
        <v>0</v>
      </c>
      <c r="I74" s="191"/>
      <c r="J74" s="191">
        <f>F74-I74</f>
        <v>0</v>
      </c>
      <c r="K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91">
        <f>V74+W74+X74</f>
        <v>0</v>
      </c>
      <c r="Z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91">
        <f>Z74+AA74+AB74</f>
        <v>0</v>
      </c>
      <c r="AD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91">
        <f>AD74+AE74+AF74</f>
        <v>0</v>
      </c>
      <c r="AH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91">
        <f>AH74+AI74+AJ74</f>
        <v>0</v>
      </c>
      <c r="AL74" s="191">
        <f>Y74+AC74+AG74+AK74</f>
        <v>0</v>
      </c>
    </row>
    <row r="75" spans="2:38" hidden="1" x14ac:dyDescent="0.25">
      <c r="B75" s="189" t="s">
        <v>727</v>
      </c>
      <c r="C75" s="190" t="s">
        <v>728</v>
      </c>
      <c r="D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91">
        <f t="shared" si="29"/>
        <v>0</v>
      </c>
      <c r="G75" s="191"/>
      <c r="H75" s="191">
        <f t="shared" si="30"/>
        <v>0</v>
      </c>
      <c r="I75" s="191"/>
      <c r="J75" s="191">
        <f t="shared" si="31"/>
        <v>0</v>
      </c>
      <c r="K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91">
        <f t="shared" si="32"/>
        <v>0</v>
      </c>
      <c r="Z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91">
        <f t="shared" si="33"/>
        <v>0</v>
      </c>
      <c r="AD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91">
        <f t="shared" si="34"/>
        <v>0</v>
      </c>
      <c r="AH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91">
        <f t="shared" si="35"/>
        <v>0</v>
      </c>
      <c r="AL75" s="191">
        <f t="shared" si="36"/>
        <v>0</v>
      </c>
    </row>
    <row r="76" spans="2:38" hidden="1" x14ac:dyDescent="0.25">
      <c r="B76" s="198" t="s">
        <v>328</v>
      </c>
      <c r="C76" s="199" t="s">
        <v>210</v>
      </c>
      <c r="D76" s="200">
        <f>SUM(D77:D85)</f>
        <v>0</v>
      </c>
      <c r="E76" s="200">
        <f>SUM(E77:E85)</f>
        <v>0</v>
      </c>
      <c r="F76" s="200">
        <f t="shared" ref="F76:F123" si="37">D76+E76</f>
        <v>0</v>
      </c>
      <c r="G76" s="200">
        <f>SUM(G77:G85)</f>
        <v>0</v>
      </c>
      <c r="H76" s="200">
        <f t="shared" ref="H76:H111" si="38">F76-G76</f>
        <v>0</v>
      </c>
      <c r="I76" s="200">
        <f>SUM(I77:I85)</f>
        <v>0</v>
      </c>
      <c r="J76" s="200">
        <f t="shared" ref="J76:J111" si="39">F76-I76</f>
        <v>0</v>
      </c>
      <c r="K76" s="200">
        <f t="shared" ref="K76:X76" si="40">SUM(K77:K85)</f>
        <v>0</v>
      </c>
      <c r="L76" s="200">
        <f t="shared" si="40"/>
        <v>0</v>
      </c>
      <c r="M76" s="200">
        <f t="shared" si="40"/>
        <v>0</v>
      </c>
      <c r="N76" s="200">
        <f t="shared" si="40"/>
        <v>0</v>
      </c>
      <c r="O76" s="200">
        <f t="shared" si="40"/>
        <v>0</v>
      </c>
      <c r="P76" s="200">
        <f t="shared" si="40"/>
        <v>0</v>
      </c>
      <c r="Q76" s="200">
        <f t="shared" si="40"/>
        <v>0</v>
      </c>
      <c r="R76" s="200">
        <f t="shared" si="40"/>
        <v>0</v>
      </c>
      <c r="S76" s="200">
        <f t="shared" si="40"/>
        <v>0</v>
      </c>
      <c r="T76" s="200">
        <f t="shared" si="40"/>
        <v>0</v>
      </c>
      <c r="U76" s="200">
        <f t="shared" si="40"/>
        <v>0</v>
      </c>
      <c r="V76" s="200">
        <f t="shared" si="40"/>
        <v>0</v>
      </c>
      <c r="W76" s="200">
        <f t="shared" si="40"/>
        <v>0</v>
      </c>
      <c r="X76" s="200">
        <f t="shared" si="40"/>
        <v>0</v>
      </c>
      <c r="Y76" s="200">
        <f t="shared" ref="Y76:Y111" si="41">V76+W76+X76</f>
        <v>0</v>
      </c>
      <c r="Z76" s="200">
        <f>SUM(Z77:Z85)</f>
        <v>0</v>
      </c>
      <c r="AA76" s="200">
        <f>SUM(AA77:AA85)</f>
        <v>0</v>
      </c>
      <c r="AB76" s="200">
        <f>SUM(AB77:AB85)</f>
        <v>0</v>
      </c>
      <c r="AC76" s="200">
        <f t="shared" ref="AC76:AC111" si="42">Z76+AA76+AB76</f>
        <v>0</v>
      </c>
      <c r="AD76" s="200">
        <f>SUM(AD77:AD85)</f>
        <v>0</v>
      </c>
      <c r="AE76" s="200">
        <f>SUM(AE77:AE85)</f>
        <v>0</v>
      </c>
      <c r="AF76" s="200">
        <f>SUM(AF77:AF85)</f>
        <v>0</v>
      </c>
      <c r="AG76" s="200">
        <f t="shared" ref="AG76:AG111" si="43">AD76+AE76+AF76</f>
        <v>0</v>
      </c>
      <c r="AH76" s="200">
        <f>SUM(AH77:AH85)</f>
        <v>0</v>
      </c>
      <c r="AI76" s="200">
        <f>SUM(AI77:AI85)</f>
        <v>0</v>
      </c>
      <c r="AJ76" s="200">
        <f>SUM(AJ77:AJ85)</f>
        <v>0</v>
      </c>
      <c r="AK76" s="200">
        <f t="shared" ref="AK76:AK111" si="44">AH76+AI76+AJ76</f>
        <v>0</v>
      </c>
      <c r="AL76" s="200">
        <f t="shared" ref="AL76:AL111" si="45">Y76+AC76+AG76+AK76</f>
        <v>0</v>
      </c>
    </row>
    <row r="77" spans="2:38" hidden="1" x14ac:dyDescent="0.25">
      <c r="B77" s="189" t="s">
        <v>733</v>
      </c>
      <c r="C77" s="190" t="s">
        <v>734</v>
      </c>
      <c r="D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91">
        <f t="shared" si="37"/>
        <v>0</v>
      </c>
      <c r="G77" s="191"/>
      <c r="H77" s="191">
        <f t="shared" si="38"/>
        <v>0</v>
      </c>
      <c r="I77" s="191"/>
      <c r="J77" s="191">
        <f t="shared" si="39"/>
        <v>0</v>
      </c>
      <c r="K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91">
        <f t="shared" si="41"/>
        <v>0</v>
      </c>
      <c r="Z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91">
        <f t="shared" si="42"/>
        <v>0</v>
      </c>
      <c r="AD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91">
        <f t="shared" si="43"/>
        <v>0</v>
      </c>
      <c r="AH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91">
        <f t="shared" si="44"/>
        <v>0</v>
      </c>
      <c r="AL77" s="191">
        <f t="shared" si="45"/>
        <v>0</v>
      </c>
    </row>
    <row r="78" spans="2:38" hidden="1" x14ac:dyDescent="0.25">
      <c r="B78" s="189" t="s">
        <v>735</v>
      </c>
      <c r="C78" s="190" t="s">
        <v>736</v>
      </c>
      <c r="D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91">
        <f t="shared" si="37"/>
        <v>0</v>
      </c>
      <c r="G78" s="191"/>
      <c r="H78" s="191">
        <f t="shared" si="38"/>
        <v>0</v>
      </c>
      <c r="I78" s="191"/>
      <c r="J78" s="191">
        <f t="shared" si="39"/>
        <v>0</v>
      </c>
      <c r="K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91">
        <f t="shared" si="41"/>
        <v>0</v>
      </c>
      <c r="Z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91">
        <f t="shared" si="42"/>
        <v>0</v>
      </c>
      <c r="AD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91">
        <f t="shared" si="43"/>
        <v>0</v>
      </c>
      <c r="AH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91">
        <f t="shared" si="44"/>
        <v>0</v>
      </c>
      <c r="AL78" s="191">
        <f t="shared" si="45"/>
        <v>0</v>
      </c>
    </row>
    <row r="79" spans="2:38" hidden="1" x14ac:dyDescent="0.25">
      <c r="B79" s="189" t="s">
        <v>329</v>
      </c>
      <c r="C79" s="190" t="s">
        <v>211</v>
      </c>
      <c r="D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91">
        <f t="shared" si="37"/>
        <v>0</v>
      </c>
      <c r="G79" s="191"/>
      <c r="H79" s="191">
        <f t="shared" si="38"/>
        <v>0</v>
      </c>
      <c r="I79" s="191"/>
      <c r="J79" s="191">
        <f t="shared" si="39"/>
        <v>0</v>
      </c>
      <c r="K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91">
        <f t="shared" si="41"/>
        <v>0</v>
      </c>
      <c r="Z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91">
        <f t="shared" si="42"/>
        <v>0</v>
      </c>
      <c r="AD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91">
        <f t="shared" si="43"/>
        <v>0</v>
      </c>
      <c r="AH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91">
        <f t="shared" si="44"/>
        <v>0</v>
      </c>
      <c r="AL79" s="191">
        <f t="shared" si="45"/>
        <v>0</v>
      </c>
    </row>
    <row r="80" spans="2:38" hidden="1" x14ac:dyDescent="0.25">
      <c r="B80" s="189" t="s">
        <v>729</v>
      </c>
      <c r="C80" s="190" t="s">
        <v>730</v>
      </c>
      <c r="D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91">
        <f t="shared" si="37"/>
        <v>0</v>
      </c>
      <c r="G80" s="191"/>
      <c r="H80" s="191">
        <f t="shared" si="38"/>
        <v>0</v>
      </c>
      <c r="I80" s="191"/>
      <c r="J80" s="191">
        <f t="shared" si="39"/>
        <v>0</v>
      </c>
      <c r="K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91">
        <f t="shared" si="41"/>
        <v>0</v>
      </c>
      <c r="Z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91">
        <f t="shared" si="42"/>
        <v>0</v>
      </c>
      <c r="AD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91">
        <f t="shared" si="43"/>
        <v>0</v>
      </c>
      <c r="AH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91">
        <f t="shared" si="44"/>
        <v>0</v>
      </c>
      <c r="AL80" s="191">
        <f t="shared" si="45"/>
        <v>0</v>
      </c>
    </row>
    <row r="81" spans="2:38" hidden="1" x14ac:dyDescent="0.25">
      <c r="B81" s="189" t="s">
        <v>731</v>
      </c>
      <c r="C81" s="190" t="s">
        <v>732</v>
      </c>
      <c r="D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91">
        <f t="shared" si="37"/>
        <v>0</v>
      </c>
      <c r="G81" s="191"/>
      <c r="H81" s="191">
        <f t="shared" si="38"/>
        <v>0</v>
      </c>
      <c r="I81" s="191"/>
      <c r="J81" s="191">
        <f t="shared" si="39"/>
        <v>0</v>
      </c>
      <c r="K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91">
        <f t="shared" si="41"/>
        <v>0</v>
      </c>
      <c r="Z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91">
        <f t="shared" si="42"/>
        <v>0</v>
      </c>
      <c r="AD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91">
        <f t="shared" si="43"/>
        <v>0</v>
      </c>
      <c r="AH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91">
        <f t="shared" si="44"/>
        <v>0</v>
      </c>
      <c r="AL81" s="191">
        <f t="shared" si="45"/>
        <v>0</v>
      </c>
    </row>
    <row r="82" spans="2:38" hidden="1" x14ac:dyDescent="0.25">
      <c r="B82" s="189" t="s">
        <v>330</v>
      </c>
      <c r="C82" s="190" t="s">
        <v>212</v>
      </c>
      <c r="D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91">
        <f t="shared" si="37"/>
        <v>0</v>
      </c>
      <c r="G82" s="191"/>
      <c r="H82" s="191">
        <f t="shared" si="38"/>
        <v>0</v>
      </c>
      <c r="I82" s="191"/>
      <c r="J82" s="191">
        <f t="shared" si="39"/>
        <v>0</v>
      </c>
      <c r="K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91">
        <f t="shared" si="41"/>
        <v>0</v>
      </c>
      <c r="Z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91">
        <f t="shared" si="42"/>
        <v>0</v>
      </c>
      <c r="AD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91">
        <f t="shared" si="43"/>
        <v>0</v>
      </c>
      <c r="AH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91">
        <f t="shared" si="44"/>
        <v>0</v>
      </c>
      <c r="AL82" s="191">
        <f t="shared" si="45"/>
        <v>0</v>
      </c>
    </row>
    <row r="83" spans="2:38" hidden="1" x14ac:dyDescent="0.25">
      <c r="B83" s="189" t="s">
        <v>737</v>
      </c>
      <c r="C83" s="190" t="s">
        <v>734</v>
      </c>
      <c r="D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91">
        <f t="shared" si="37"/>
        <v>0</v>
      </c>
      <c r="G83" s="191"/>
      <c r="H83" s="191">
        <f t="shared" si="38"/>
        <v>0</v>
      </c>
      <c r="I83" s="191"/>
      <c r="J83" s="191">
        <f t="shared" si="39"/>
        <v>0</v>
      </c>
      <c r="K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91">
        <f t="shared" si="41"/>
        <v>0</v>
      </c>
      <c r="Z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91">
        <f t="shared" si="42"/>
        <v>0</v>
      </c>
      <c r="AD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91">
        <f t="shared" si="43"/>
        <v>0</v>
      </c>
      <c r="AH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91">
        <f t="shared" si="44"/>
        <v>0</v>
      </c>
      <c r="AL83" s="191">
        <f t="shared" si="45"/>
        <v>0</v>
      </c>
    </row>
    <row r="84" spans="2:38" hidden="1" x14ac:dyDescent="0.25">
      <c r="B84" s="189" t="s">
        <v>331</v>
      </c>
      <c r="C84" s="190" t="s">
        <v>213</v>
      </c>
      <c r="D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91">
        <f t="shared" si="37"/>
        <v>0</v>
      </c>
      <c r="G84" s="191"/>
      <c r="H84" s="191">
        <f t="shared" si="38"/>
        <v>0</v>
      </c>
      <c r="I84" s="191"/>
      <c r="J84" s="191">
        <f t="shared" si="39"/>
        <v>0</v>
      </c>
      <c r="K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91">
        <f t="shared" si="41"/>
        <v>0</v>
      </c>
      <c r="Z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91">
        <f t="shared" si="42"/>
        <v>0</v>
      </c>
      <c r="AD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91">
        <f t="shared" si="43"/>
        <v>0</v>
      </c>
      <c r="AH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91">
        <f t="shared" si="44"/>
        <v>0</v>
      </c>
      <c r="AL84" s="191">
        <f t="shared" si="45"/>
        <v>0</v>
      </c>
    </row>
    <row r="85" spans="2:38" hidden="1" x14ac:dyDescent="0.25">
      <c r="B85" s="189" t="s">
        <v>738</v>
      </c>
      <c r="C85" s="190" t="s">
        <v>736</v>
      </c>
      <c r="D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91">
        <f t="shared" si="37"/>
        <v>0</v>
      </c>
      <c r="G85" s="191"/>
      <c r="H85" s="191">
        <f t="shared" si="38"/>
        <v>0</v>
      </c>
      <c r="I85" s="191"/>
      <c r="J85" s="191">
        <f t="shared" si="39"/>
        <v>0</v>
      </c>
      <c r="K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91">
        <f t="shared" si="41"/>
        <v>0</v>
      </c>
      <c r="Z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91">
        <f t="shared" si="42"/>
        <v>0</v>
      </c>
      <c r="AD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91">
        <f t="shared" si="43"/>
        <v>0</v>
      </c>
      <c r="AH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91">
        <f t="shared" si="44"/>
        <v>0</v>
      </c>
      <c r="AL85" s="191">
        <f t="shared" si="45"/>
        <v>0</v>
      </c>
    </row>
    <row r="86" spans="2:38" hidden="1" x14ac:dyDescent="0.25">
      <c r="B86" s="186" t="s">
        <v>310</v>
      </c>
      <c r="C86" s="187" t="s">
        <v>191</v>
      </c>
      <c r="D86" s="188">
        <f>D87</f>
        <v>0</v>
      </c>
      <c r="E86" s="188">
        <f>E87</f>
        <v>0</v>
      </c>
      <c r="F86" s="188">
        <f t="shared" si="37"/>
        <v>0</v>
      </c>
      <c r="G86" s="188">
        <f>G87</f>
        <v>0</v>
      </c>
      <c r="H86" s="188">
        <f t="shared" si="38"/>
        <v>0</v>
      </c>
      <c r="I86" s="188">
        <f>I87</f>
        <v>0</v>
      </c>
      <c r="J86" s="188">
        <f t="shared" si="39"/>
        <v>0</v>
      </c>
      <c r="K86" s="188">
        <f t="shared" ref="K86:AJ86" si="46">K87</f>
        <v>0</v>
      </c>
      <c r="L86" s="188">
        <f t="shared" si="46"/>
        <v>0</v>
      </c>
      <c r="M86" s="188">
        <f t="shared" si="46"/>
        <v>0</v>
      </c>
      <c r="N86" s="188">
        <f t="shared" si="46"/>
        <v>0</v>
      </c>
      <c r="O86" s="188">
        <f t="shared" si="46"/>
        <v>0</v>
      </c>
      <c r="P86" s="188">
        <f t="shared" si="46"/>
        <v>0</v>
      </c>
      <c r="Q86" s="188">
        <f t="shared" si="46"/>
        <v>0</v>
      </c>
      <c r="R86" s="188">
        <f t="shared" si="46"/>
        <v>0</v>
      </c>
      <c r="S86" s="188">
        <f t="shared" si="46"/>
        <v>0</v>
      </c>
      <c r="T86" s="188">
        <f t="shared" si="46"/>
        <v>0</v>
      </c>
      <c r="U86" s="188">
        <f t="shared" si="46"/>
        <v>0</v>
      </c>
      <c r="V86" s="188">
        <f t="shared" si="46"/>
        <v>0</v>
      </c>
      <c r="W86" s="188">
        <f t="shared" si="46"/>
        <v>0</v>
      </c>
      <c r="X86" s="188">
        <f t="shared" si="46"/>
        <v>0</v>
      </c>
      <c r="Y86" s="188">
        <f t="shared" si="41"/>
        <v>0</v>
      </c>
      <c r="Z86" s="188">
        <f t="shared" si="46"/>
        <v>0</v>
      </c>
      <c r="AA86" s="188">
        <f t="shared" si="46"/>
        <v>0</v>
      </c>
      <c r="AB86" s="188">
        <f t="shared" si="46"/>
        <v>0</v>
      </c>
      <c r="AC86" s="188">
        <f t="shared" si="42"/>
        <v>0</v>
      </c>
      <c r="AD86" s="188">
        <f t="shared" si="46"/>
        <v>0</v>
      </c>
      <c r="AE86" s="188">
        <f t="shared" si="46"/>
        <v>0</v>
      </c>
      <c r="AF86" s="188">
        <f t="shared" si="46"/>
        <v>0</v>
      </c>
      <c r="AG86" s="188">
        <f t="shared" si="43"/>
        <v>0</v>
      </c>
      <c r="AH86" s="188">
        <f t="shared" si="46"/>
        <v>0</v>
      </c>
      <c r="AI86" s="188">
        <f t="shared" si="46"/>
        <v>0</v>
      </c>
      <c r="AJ86" s="188">
        <f t="shared" si="46"/>
        <v>0</v>
      </c>
      <c r="AK86" s="188">
        <f t="shared" si="44"/>
        <v>0</v>
      </c>
      <c r="AL86" s="188">
        <f t="shared" si="45"/>
        <v>0</v>
      </c>
    </row>
    <row r="87" spans="2:38" hidden="1" x14ac:dyDescent="0.25">
      <c r="B87" s="198" t="s">
        <v>316</v>
      </c>
      <c r="C87" s="199" t="s">
        <v>197</v>
      </c>
      <c r="D87" s="200">
        <f>SUM(D88:D96)</f>
        <v>0</v>
      </c>
      <c r="E87" s="200">
        <f>SUM(E88:E96)</f>
        <v>0</v>
      </c>
      <c r="F87" s="200">
        <f t="shared" si="37"/>
        <v>0</v>
      </c>
      <c r="G87" s="200">
        <f>SUM(G88:G96)</f>
        <v>0</v>
      </c>
      <c r="H87" s="200">
        <f t="shared" si="38"/>
        <v>0</v>
      </c>
      <c r="I87" s="200">
        <f>SUM(I88:I96)</f>
        <v>0</v>
      </c>
      <c r="J87" s="200">
        <f t="shared" si="39"/>
        <v>0</v>
      </c>
      <c r="K87" s="200">
        <f t="shared" ref="K87:AJ87" si="47">SUM(K88:K96)</f>
        <v>0</v>
      </c>
      <c r="L87" s="200">
        <f t="shared" si="47"/>
        <v>0</v>
      </c>
      <c r="M87" s="200">
        <f t="shared" si="47"/>
        <v>0</v>
      </c>
      <c r="N87" s="200">
        <f t="shared" si="47"/>
        <v>0</v>
      </c>
      <c r="O87" s="200">
        <f t="shared" si="47"/>
        <v>0</v>
      </c>
      <c r="P87" s="200">
        <f t="shared" si="47"/>
        <v>0</v>
      </c>
      <c r="Q87" s="200">
        <f t="shared" si="47"/>
        <v>0</v>
      </c>
      <c r="R87" s="200">
        <f t="shared" si="47"/>
        <v>0</v>
      </c>
      <c r="S87" s="200">
        <f t="shared" si="47"/>
        <v>0</v>
      </c>
      <c r="T87" s="200">
        <f t="shared" si="47"/>
        <v>0</v>
      </c>
      <c r="U87" s="200">
        <f t="shared" si="47"/>
        <v>0</v>
      </c>
      <c r="V87" s="200">
        <f t="shared" si="47"/>
        <v>0</v>
      </c>
      <c r="W87" s="200">
        <f t="shared" si="47"/>
        <v>0</v>
      </c>
      <c r="X87" s="200">
        <f t="shared" si="47"/>
        <v>0</v>
      </c>
      <c r="Y87" s="200">
        <f t="shared" si="41"/>
        <v>0</v>
      </c>
      <c r="Z87" s="200">
        <f t="shared" si="47"/>
        <v>0</v>
      </c>
      <c r="AA87" s="200">
        <f t="shared" si="47"/>
        <v>0</v>
      </c>
      <c r="AB87" s="200">
        <f t="shared" si="47"/>
        <v>0</v>
      </c>
      <c r="AC87" s="200">
        <f t="shared" si="42"/>
        <v>0</v>
      </c>
      <c r="AD87" s="200">
        <f t="shared" si="47"/>
        <v>0</v>
      </c>
      <c r="AE87" s="200">
        <f t="shared" si="47"/>
        <v>0</v>
      </c>
      <c r="AF87" s="200">
        <f t="shared" si="47"/>
        <v>0</v>
      </c>
      <c r="AG87" s="200">
        <f t="shared" si="43"/>
        <v>0</v>
      </c>
      <c r="AH87" s="200">
        <f t="shared" si="47"/>
        <v>0</v>
      </c>
      <c r="AI87" s="200">
        <f t="shared" si="47"/>
        <v>0</v>
      </c>
      <c r="AJ87" s="200">
        <f t="shared" si="47"/>
        <v>0</v>
      </c>
      <c r="AK87" s="200">
        <f t="shared" si="44"/>
        <v>0</v>
      </c>
      <c r="AL87" s="200">
        <f t="shared" si="45"/>
        <v>0</v>
      </c>
    </row>
    <row r="88" spans="2:38" hidden="1" x14ac:dyDescent="0.25">
      <c r="B88" s="189" t="s">
        <v>332</v>
      </c>
      <c r="C88" s="190" t="s">
        <v>214</v>
      </c>
      <c r="D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91">
        <f t="shared" si="37"/>
        <v>0</v>
      </c>
      <c r="G88" s="191"/>
      <c r="H88" s="191">
        <f t="shared" si="38"/>
        <v>0</v>
      </c>
      <c r="I88" s="191"/>
      <c r="J88" s="191">
        <f t="shared" si="39"/>
        <v>0</v>
      </c>
      <c r="K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91">
        <f t="shared" si="41"/>
        <v>0</v>
      </c>
      <c r="Z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91">
        <f t="shared" si="42"/>
        <v>0</v>
      </c>
      <c r="AD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91">
        <f t="shared" si="43"/>
        <v>0</v>
      </c>
      <c r="AH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91">
        <f t="shared" si="44"/>
        <v>0</v>
      </c>
      <c r="AL88" s="191">
        <f t="shared" si="45"/>
        <v>0</v>
      </c>
    </row>
    <row r="89" spans="2:38" hidden="1" x14ac:dyDescent="0.25">
      <c r="B89" s="189" t="s">
        <v>643</v>
      </c>
      <c r="C89" s="190" t="s">
        <v>644</v>
      </c>
      <c r="D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91">
        <f t="shared" si="37"/>
        <v>0</v>
      </c>
      <c r="G89" s="191"/>
      <c r="H89" s="191">
        <f t="shared" si="38"/>
        <v>0</v>
      </c>
      <c r="I89" s="191"/>
      <c r="J89" s="191">
        <f t="shared" si="39"/>
        <v>0</v>
      </c>
      <c r="K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91">
        <f t="shared" si="41"/>
        <v>0</v>
      </c>
      <c r="Z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91">
        <f t="shared" si="42"/>
        <v>0</v>
      </c>
      <c r="AD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91">
        <f t="shared" si="43"/>
        <v>0</v>
      </c>
      <c r="AH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91">
        <f t="shared" si="44"/>
        <v>0</v>
      </c>
      <c r="AL89" s="191">
        <f t="shared" si="45"/>
        <v>0</v>
      </c>
    </row>
    <row r="90" spans="2:38" hidden="1" x14ac:dyDescent="0.25">
      <c r="B90" s="189" t="s">
        <v>645</v>
      </c>
      <c r="C90" s="190" t="s">
        <v>646</v>
      </c>
      <c r="D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91">
        <f t="shared" si="37"/>
        <v>0</v>
      </c>
      <c r="G90" s="191"/>
      <c r="H90" s="191">
        <f t="shared" si="38"/>
        <v>0</v>
      </c>
      <c r="I90" s="191"/>
      <c r="J90" s="191">
        <f t="shared" si="39"/>
        <v>0</v>
      </c>
      <c r="K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91">
        <f t="shared" si="41"/>
        <v>0</v>
      </c>
      <c r="Z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91">
        <f t="shared" si="42"/>
        <v>0</v>
      </c>
      <c r="AD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91">
        <f t="shared" si="43"/>
        <v>0</v>
      </c>
      <c r="AH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91">
        <f t="shared" si="44"/>
        <v>0</v>
      </c>
      <c r="AL90" s="191">
        <f t="shared" si="45"/>
        <v>0</v>
      </c>
    </row>
    <row r="91" spans="2:38" hidden="1" x14ac:dyDescent="0.25">
      <c r="B91" s="189" t="s">
        <v>647</v>
      </c>
      <c r="C91" s="190" t="s">
        <v>648</v>
      </c>
      <c r="D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91">
        <f t="shared" si="37"/>
        <v>0</v>
      </c>
      <c r="G91" s="191"/>
      <c r="H91" s="191">
        <f t="shared" si="38"/>
        <v>0</v>
      </c>
      <c r="I91" s="191"/>
      <c r="J91" s="191">
        <f t="shared" si="39"/>
        <v>0</v>
      </c>
      <c r="K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91">
        <f t="shared" si="41"/>
        <v>0</v>
      </c>
      <c r="Z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91">
        <f t="shared" si="42"/>
        <v>0</v>
      </c>
      <c r="AD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91">
        <f t="shared" si="43"/>
        <v>0</v>
      </c>
      <c r="AH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91">
        <f t="shared" si="44"/>
        <v>0</v>
      </c>
      <c r="AL91" s="191">
        <f t="shared" si="45"/>
        <v>0</v>
      </c>
    </row>
    <row r="92" spans="2:38" hidden="1" x14ac:dyDescent="0.25">
      <c r="B92" s="189" t="s">
        <v>333</v>
      </c>
      <c r="C92" s="190" t="s">
        <v>215</v>
      </c>
      <c r="D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91">
        <f t="shared" si="37"/>
        <v>0</v>
      </c>
      <c r="G92" s="191"/>
      <c r="H92" s="191">
        <f t="shared" si="38"/>
        <v>0</v>
      </c>
      <c r="I92" s="191"/>
      <c r="J92" s="191">
        <f t="shared" si="39"/>
        <v>0</v>
      </c>
      <c r="K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91">
        <f t="shared" si="41"/>
        <v>0</v>
      </c>
      <c r="Z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91">
        <f t="shared" si="42"/>
        <v>0</v>
      </c>
      <c r="AD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91">
        <f t="shared" si="43"/>
        <v>0</v>
      </c>
      <c r="AH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91">
        <f t="shared" si="44"/>
        <v>0</v>
      </c>
      <c r="AL92" s="191">
        <f t="shared" si="45"/>
        <v>0</v>
      </c>
    </row>
    <row r="93" spans="2:38" hidden="1" x14ac:dyDescent="0.25">
      <c r="B93" s="189" t="s">
        <v>649</v>
      </c>
      <c r="C93" s="190" t="s">
        <v>650</v>
      </c>
      <c r="D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91">
        <f t="shared" si="37"/>
        <v>0</v>
      </c>
      <c r="G93" s="191"/>
      <c r="H93" s="191">
        <f t="shared" si="38"/>
        <v>0</v>
      </c>
      <c r="I93" s="191"/>
      <c r="J93" s="191">
        <f t="shared" si="39"/>
        <v>0</v>
      </c>
      <c r="K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91">
        <f t="shared" si="41"/>
        <v>0</v>
      </c>
      <c r="Z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91">
        <f t="shared" si="42"/>
        <v>0</v>
      </c>
      <c r="AD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91">
        <f t="shared" si="43"/>
        <v>0</v>
      </c>
      <c r="AH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91">
        <f t="shared" si="44"/>
        <v>0</v>
      </c>
      <c r="AL93" s="191">
        <f t="shared" si="45"/>
        <v>0</v>
      </c>
    </row>
    <row r="94" spans="2:38" hidden="1" x14ac:dyDescent="0.25">
      <c r="B94" s="189" t="s">
        <v>651</v>
      </c>
      <c r="C94" s="190" t="s">
        <v>652</v>
      </c>
      <c r="D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91">
        <f t="shared" si="37"/>
        <v>0</v>
      </c>
      <c r="G94" s="191"/>
      <c r="H94" s="191">
        <f t="shared" si="38"/>
        <v>0</v>
      </c>
      <c r="I94" s="191"/>
      <c r="J94" s="191">
        <f t="shared" si="39"/>
        <v>0</v>
      </c>
      <c r="K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91">
        <f t="shared" si="41"/>
        <v>0</v>
      </c>
      <c r="Z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91">
        <f t="shared" si="42"/>
        <v>0</v>
      </c>
      <c r="AD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91">
        <f t="shared" si="43"/>
        <v>0</v>
      </c>
      <c r="AH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91">
        <f t="shared" si="44"/>
        <v>0</v>
      </c>
      <c r="AL94" s="191">
        <f t="shared" si="45"/>
        <v>0</v>
      </c>
    </row>
    <row r="95" spans="2:38" hidden="1" x14ac:dyDescent="0.25">
      <c r="B95" s="189" t="s">
        <v>653</v>
      </c>
      <c r="C95" s="190" t="s">
        <v>654</v>
      </c>
      <c r="D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91">
        <f t="shared" si="37"/>
        <v>0</v>
      </c>
      <c r="G95" s="191"/>
      <c r="H95" s="191">
        <f t="shared" si="38"/>
        <v>0</v>
      </c>
      <c r="I95" s="191"/>
      <c r="J95" s="191">
        <f t="shared" si="39"/>
        <v>0</v>
      </c>
      <c r="K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91">
        <f t="shared" si="41"/>
        <v>0</v>
      </c>
      <c r="Z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91">
        <f t="shared" si="42"/>
        <v>0</v>
      </c>
      <c r="AD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91">
        <f t="shared" si="43"/>
        <v>0</v>
      </c>
      <c r="AH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91">
        <f t="shared" si="44"/>
        <v>0</v>
      </c>
      <c r="AL95" s="191">
        <f t="shared" si="45"/>
        <v>0</v>
      </c>
    </row>
    <row r="96" spans="2:38" hidden="1" x14ac:dyDescent="0.25">
      <c r="B96" s="189" t="s">
        <v>655</v>
      </c>
      <c r="C96" s="190" t="s">
        <v>656</v>
      </c>
      <c r="D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91">
        <f t="shared" si="37"/>
        <v>0</v>
      </c>
      <c r="G96" s="191"/>
      <c r="H96" s="191">
        <f t="shared" si="38"/>
        <v>0</v>
      </c>
      <c r="I96" s="191"/>
      <c r="J96" s="191">
        <f t="shared" si="39"/>
        <v>0</v>
      </c>
      <c r="K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91">
        <f t="shared" si="41"/>
        <v>0</v>
      </c>
      <c r="Z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91">
        <f t="shared" si="42"/>
        <v>0</v>
      </c>
      <c r="AD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91">
        <f t="shared" si="43"/>
        <v>0</v>
      </c>
      <c r="AH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91">
        <f t="shared" si="44"/>
        <v>0</v>
      </c>
      <c r="AL96" s="191">
        <f t="shared" si="45"/>
        <v>0</v>
      </c>
    </row>
    <row r="97" spans="2:38" hidden="1" x14ac:dyDescent="0.25">
      <c r="B97" s="186" t="s">
        <v>317</v>
      </c>
      <c r="C97" s="187" t="s">
        <v>199</v>
      </c>
      <c r="D97" s="188">
        <f>D98</f>
        <v>0</v>
      </c>
      <c r="E97" s="188">
        <f>E98</f>
        <v>0</v>
      </c>
      <c r="F97" s="188">
        <f t="shared" si="37"/>
        <v>0</v>
      </c>
      <c r="G97" s="188">
        <f>G98</f>
        <v>0</v>
      </c>
      <c r="H97" s="188">
        <f t="shared" si="38"/>
        <v>0</v>
      </c>
      <c r="I97" s="188">
        <f>I98</f>
        <v>0</v>
      </c>
      <c r="J97" s="188">
        <f t="shared" si="39"/>
        <v>0</v>
      </c>
      <c r="K97" s="188">
        <f t="shared" ref="K97:AJ97" si="48">K98</f>
        <v>0</v>
      </c>
      <c r="L97" s="188">
        <f t="shared" si="48"/>
        <v>0</v>
      </c>
      <c r="M97" s="188">
        <f t="shared" si="48"/>
        <v>0</v>
      </c>
      <c r="N97" s="188">
        <f t="shared" si="48"/>
        <v>0</v>
      </c>
      <c r="O97" s="188">
        <f t="shared" si="48"/>
        <v>0</v>
      </c>
      <c r="P97" s="188">
        <f t="shared" si="48"/>
        <v>0</v>
      </c>
      <c r="Q97" s="188">
        <f t="shared" si="48"/>
        <v>0</v>
      </c>
      <c r="R97" s="188">
        <f t="shared" si="48"/>
        <v>0</v>
      </c>
      <c r="S97" s="188">
        <f t="shared" si="48"/>
        <v>0</v>
      </c>
      <c r="T97" s="188">
        <f t="shared" si="48"/>
        <v>0</v>
      </c>
      <c r="U97" s="188">
        <f t="shared" si="48"/>
        <v>0</v>
      </c>
      <c r="V97" s="188">
        <f t="shared" si="48"/>
        <v>0</v>
      </c>
      <c r="W97" s="188">
        <f t="shared" si="48"/>
        <v>0</v>
      </c>
      <c r="X97" s="188">
        <f t="shared" si="48"/>
        <v>0</v>
      </c>
      <c r="Y97" s="188">
        <f t="shared" si="41"/>
        <v>0</v>
      </c>
      <c r="Z97" s="188">
        <f t="shared" si="48"/>
        <v>0</v>
      </c>
      <c r="AA97" s="188">
        <f t="shared" si="48"/>
        <v>0</v>
      </c>
      <c r="AB97" s="188">
        <f t="shared" si="48"/>
        <v>0</v>
      </c>
      <c r="AC97" s="188">
        <f t="shared" si="42"/>
        <v>0</v>
      </c>
      <c r="AD97" s="188">
        <f t="shared" si="48"/>
        <v>0</v>
      </c>
      <c r="AE97" s="188">
        <f t="shared" si="48"/>
        <v>0</v>
      </c>
      <c r="AF97" s="188">
        <f t="shared" si="48"/>
        <v>0</v>
      </c>
      <c r="AG97" s="188">
        <f t="shared" si="43"/>
        <v>0</v>
      </c>
      <c r="AH97" s="188">
        <f t="shared" si="48"/>
        <v>0</v>
      </c>
      <c r="AI97" s="188">
        <f t="shared" si="48"/>
        <v>0</v>
      </c>
      <c r="AJ97" s="188">
        <f t="shared" si="48"/>
        <v>0</v>
      </c>
      <c r="AK97" s="188">
        <f t="shared" si="44"/>
        <v>0</v>
      </c>
      <c r="AL97" s="188">
        <f t="shared" si="45"/>
        <v>0</v>
      </c>
    </row>
    <row r="98" spans="2:38" hidden="1" x14ac:dyDescent="0.25">
      <c r="B98" s="198" t="s">
        <v>321</v>
      </c>
      <c r="C98" s="199" t="s">
        <v>203</v>
      </c>
      <c r="D98" s="200">
        <f>SUM(D99:D109)</f>
        <v>0</v>
      </c>
      <c r="E98" s="200">
        <f>SUM(E99:E109)</f>
        <v>0</v>
      </c>
      <c r="F98" s="200">
        <f t="shared" si="37"/>
        <v>0</v>
      </c>
      <c r="G98" s="200">
        <f>G109</f>
        <v>0</v>
      </c>
      <c r="H98" s="200">
        <f t="shared" si="38"/>
        <v>0</v>
      </c>
      <c r="I98" s="200">
        <f>I109</f>
        <v>0</v>
      </c>
      <c r="J98" s="200">
        <f t="shared" si="39"/>
        <v>0</v>
      </c>
      <c r="K98" s="200">
        <f t="shared" ref="K98:X98" si="49">K109</f>
        <v>0</v>
      </c>
      <c r="L98" s="200">
        <f t="shared" si="49"/>
        <v>0</v>
      </c>
      <c r="M98" s="200">
        <f t="shared" si="49"/>
        <v>0</v>
      </c>
      <c r="N98" s="200">
        <f t="shared" si="49"/>
        <v>0</v>
      </c>
      <c r="O98" s="200">
        <f t="shared" si="49"/>
        <v>0</v>
      </c>
      <c r="P98" s="200">
        <f t="shared" si="49"/>
        <v>0</v>
      </c>
      <c r="Q98" s="200">
        <f t="shared" si="49"/>
        <v>0</v>
      </c>
      <c r="R98" s="200">
        <f t="shared" si="49"/>
        <v>0</v>
      </c>
      <c r="S98" s="200">
        <f t="shared" si="49"/>
        <v>0</v>
      </c>
      <c r="T98" s="200">
        <f t="shared" si="49"/>
        <v>0</v>
      </c>
      <c r="U98" s="200">
        <f t="shared" si="49"/>
        <v>0</v>
      </c>
      <c r="V98" s="200">
        <f t="shared" si="49"/>
        <v>0</v>
      </c>
      <c r="W98" s="200">
        <f t="shared" si="49"/>
        <v>0</v>
      </c>
      <c r="X98" s="200">
        <f t="shared" si="49"/>
        <v>0</v>
      </c>
      <c r="Y98" s="200">
        <f t="shared" si="41"/>
        <v>0</v>
      </c>
      <c r="Z98" s="200">
        <f>Z109</f>
        <v>0</v>
      </c>
      <c r="AA98" s="200">
        <f>AA109</f>
        <v>0</v>
      </c>
      <c r="AB98" s="200">
        <f>AB109</f>
        <v>0</v>
      </c>
      <c r="AC98" s="200">
        <f t="shared" si="42"/>
        <v>0</v>
      </c>
      <c r="AD98" s="200">
        <f>AD109</f>
        <v>0</v>
      </c>
      <c r="AE98" s="200">
        <f>AE109</f>
        <v>0</v>
      </c>
      <c r="AF98" s="200">
        <f>AF109</f>
        <v>0</v>
      </c>
      <c r="AG98" s="200">
        <f t="shared" si="43"/>
        <v>0</v>
      </c>
      <c r="AH98" s="200">
        <f>AH109</f>
        <v>0</v>
      </c>
      <c r="AI98" s="200">
        <f>AI109</f>
        <v>0</v>
      </c>
      <c r="AJ98" s="200">
        <f>AJ109</f>
        <v>0</v>
      </c>
      <c r="AK98" s="200">
        <f t="shared" si="44"/>
        <v>0</v>
      </c>
      <c r="AL98" s="200">
        <f t="shared" si="45"/>
        <v>0</v>
      </c>
    </row>
    <row r="99" spans="2:38" hidden="1" x14ac:dyDescent="0.25">
      <c r="B99" s="189" t="s">
        <v>334</v>
      </c>
      <c r="C99" s="190" t="s">
        <v>216</v>
      </c>
      <c r="D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191">
        <f t="shared" si="37"/>
        <v>0</v>
      </c>
      <c r="G99" s="191"/>
      <c r="H99" s="191">
        <f t="shared" si="38"/>
        <v>0</v>
      </c>
      <c r="I99" s="191"/>
      <c r="J99" s="191">
        <f t="shared" si="39"/>
        <v>0</v>
      </c>
      <c r="K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91">
        <f t="shared" si="41"/>
        <v>0</v>
      </c>
      <c r="Z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191">
        <f t="shared" si="42"/>
        <v>0</v>
      </c>
      <c r="AD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91">
        <f t="shared" si="43"/>
        <v>0</v>
      </c>
      <c r="AH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91">
        <f t="shared" si="44"/>
        <v>0</v>
      </c>
      <c r="AL99" s="191">
        <f t="shared" si="45"/>
        <v>0</v>
      </c>
    </row>
    <row r="100" spans="2:38" hidden="1" x14ac:dyDescent="0.25">
      <c r="B100" s="189" t="s">
        <v>695</v>
      </c>
      <c r="C100" s="190" t="s">
        <v>696</v>
      </c>
      <c r="D1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91">
        <f t="shared" si="37"/>
        <v>0</v>
      </c>
      <c r="G100" s="191"/>
      <c r="H100" s="191">
        <f t="shared" si="38"/>
        <v>0</v>
      </c>
      <c r="I100" s="191"/>
      <c r="J100" s="191">
        <f t="shared" si="39"/>
        <v>0</v>
      </c>
      <c r="K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91">
        <f t="shared" si="41"/>
        <v>0</v>
      </c>
      <c r="Z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91">
        <f t="shared" si="42"/>
        <v>0</v>
      </c>
      <c r="AD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91">
        <f t="shared" si="43"/>
        <v>0</v>
      </c>
      <c r="AH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91">
        <f t="shared" si="44"/>
        <v>0</v>
      </c>
      <c r="AL100" s="191">
        <f t="shared" si="45"/>
        <v>0</v>
      </c>
    </row>
    <row r="101" spans="2:38" hidden="1" x14ac:dyDescent="0.25">
      <c r="B101" s="189" t="s">
        <v>697</v>
      </c>
      <c r="C101" s="190" t="s">
        <v>698</v>
      </c>
      <c r="D1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91">
        <f t="shared" si="37"/>
        <v>0</v>
      </c>
      <c r="G101" s="191"/>
      <c r="H101" s="191">
        <f t="shared" si="38"/>
        <v>0</v>
      </c>
      <c r="I101" s="191"/>
      <c r="J101" s="191">
        <f t="shared" si="39"/>
        <v>0</v>
      </c>
      <c r="K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91">
        <f t="shared" si="41"/>
        <v>0</v>
      </c>
      <c r="Z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91">
        <f t="shared" si="42"/>
        <v>0</v>
      </c>
      <c r="AD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91">
        <f t="shared" si="43"/>
        <v>0</v>
      </c>
      <c r="AH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91">
        <f t="shared" si="44"/>
        <v>0</v>
      </c>
      <c r="AL101" s="191">
        <f t="shared" si="45"/>
        <v>0</v>
      </c>
    </row>
    <row r="102" spans="2:38" hidden="1" x14ac:dyDescent="0.25">
      <c r="B102" s="189" t="s">
        <v>699</v>
      </c>
      <c r="C102" s="190" t="s">
        <v>700</v>
      </c>
      <c r="D1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91">
        <f t="shared" si="37"/>
        <v>0</v>
      </c>
      <c r="G102" s="191"/>
      <c r="H102" s="191">
        <f t="shared" si="38"/>
        <v>0</v>
      </c>
      <c r="I102" s="191"/>
      <c r="J102" s="191">
        <f t="shared" si="39"/>
        <v>0</v>
      </c>
      <c r="K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91">
        <f t="shared" si="41"/>
        <v>0</v>
      </c>
      <c r="Z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91">
        <f t="shared" si="42"/>
        <v>0</v>
      </c>
      <c r="AD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91">
        <f t="shared" si="43"/>
        <v>0</v>
      </c>
      <c r="AH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91">
        <f t="shared" si="44"/>
        <v>0</v>
      </c>
      <c r="AL102" s="191">
        <f t="shared" si="45"/>
        <v>0</v>
      </c>
    </row>
    <row r="103" spans="2:38" hidden="1" x14ac:dyDescent="0.25">
      <c r="B103" s="189" t="s">
        <v>701</v>
      </c>
      <c r="C103" s="190" t="s">
        <v>702</v>
      </c>
      <c r="D1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91">
        <f t="shared" si="37"/>
        <v>0</v>
      </c>
      <c r="G103" s="191"/>
      <c r="H103" s="191">
        <f t="shared" si="38"/>
        <v>0</v>
      </c>
      <c r="I103" s="191"/>
      <c r="J103" s="191">
        <f t="shared" si="39"/>
        <v>0</v>
      </c>
      <c r="K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91">
        <f t="shared" si="41"/>
        <v>0</v>
      </c>
      <c r="Z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91">
        <f t="shared" si="42"/>
        <v>0</v>
      </c>
      <c r="AD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91">
        <f t="shared" si="43"/>
        <v>0</v>
      </c>
      <c r="AH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91">
        <f t="shared" si="44"/>
        <v>0</v>
      </c>
      <c r="AL103" s="191">
        <f t="shared" si="45"/>
        <v>0</v>
      </c>
    </row>
    <row r="104" spans="2:38" hidden="1" x14ac:dyDescent="0.25">
      <c r="B104" s="189" t="s">
        <v>703</v>
      </c>
      <c r="C104" s="190" t="s">
        <v>704</v>
      </c>
      <c r="D1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91">
        <f t="shared" si="37"/>
        <v>0</v>
      </c>
      <c r="G104" s="191"/>
      <c r="H104" s="191">
        <f t="shared" si="38"/>
        <v>0</v>
      </c>
      <c r="I104" s="191"/>
      <c r="J104" s="191">
        <f t="shared" si="39"/>
        <v>0</v>
      </c>
      <c r="K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91">
        <f t="shared" si="41"/>
        <v>0</v>
      </c>
      <c r="Z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91">
        <f t="shared" si="42"/>
        <v>0</v>
      </c>
      <c r="AD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91">
        <f t="shared" si="43"/>
        <v>0</v>
      </c>
      <c r="AH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91">
        <f t="shared" si="44"/>
        <v>0</v>
      </c>
      <c r="AL104" s="191">
        <f t="shared" si="45"/>
        <v>0</v>
      </c>
    </row>
    <row r="105" spans="2:38" hidden="1" x14ac:dyDescent="0.25">
      <c r="B105" s="189" t="s">
        <v>705</v>
      </c>
      <c r="C105" s="190" t="s">
        <v>706</v>
      </c>
      <c r="D1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91">
        <f t="shared" si="37"/>
        <v>0</v>
      </c>
      <c r="G105" s="191"/>
      <c r="H105" s="191">
        <f t="shared" si="38"/>
        <v>0</v>
      </c>
      <c r="I105" s="191"/>
      <c r="J105" s="191">
        <f t="shared" si="39"/>
        <v>0</v>
      </c>
      <c r="K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91">
        <f t="shared" si="41"/>
        <v>0</v>
      </c>
      <c r="Z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91">
        <f t="shared" si="42"/>
        <v>0</v>
      </c>
      <c r="AD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91">
        <f t="shared" si="43"/>
        <v>0</v>
      </c>
      <c r="AH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91">
        <f t="shared" si="44"/>
        <v>0</v>
      </c>
      <c r="AL105" s="191">
        <f t="shared" si="45"/>
        <v>0</v>
      </c>
    </row>
    <row r="106" spans="2:38" hidden="1" x14ac:dyDescent="0.25">
      <c r="B106" s="189" t="s">
        <v>707</v>
      </c>
      <c r="C106" s="190" t="s">
        <v>708</v>
      </c>
      <c r="D1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91">
        <f t="shared" si="37"/>
        <v>0</v>
      </c>
      <c r="G106" s="191"/>
      <c r="H106" s="191">
        <f t="shared" si="38"/>
        <v>0</v>
      </c>
      <c r="I106" s="191"/>
      <c r="J106" s="191">
        <f t="shared" si="39"/>
        <v>0</v>
      </c>
      <c r="K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91">
        <f t="shared" si="41"/>
        <v>0</v>
      </c>
      <c r="Z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91">
        <f t="shared" si="42"/>
        <v>0</v>
      </c>
      <c r="AD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91">
        <f t="shared" si="43"/>
        <v>0</v>
      </c>
      <c r="AH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91">
        <f t="shared" si="44"/>
        <v>0</v>
      </c>
      <c r="AL106" s="191">
        <f t="shared" si="45"/>
        <v>0</v>
      </c>
    </row>
    <row r="107" spans="2:38" hidden="1" x14ac:dyDescent="0.25">
      <c r="B107" s="189" t="s">
        <v>709</v>
      </c>
      <c r="C107" s="190" t="s">
        <v>710</v>
      </c>
      <c r="D1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91">
        <f t="shared" si="37"/>
        <v>0</v>
      </c>
      <c r="G107" s="191"/>
      <c r="H107" s="191">
        <f t="shared" si="38"/>
        <v>0</v>
      </c>
      <c r="I107" s="191"/>
      <c r="J107" s="191">
        <f t="shared" si="39"/>
        <v>0</v>
      </c>
      <c r="K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91">
        <f t="shared" si="41"/>
        <v>0</v>
      </c>
      <c r="Z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91">
        <f t="shared" si="42"/>
        <v>0</v>
      </c>
      <c r="AD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91">
        <f t="shared" si="43"/>
        <v>0</v>
      </c>
      <c r="AH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91">
        <f t="shared" si="44"/>
        <v>0</v>
      </c>
      <c r="AL107" s="191">
        <f t="shared" si="45"/>
        <v>0</v>
      </c>
    </row>
    <row r="108" spans="2:38" hidden="1" x14ac:dyDescent="0.25">
      <c r="B108" s="189" t="s">
        <v>711</v>
      </c>
      <c r="C108" s="190" t="s">
        <v>712</v>
      </c>
      <c r="D1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91">
        <f t="shared" si="37"/>
        <v>0</v>
      </c>
      <c r="G108" s="191"/>
      <c r="H108" s="191">
        <f t="shared" si="38"/>
        <v>0</v>
      </c>
      <c r="I108" s="191"/>
      <c r="J108" s="191">
        <f t="shared" si="39"/>
        <v>0</v>
      </c>
      <c r="K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91">
        <f t="shared" si="41"/>
        <v>0</v>
      </c>
      <c r="Z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91">
        <f t="shared" si="42"/>
        <v>0</v>
      </c>
      <c r="AD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91">
        <f t="shared" si="43"/>
        <v>0</v>
      </c>
      <c r="AH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91">
        <f t="shared" si="44"/>
        <v>0</v>
      </c>
      <c r="AL108" s="191">
        <f t="shared" si="45"/>
        <v>0</v>
      </c>
    </row>
    <row r="109" spans="2:38" hidden="1" x14ac:dyDescent="0.25">
      <c r="B109" s="189" t="s">
        <v>713</v>
      </c>
      <c r="C109" s="190" t="s">
        <v>714</v>
      </c>
      <c r="D1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91">
        <f t="shared" si="37"/>
        <v>0</v>
      </c>
      <c r="G109" s="191"/>
      <c r="H109" s="191">
        <f t="shared" si="38"/>
        <v>0</v>
      </c>
      <c r="I109" s="191"/>
      <c r="J109" s="191">
        <f t="shared" si="39"/>
        <v>0</v>
      </c>
      <c r="K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91">
        <f t="shared" si="41"/>
        <v>0</v>
      </c>
      <c r="Z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91">
        <f t="shared" si="42"/>
        <v>0</v>
      </c>
      <c r="AD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91">
        <f t="shared" si="43"/>
        <v>0</v>
      </c>
      <c r="AH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91">
        <f t="shared" si="44"/>
        <v>0</v>
      </c>
      <c r="AL109" s="191">
        <f t="shared" si="45"/>
        <v>0</v>
      </c>
    </row>
    <row r="110" spans="2:38" x14ac:dyDescent="0.25">
      <c r="B110" s="186" t="s">
        <v>335</v>
      </c>
      <c r="C110" s="187" t="s">
        <v>217</v>
      </c>
      <c r="D110" s="188">
        <f>D111+D122+D137+D153+D168+D194+D197+D204</f>
        <v>120000</v>
      </c>
      <c r="E110" s="188">
        <f>E111+E122+E137+E153+E168+E194+E197+E204</f>
        <v>0</v>
      </c>
      <c r="F110" s="188">
        <f t="shared" si="37"/>
        <v>120000</v>
      </c>
      <c r="G110" s="188">
        <f>G111+G122+G137+G153+G168+G194+G197+G204</f>
        <v>0</v>
      </c>
      <c r="H110" s="188">
        <f t="shared" si="38"/>
        <v>120000</v>
      </c>
      <c r="I110" s="188">
        <f>I111+I122+I137+I153+I168+I194+I197+I204</f>
        <v>0</v>
      </c>
      <c r="J110" s="188">
        <f t="shared" si="39"/>
        <v>120000</v>
      </c>
      <c r="K110" s="188">
        <f t="shared" ref="K110:X110" si="50">K111+K122+K137+K153+K168+K194+K197+K204</f>
        <v>220000</v>
      </c>
      <c r="L110" s="188">
        <f t="shared" si="50"/>
        <v>0</v>
      </c>
      <c r="M110" s="188">
        <f t="shared" si="50"/>
        <v>0</v>
      </c>
      <c r="N110" s="188">
        <f t="shared" si="50"/>
        <v>76000</v>
      </c>
      <c r="O110" s="188">
        <f t="shared" si="50"/>
        <v>0</v>
      </c>
      <c r="P110" s="188">
        <f t="shared" si="50"/>
        <v>4000</v>
      </c>
      <c r="Q110" s="188">
        <f t="shared" si="50"/>
        <v>0</v>
      </c>
      <c r="R110" s="188">
        <f t="shared" si="50"/>
        <v>0</v>
      </c>
      <c r="S110" s="188">
        <f t="shared" si="50"/>
        <v>0</v>
      </c>
      <c r="T110" s="188">
        <f t="shared" si="50"/>
        <v>0</v>
      </c>
      <c r="U110" s="188">
        <f t="shared" si="50"/>
        <v>0</v>
      </c>
      <c r="V110" s="188">
        <f t="shared" si="50"/>
        <v>180000</v>
      </c>
      <c r="W110" s="188">
        <f t="shared" si="50"/>
        <v>120000</v>
      </c>
      <c r="X110" s="188">
        <f t="shared" si="50"/>
        <v>0</v>
      </c>
      <c r="Y110" s="188">
        <f t="shared" si="41"/>
        <v>300000</v>
      </c>
      <c r="Z110" s="188">
        <f>Z111+Z122+Z137+Z153+Z168+Z194+Z197+Z204</f>
        <v>0</v>
      </c>
      <c r="AA110" s="188">
        <f>AA111+AA122+AA137+AA153+AA168+AA194+AA197+AA204</f>
        <v>0</v>
      </c>
      <c r="AB110" s="188">
        <f>AB111+AB122+AB137+AB153+AB168+AB194+AB197+AB204</f>
        <v>0</v>
      </c>
      <c r="AC110" s="188">
        <f t="shared" si="42"/>
        <v>0</v>
      </c>
      <c r="AD110" s="188">
        <f>AD111+AD122+AD137+AD153+AD168+AD194+AD197+AD204</f>
        <v>0</v>
      </c>
      <c r="AE110" s="188">
        <f>AE111+AE122+AE137+AE153+AE168+AE194+AE197+AE204</f>
        <v>0</v>
      </c>
      <c r="AF110" s="188">
        <f>AF111+AF122+AF137+AF153+AF168+AF194+AF197+AF204</f>
        <v>0</v>
      </c>
      <c r="AG110" s="188">
        <f t="shared" si="43"/>
        <v>0</v>
      </c>
      <c r="AH110" s="188">
        <f>AH111+AH122+AH137+AH153+AH168+AH194+AH197+AH204</f>
        <v>0</v>
      </c>
      <c r="AI110" s="188">
        <f>AI111+AI122+AI137+AI153+AI168+AI194+AI197+AI204</f>
        <v>0</v>
      </c>
      <c r="AJ110" s="188">
        <f>AJ111+AJ122+AJ137+AJ153+AJ168+AJ194+AJ197+AJ204</f>
        <v>0</v>
      </c>
      <c r="AK110" s="188">
        <f t="shared" si="44"/>
        <v>0</v>
      </c>
      <c r="AL110" s="188">
        <f t="shared" si="45"/>
        <v>300000</v>
      </c>
    </row>
    <row r="111" spans="2:38" x14ac:dyDescent="0.25">
      <c r="B111" s="198" t="s">
        <v>336</v>
      </c>
      <c r="C111" s="199" t="s">
        <v>218</v>
      </c>
      <c r="D111" s="200">
        <f>SUM(D112:D121)</f>
        <v>0</v>
      </c>
      <c r="E111" s="200">
        <f>SUM(E112:E121)</f>
        <v>0</v>
      </c>
      <c r="F111" s="200">
        <f t="shared" si="37"/>
        <v>0</v>
      </c>
      <c r="G111" s="200">
        <f>SUM(G112:G121)</f>
        <v>0</v>
      </c>
      <c r="H111" s="200">
        <f t="shared" si="38"/>
        <v>0</v>
      </c>
      <c r="I111" s="200">
        <f>SUM(I112:I121)</f>
        <v>0</v>
      </c>
      <c r="J111" s="200">
        <f t="shared" si="39"/>
        <v>0</v>
      </c>
      <c r="K111" s="200">
        <f t="shared" ref="K111:X111" si="51">SUM(K112:K121)</f>
        <v>0</v>
      </c>
      <c r="L111" s="200">
        <f t="shared" si="51"/>
        <v>0</v>
      </c>
      <c r="M111" s="200">
        <f t="shared" si="51"/>
        <v>0</v>
      </c>
      <c r="N111" s="200">
        <f t="shared" si="51"/>
        <v>0</v>
      </c>
      <c r="O111" s="200">
        <f t="shared" si="51"/>
        <v>0</v>
      </c>
      <c r="P111" s="200">
        <f t="shared" si="51"/>
        <v>0</v>
      </c>
      <c r="Q111" s="200">
        <f t="shared" si="51"/>
        <v>0</v>
      </c>
      <c r="R111" s="200">
        <f t="shared" si="51"/>
        <v>0</v>
      </c>
      <c r="S111" s="200">
        <f t="shared" si="51"/>
        <v>0</v>
      </c>
      <c r="T111" s="200">
        <f t="shared" si="51"/>
        <v>0</v>
      </c>
      <c r="U111" s="200">
        <f t="shared" si="51"/>
        <v>0</v>
      </c>
      <c r="V111" s="200">
        <f t="shared" si="51"/>
        <v>0</v>
      </c>
      <c r="W111" s="200">
        <f t="shared" si="51"/>
        <v>0</v>
      </c>
      <c r="X111" s="200">
        <f t="shared" si="51"/>
        <v>0</v>
      </c>
      <c r="Y111" s="200">
        <f t="shared" si="41"/>
        <v>0</v>
      </c>
      <c r="Z111" s="200">
        <f>SUM(Z112:Z121)</f>
        <v>0</v>
      </c>
      <c r="AA111" s="200">
        <f>SUM(AA112:AA121)</f>
        <v>0</v>
      </c>
      <c r="AB111" s="200">
        <f>SUM(AB112:AB121)</f>
        <v>0</v>
      </c>
      <c r="AC111" s="200">
        <f t="shared" si="42"/>
        <v>0</v>
      </c>
      <c r="AD111" s="200">
        <f>SUM(AD112:AD121)</f>
        <v>0</v>
      </c>
      <c r="AE111" s="200">
        <f>SUM(AE112:AE121)</f>
        <v>0</v>
      </c>
      <c r="AF111" s="200">
        <f>SUM(AF112:AF121)</f>
        <v>0</v>
      </c>
      <c r="AG111" s="200">
        <f t="shared" si="43"/>
        <v>0</v>
      </c>
      <c r="AH111" s="200">
        <f>SUM(AH112:AH121)</f>
        <v>0</v>
      </c>
      <c r="AI111" s="200">
        <f>SUM(AI112:AI121)</f>
        <v>0</v>
      </c>
      <c r="AJ111" s="200">
        <f>SUM(AJ112:AJ121)</f>
        <v>0</v>
      </c>
      <c r="AK111" s="200">
        <f t="shared" si="44"/>
        <v>0</v>
      </c>
      <c r="AL111" s="200">
        <f t="shared" si="45"/>
        <v>0</v>
      </c>
    </row>
    <row r="112" spans="2:38" hidden="1" x14ac:dyDescent="0.25">
      <c r="B112" s="189" t="s">
        <v>739</v>
      </c>
      <c r="C112" s="190" t="s">
        <v>175</v>
      </c>
      <c r="D1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91">
        <f t="shared" si="37"/>
        <v>0</v>
      </c>
      <c r="G112" s="191"/>
      <c r="H112" s="191">
        <f t="shared" ref="H112:H119" si="52">F112-G112</f>
        <v>0</v>
      </c>
      <c r="I112" s="191"/>
      <c r="J112" s="191">
        <f t="shared" ref="J112:J119" si="53">F112-I112</f>
        <v>0</v>
      </c>
      <c r="K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91">
        <f t="shared" ref="Y112:Y119" si="54">V112+W112+X112</f>
        <v>0</v>
      </c>
      <c r="Z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91">
        <f t="shared" ref="AC112:AC119" si="55">Z112+AA112+AB112</f>
        <v>0</v>
      </c>
      <c r="AD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91">
        <f t="shared" ref="AG112:AG119" si="56">AD112+AE112+AF112</f>
        <v>0</v>
      </c>
      <c r="AH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91">
        <f t="shared" ref="AK112:AK119" si="57">AH112+AI112+AJ112</f>
        <v>0</v>
      </c>
      <c r="AL112" s="191">
        <f t="shared" ref="AL112:AL119" si="58">Y112+AC112+AG112+AK112</f>
        <v>0</v>
      </c>
    </row>
    <row r="113" spans="2:38" hidden="1" x14ac:dyDescent="0.25">
      <c r="B113" s="189" t="s">
        <v>740</v>
      </c>
      <c r="C113" s="190" t="s">
        <v>741</v>
      </c>
      <c r="D1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91">
        <f t="shared" si="37"/>
        <v>0</v>
      </c>
      <c r="G113" s="191"/>
      <c r="H113" s="191">
        <f t="shared" si="52"/>
        <v>0</v>
      </c>
      <c r="I113" s="191"/>
      <c r="J113" s="191">
        <f t="shared" si="53"/>
        <v>0</v>
      </c>
      <c r="K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91">
        <f t="shared" si="54"/>
        <v>0</v>
      </c>
      <c r="Z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91">
        <f t="shared" si="55"/>
        <v>0</v>
      </c>
      <c r="AD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91">
        <f t="shared" si="56"/>
        <v>0</v>
      </c>
      <c r="AH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91">
        <f t="shared" si="57"/>
        <v>0</v>
      </c>
      <c r="AL113" s="191">
        <f t="shared" si="58"/>
        <v>0</v>
      </c>
    </row>
    <row r="114" spans="2:38" hidden="1" x14ac:dyDescent="0.25">
      <c r="B114" s="189" t="s">
        <v>742</v>
      </c>
      <c r="C114" s="190" t="s">
        <v>743</v>
      </c>
      <c r="D1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91">
        <f t="shared" si="37"/>
        <v>0</v>
      </c>
      <c r="G114" s="191"/>
      <c r="H114" s="191">
        <f t="shared" si="52"/>
        <v>0</v>
      </c>
      <c r="I114" s="191"/>
      <c r="J114" s="191">
        <f t="shared" si="53"/>
        <v>0</v>
      </c>
      <c r="K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91">
        <f t="shared" si="54"/>
        <v>0</v>
      </c>
      <c r="Z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91">
        <f t="shared" si="55"/>
        <v>0</v>
      </c>
      <c r="AD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91">
        <f t="shared" si="56"/>
        <v>0</v>
      </c>
      <c r="AH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91">
        <f t="shared" si="57"/>
        <v>0</v>
      </c>
      <c r="AL114" s="191">
        <f t="shared" si="58"/>
        <v>0</v>
      </c>
    </row>
    <row r="115" spans="2:38" hidden="1" x14ac:dyDescent="0.25">
      <c r="B115" s="189" t="s">
        <v>337</v>
      </c>
      <c r="C115" s="190" t="s">
        <v>219</v>
      </c>
      <c r="D1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91">
        <f t="shared" si="37"/>
        <v>0</v>
      </c>
      <c r="G115" s="191"/>
      <c r="H115" s="191">
        <f>F115-G115</f>
        <v>0</v>
      </c>
      <c r="I115" s="191"/>
      <c r="J115" s="191">
        <f>F115-I115</f>
        <v>0</v>
      </c>
      <c r="K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91">
        <f>V115+W115+X115</f>
        <v>0</v>
      </c>
      <c r="Z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91">
        <f>Z115+AA115+AB115</f>
        <v>0</v>
      </c>
      <c r="AD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91">
        <f>AD115+AE115+AF115</f>
        <v>0</v>
      </c>
      <c r="AH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91">
        <f>AH115+AI115+AJ115</f>
        <v>0</v>
      </c>
      <c r="AL115" s="191">
        <f>Y115+AC115+AG115+AK115</f>
        <v>0</v>
      </c>
    </row>
    <row r="116" spans="2:38" hidden="1" x14ac:dyDescent="0.25">
      <c r="B116" s="189" t="s">
        <v>744</v>
      </c>
      <c r="C116" s="190" t="s">
        <v>745</v>
      </c>
      <c r="D1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191">
        <f t="shared" si="37"/>
        <v>0</v>
      </c>
      <c r="G116" s="191"/>
      <c r="H116" s="191">
        <f>F116-G116</f>
        <v>0</v>
      </c>
      <c r="I116" s="191"/>
      <c r="J116" s="191">
        <f>F116-I116</f>
        <v>0</v>
      </c>
      <c r="K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191">
        <f>V116+W116+X116</f>
        <v>0</v>
      </c>
      <c r="Z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91">
        <f>Z116+AA116+AB116</f>
        <v>0</v>
      </c>
      <c r="AD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191">
        <f>AD116+AE116+AF116</f>
        <v>0</v>
      </c>
      <c r="AH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91">
        <f>AH116+AI116+AJ116</f>
        <v>0</v>
      </c>
      <c r="AL116" s="191">
        <f>Y116+AC116+AG116+AK116</f>
        <v>0</v>
      </c>
    </row>
    <row r="117" spans="2:38" hidden="1" x14ac:dyDescent="0.25">
      <c r="B117" s="189" t="s">
        <v>746</v>
      </c>
      <c r="C117" s="190" t="s">
        <v>747</v>
      </c>
      <c r="D1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91">
        <f t="shared" si="37"/>
        <v>0</v>
      </c>
      <c r="G117" s="191"/>
      <c r="H117" s="191">
        <f>F117-G117</f>
        <v>0</v>
      </c>
      <c r="I117" s="191"/>
      <c r="J117" s="191">
        <f>F117-I117</f>
        <v>0</v>
      </c>
      <c r="K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91">
        <f>V117+W117+X117</f>
        <v>0</v>
      </c>
      <c r="Z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91">
        <f>Z117+AA117+AB117</f>
        <v>0</v>
      </c>
      <c r="AD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91">
        <f>AD117+AE117+AF117</f>
        <v>0</v>
      </c>
      <c r="AH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91">
        <f>AH117+AI117+AJ117</f>
        <v>0</v>
      </c>
      <c r="AL117" s="191">
        <f>Y117+AC117+AG117+AK117</f>
        <v>0</v>
      </c>
    </row>
    <row r="118" spans="2:38" hidden="1" x14ac:dyDescent="0.25">
      <c r="B118" s="189" t="s">
        <v>748</v>
      </c>
      <c r="C118" s="190" t="s">
        <v>749</v>
      </c>
      <c r="D1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91">
        <f t="shared" si="37"/>
        <v>0</v>
      </c>
      <c r="G118" s="191"/>
      <c r="H118" s="191">
        <f>F118-G118</f>
        <v>0</v>
      </c>
      <c r="I118" s="191"/>
      <c r="J118" s="191">
        <f>F118-I118</f>
        <v>0</v>
      </c>
      <c r="K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91">
        <f>V118+W118+X118</f>
        <v>0</v>
      </c>
      <c r="Z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91">
        <f>Z118+AA118+AB118</f>
        <v>0</v>
      </c>
      <c r="AD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91">
        <f>AD118+AE118+AF118</f>
        <v>0</v>
      </c>
      <c r="AH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91">
        <f>AH118+AI118+AJ118</f>
        <v>0</v>
      </c>
      <c r="AL118" s="191">
        <f>Y118+AC118+AG118+AK118</f>
        <v>0</v>
      </c>
    </row>
    <row r="119" spans="2:38" hidden="1" x14ac:dyDescent="0.25">
      <c r="B119" s="189" t="s">
        <v>750</v>
      </c>
      <c r="C119" s="190" t="s">
        <v>751</v>
      </c>
      <c r="D1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91">
        <f t="shared" si="37"/>
        <v>0</v>
      </c>
      <c r="G119" s="191"/>
      <c r="H119" s="191">
        <f t="shared" si="52"/>
        <v>0</v>
      </c>
      <c r="I119" s="191"/>
      <c r="J119" s="191">
        <f t="shared" si="53"/>
        <v>0</v>
      </c>
      <c r="K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91">
        <f t="shared" si="54"/>
        <v>0</v>
      </c>
      <c r="Z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91">
        <f t="shared" si="55"/>
        <v>0</v>
      </c>
      <c r="AD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91">
        <f t="shared" si="56"/>
        <v>0</v>
      </c>
      <c r="AH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91">
        <f t="shared" si="57"/>
        <v>0</v>
      </c>
      <c r="AL119" s="191">
        <f t="shared" si="58"/>
        <v>0</v>
      </c>
    </row>
    <row r="120" spans="2:38" hidden="1" x14ac:dyDescent="0.25">
      <c r="B120" s="189" t="s">
        <v>752</v>
      </c>
      <c r="C120" s="190" t="s">
        <v>753</v>
      </c>
      <c r="D1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91">
        <f t="shared" si="37"/>
        <v>0</v>
      </c>
      <c r="G120" s="191"/>
      <c r="H120" s="191">
        <f>F120-G120</f>
        <v>0</v>
      </c>
      <c r="I120" s="191"/>
      <c r="J120" s="191">
        <f>F120-I120</f>
        <v>0</v>
      </c>
      <c r="K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91">
        <f>V120+W120+X120</f>
        <v>0</v>
      </c>
      <c r="Z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91">
        <f>Z120+AA120+AB120</f>
        <v>0</v>
      </c>
      <c r="AD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91">
        <f>AD120+AE120+AF120</f>
        <v>0</v>
      </c>
      <c r="AH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91">
        <f>AH120+AI120+AJ120</f>
        <v>0</v>
      </c>
      <c r="AL120" s="191">
        <f>Y120+AC120+AG120+AK120</f>
        <v>0</v>
      </c>
    </row>
    <row r="121" spans="2:38" hidden="1" x14ac:dyDescent="0.25">
      <c r="B121" s="189" t="s">
        <v>754</v>
      </c>
      <c r="C121" s="190" t="s">
        <v>755</v>
      </c>
      <c r="D1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91">
        <f t="shared" si="37"/>
        <v>0</v>
      </c>
      <c r="G121" s="191"/>
      <c r="H121" s="191">
        <f>F121-G121</f>
        <v>0</v>
      </c>
      <c r="I121" s="191"/>
      <c r="J121" s="191">
        <f>F121-I121</f>
        <v>0</v>
      </c>
      <c r="K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91">
        <f>V121+W121+X121</f>
        <v>0</v>
      </c>
      <c r="Z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91">
        <f>Z121+AA121+AB121</f>
        <v>0</v>
      </c>
      <c r="AD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91">
        <f>AD121+AE121+AF121</f>
        <v>0</v>
      </c>
      <c r="AH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91">
        <f>AH121+AI121+AJ121</f>
        <v>0</v>
      </c>
      <c r="AL121" s="191">
        <f>Y121+AC121+AG121+AK121</f>
        <v>0</v>
      </c>
    </row>
    <row r="122" spans="2:38" x14ac:dyDescent="0.25">
      <c r="B122" s="198" t="s">
        <v>338</v>
      </c>
      <c r="C122" s="199" t="s">
        <v>220</v>
      </c>
      <c r="D122" s="200">
        <f>SUM(D123:D136)</f>
        <v>0</v>
      </c>
      <c r="E122" s="200">
        <f>SUM(E123:E136)</f>
        <v>0</v>
      </c>
      <c r="F122" s="200">
        <f t="shared" si="37"/>
        <v>0</v>
      </c>
      <c r="G122" s="200">
        <f>SUM(G123:G136)</f>
        <v>0</v>
      </c>
      <c r="H122" s="200">
        <f>F122-G122</f>
        <v>0</v>
      </c>
      <c r="I122" s="200">
        <f>SUM(I123:I136)</f>
        <v>0</v>
      </c>
      <c r="J122" s="200">
        <f>F122-I122</f>
        <v>0</v>
      </c>
      <c r="K122" s="200">
        <f t="shared" ref="K122:AJ122" si="59">SUM(K123:K136)</f>
        <v>0</v>
      </c>
      <c r="L122" s="200">
        <f t="shared" si="59"/>
        <v>0</v>
      </c>
      <c r="M122" s="200">
        <f t="shared" si="59"/>
        <v>0</v>
      </c>
      <c r="N122" s="200">
        <f t="shared" si="59"/>
        <v>0</v>
      </c>
      <c r="O122" s="200">
        <f t="shared" si="59"/>
        <v>0</v>
      </c>
      <c r="P122" s="200">
        <f t="shared" si="59"/>
        <v>0</v>
      </c>
      <c r="Q122" s="200">
        <f t="shared" si="59"/>
        <v>0</v>
      </c>
      <c r="R122" s="200">
        <f t="shared" si="59"/>
        <v>0</v>
      </c>
      <c r="S122" s="200">
        <f t="shared" si="59"/>
        <v>0</v>
      </c>
      <c r="T122" s="200">
        <f t="shared" si="59"/>
        <v>0</v>
      </c>
      <c r="U122" s="200">
        <f t="shared" si="59"/>
        <v>0</v>
      </c>
      <c r="V122" s="200">
        <f t="shared" si="59"/>
        <v>0</v>
      </c>
      <c r="W122" s="200">
        <f t="shared" si="59"/>
        <v>0</v>
      </c>
      <c r="X122" s="200">
        <f t="shared" si="59"/>
        <v>0</v>
      </c>
      <c r="Y122" s="200">
        <f>V122+W122+X122</f>
        <v>0</v>
      </c>
      <c r="Z122" s="200">
        <f t="shared" si="59"/>
        <v>0</v>
      </c>
      <c r="AA122" s="200">
        <f t="shared" si="59"/>
        <v>0</v>
      </c>
      <c r="AB122" s="200">
        <f t="shared" si="59"/>
        <v>0</v>
      </c>
      <c r="AC122" s="200">
        <f>Z122+AA122+AB122</f>
        <v>0</v>
      </c>
      <c r="AD122" s="200">
        <f t="shared" si="59"/>
        <v>0</v>
      </c>
      <c r="AE122" s="200">
        <f t="shared" si="59"/>
        <v>0</v>
      </c>
      <c r="AF122" s="200">
        <f t="shared" si="59"/>
        <v>0</v>
      </c>
      <c r="AG122" s="200">
        <f>AD122+AE122+AF122</f>
        <v>0</v>
      </c>
      <c r="AH122" s="200">
        <f t="shared" si="59"/>
        <v>0</v>
      </c>
      <c r="AI122" s="200">
        <f t="shared" si="59"/>
        <v>0</v>
      </c>
      <c r="AJ122" s="200">
        <f t="shared" si="59"/>
        <v>0</v>
      </c>
      <c r="AK122" s="200">
        <f>AH122+AI122+AJ122</f>
        <v>0</v>
      </c>
      <c r="AL122" s="200">
        <f>Y122+AC122+AG122+AK122</f>
        <v>0</v>
      </c>
    </row>
    <row r="123" spans="2:38" hidden="1" x14ac:dyDescent="0.25">
      <c r="B123" s="189" t="s">
        <v>339</v>
      </c>
      <c r="C123" s="190" t="s">
        <v>221</v>
      </c>
      <c r="D1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91">
        <f t="shared" si="37"/>
        <v>0</v>
      </c>
      <c r="G123" s="191"/>
      <c r="H123" s="191">
        <f>F123-G123</f>
        <v>0</v>
      </c>
      <c r="I123" s="191"/>
      <c r="J123" s="191">
        <f>F123-I123</f>
        <v>0</v>
      </c>
      <c r="K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91">
        <f>V123+W123+X123</f>
        <v>0</v>
      </c>
      <c r="Z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91">
        <f>Z123+AA123+AB123</f>
        <v>0</v>
      </c>
      <c r="AD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91">
        <f>AD123+AE123+AF123</f>
        <v>0</v>
      </c>
      <c r="AH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91">
        <f>AH123+AI123+AJ123</f>
        <v>0</v>
      </c>
      <c r="AL123" s="191">
        <f>Y123+AC123+AG123+AK123</f>
        <v>0</v>
      </c>
    </row>
    <row r="124" spans="2:38" hidden="1" x14ac:dyDescent="0.25">
      <c r="B124" s="189" t="s">
        <v>756</v>
      </c>
      <c r="C124" s="190" t="s">
        <v>757</v>
      </c>
      <c r="D1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91">
        <f t="shared" ref="F124:F129" si="60">D124+E124</f>
        <v>0</v>
      </c>
      <c r="G124" s="191"/>
      <c r="H124" s="191">
        <f t="shared" ref="H124:H129" si="61">F124-G124</f>
        <v>0</v>
      </c>
      <c r="I124" s="191"/>
      <c r="J124" s="191">
        <f t="shared" ref="J124:J129" si="62">F124-I124</f>
        <v>0</v>
      </c>
      <c r="K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91">
        <f t="shared" ref="Y124:Y129" si="63">V124+W124+X124</f>
        <v>0</v>
      </c>
      <c r="Z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91">
        <f t="shared" ref="AC124:AC129" si="64">Z124+AA124+AB124</f>
        <v>0</v>
      </c>
      <c r="AD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91">
        <f t="shared" ref="AG124:AG129" si="65">AD124+AE124+AF124</f>
        <v>0</v>
      </c>
      <c r="AH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91">
        <f t="shared" ref="AK124:AK129" si="66">AH124+AI124+AJ124</f>
        <v>0</v>
      </c>
      <c r="AL124" s="191">
        <f t="shared" ref="AL124:AL129" si="67">Y124+AC124+AG124+AK124</f>
        <v>0</v>
      </c>
    </row>
    <row r="125" spans="2:38" hidden="1" x14ac:dyDescent="0.25">
      <c r="B125" s="189" t="s">
        <v>340</v>
      </c>
      <c r="C125" s="190" t="s">
        <v>222</v>
      </c>
      <c r="D1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91">
        <f t="shared" si="60"/>
        <v>0</v>
      </c>
      <c r="G125" s="191"/>
      <c r="H125" s="191">
        <f t="shared" si="61"/>
        <v>0</v>
      </c>
      <c r="I125" s="191"/>
      <c r="J125" s="191">
        <f t="shared" si="62"/>
        <v>0</v>
      </c>
      <c r="K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91">
        <f t="shared" si="63"/>
        <v>0</v>
      </c>
      <c r="Z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91">
        <f t="shared" si="64"/>
        <v>0</v>
      </c>
      <c r="AD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91">
        <f t="shared" si="65"/>
        <v>0</v>
      </c>
      <c r="AH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91">
        <f t="shared" si="66"/>
        <v>0</v>
      </c>
      <c r="AL125" s="191">
        <f t="shared" si="67"/>
        <v>0</v>
      </c>
    </row>
    <row r="126" spans="2:38" hidden="1" x14ac:dyDescent="0.25">
      <c r="B126" s="189" t="s">
        <v>758</v>
      </c>
      <c r="C126" s="190" t="s">
        <v>759</v>
      </c>
      <c r="D1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91">
        <f t="shared" si="60"/>
        <v>0</v>
      </c>
      <c r="G126" s="191"/>
      <c r="H126" s="191">
        <f t="shared" si="61"/>
        <v>0</v>
      </c>
      <c r="I126" s="191"/>
      <c r="J126" s="191">
        <f t="shared" si="62"/>
        <v>0</v>
      </c>
      <c r="K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91">
        <f t="shared" si="63"/>
        <v>0</v>
      </c>
      <c r="Z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91">
        <f t="shared" si="64"/>
        <v>0</v>
      </c>
      <c r="AD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91">
        <f t="shared" si="65"/>
        <v>0</v>
      </c>
      <c r="AH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91">
        <f t="shared" si="66"/>
        <v>0</v>
      </c>
      <c r="AL126" s="191">
        <f t="shared" si="67"/>
        <v>0</v>
      </c>
    </row>
    <row r="127" spans="2:38" hidden="1" x14ac:dyDescent="0.25">
      <c r="B127" s="189" t="s">
        <v>760</v>
      </c>
      <c r="C127" s="190" t="s">
        <v>761</v>
      </c>
      <c r="D1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91">
        <f t="shared" si="60"/>
        <v>0</v>
      </c>
      <c r="G127" s="191"/>
      <c r="H127" s="191">
        <f t="shared" si="61"/>
        <v>0</v>
      </c>
      <c r="I127" s="191"/>
      <c r="J127" s="191">
        <f t="shared" si="62"/>
        <v>0</v>
      </c>
      <c r="K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91">
        <f t="shared" si="63"/>
        <v>0</v>
      </c>
      <c r="Z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91">
        <f t="shared" si="64"/>
        <v>0</v>
      </c>
      <c r="AD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91">
        <f t="shared" si="65"/>
        <v>0</v>
      </c>
      <c r="AH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91">
        <f t="shared" si="66"/>
        <v>0</v>
      </c>
      <c r="AL127" s="191">
        <f t="shared" si="67"/>
        <v>0</v>
      </c>
    </row>
    <row r="128" spans="2:38" hidden="1" x14ac:dyDescent="0.25">
      <c r="B128" s="189" t="s">
        <v>762</v>
      </c>
      <c r="C128" s="190" t="s">
        <v>763</v>
      </c>
      <c r="D1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91">
        <f t="shared" si="60"/>
        <v>0</v>
      </c>
      <c r="G128" s="191"/>
      <c r="H128" s="191">
        <f t="shared" si="61"/>
        <v>0</v>
      </c>
      <c r="I128" s="191"/>
      <c r="J128" s="191">
        <f t="shared" si="62"/>
        <v>0</v>
      </c>
      <c r="K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91">
        <f t="shared" si="63"/>
        <v>0</v>
      </c>
      <c r="Z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91">
        <f t="shared" si="64"/>
        <v>0</v>
      </c>
      <c r="AD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91">
        <f t="shared" si="65"/>
        <v>0</v>
      </c>
      <c r="AH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91">
        <f t="shared" si="66"/>
        <v>0</v>
      </c>
      <c r="AL128" s="191">
        <f t="shared" si="67"/>
        <v>0</v>
      </c>
    </row>
    <row r="129" spans="2:38" hidden="1" x14ac:dyDescent="0.25">
      <c r="B129" s="189" t="s">
        <v>764</v>
      </c>
      <c r="C129" s="190" t="s">
        <v>765</v>
      </c>
      <c r="D1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91">
        <f t="shared" si="60"/>
        <v>0</v>
      </c>
      <c r="G129" s="191"/>
      <c r="H129" s="191">
        <f t="shared" si="61"/>
        <v>0</v>
      </c>
      <c r="I129" s="191"/>
      <c r="J129" s="191">
        <f t="shared" si="62"/>
        <v>0</v>
      </c>
      <c r="K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91">
        <f t="shared" si="63"/>
        <v>0</v>
      </c>
      <c r="Z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91">
        <f t="shared" si="64"/>
        <v>0</v>
      </c>
      <c r="AD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91">
        <f t="shared" si="65"/>
        <v>0</v>
      </c>
      <c r="AH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91">
        <f t="shared" si="66"/>
        <v>0</v>
      </c>
      <c r="AL129" s="191">
        <f t="shared" si="67"/>
        <v>0</v>
      </c>
    </row>
    <row r="130" spans="2:38" hidden="1" x14ac:dyDescent="0.25">
      <c r="B130" s="189" t="s">
        <v>766</v>
      </c>
      <c r="C130" s="190" t="s">
        <v>767</v>
      </c>
      <c r="D1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91">
        <f t="shared" ref="F130:F141" si="68">D130+E130</f>
        <v>0</v>
      </c>
      <c r="G130" s="191"/>
      <c r="H130" s="191">
        <f t="shared" ref="H130:H137" si="69">F130-G130</f>
        <v>0</v>
      </c>
      <c r="I130" s="191"/>
      <c r="J130" s="191">
        <f t="shared" ref="J130:J137" si="70">F130-I130</f>
        <v>0</v>
      </c>
      <c r="K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91">
        <f t="shared" ref="Y130:Y137" si="71">V130+W130+X130</f>
        <v>0</v>
      </c>
      <c r="Z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91">
        <f t="shared" ref="AC130:AC137" si="72">Z130+AA130+AB130</f>
        <v>0</v>
      </c>
      <c r="AD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91">
        <f t="shared" ref="AG130:AG137" si="73">AD130+AE130+AF130</f>
        <v>0</v>
      </c>
      <c r="AH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91">
        <f t="shared" ref="AK130:AK137" si="74">AH130+AI130+AJ130</f>
        <v>0</v>
      </c>
      <c r="AL130" s="191">
        <f t="shared" ref="AL130:AL137" si="75">Y130+AC130+AG130+AK130</f>
        <v>0</v>
      </c>
    </row>
    <row r="131" spans="2:38" hidden="1" x14ac:dyDescent="0.25">
      <c r="B131" s="189" t="s">
        <v>768</v>
      </c>
      <c r="C131" s="190" t="s">
        <v>769</v>
      </c>
      <c r="D1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91">
        <f t="shared" si="68"/>
        <v>0</v>
      </c>
      <c r="G131" s="191"/>
      <c r="H131" s="191">
        <f t="shared" si="69"/>
        <v>0</v>
      </c>
      <c r="I131" s="191"/>
      <c r="J131" s="191">
        <f t="shared" si="70"/>
        <v>0</v>
      </c>
      <c r="K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91">
        <f t="shared" si="71"/>
        <v>0</v>
      </c>
      <c r="Z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91">
        <f t="shared" si="72"/>
        <v>0</v>
      </c>
      <c r="AD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91">
        <f t="shared" si="73"/>
        <v>0</v>
      </c>
      <c r="AH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91">
        <f t="shared" si="74"/>
        <v>0</v>
      </c>
      <c r="AL131" s="191">
        <f t="shared" si="75"/>
        <v>0</v>
      </c>
    </row>
    <row r="132" spans="2:38" hidden="1" x14ac:dyDescent="0.25">
      <c r="B132" s="189" t="s">
        <v>770</v>
      </c>
      <c r="C132" s="190" t="s">
        <v>771</v>
      </c>
      <c r="D1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91">
        <f t="shared" si="68"/>
        <v>0</v>
      </c>
      <c r="G132" s="191"/>
      <c r="H132" s="191">
        <f t="shared" si="69"/>
        <v>0</v>
      </c>
      <c r="I132" s="191"/>
      <c r="J132" s="191">
        <f t="shared" si="70"/>
        <v>0</v>
      </c>
      <c r="K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91">
        <f t="shared" si="71"/>
        <v>0</v>
      </c>
      <c r="Z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91">
        <f t="shared" si="72"/>
        <v>0</v>
      </c>
      <c r="AD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91">
        <f t="shared" si="73"/>
        <v>0</v>
      </c>
      <c r="AH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91">
        <f t="shared" si="74"/>
        <v>0</v>
      </c>
      <c r="AL132" s="191">
        <f t="shared" si="75"/>
        <v>0</v>
      </c>
    </row>
    <row r="133" spans="2:38" hidden="1" x14ac:dyDescent="0.25">
      <c r="B133" s="189" t="s">
        <v>341</v>
      </c>
      <c r="C133" s="190" t="s">
        <v>223</v>
      </c>
      <c r="D1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91">
        <f t="shared" si="68"/>
        <v>0</v>
      </c>
      <c r="G133" s="191"/>
      <c r="H133" s="191">
        <f t="shared" si="69"/>
        <v>0</v>
      </c>
      <c r="I133" s="191"/>
      <c r="J133" s="191">
        <f t="shared" si="70"/>
        <v>0</v>
      </c>
      <c r="K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91">
        <f t="shared" si="71"/>
        <v>0</v>
      </c>
      <c r="Z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91">
        <f t="shared" si="72"/>
        <v>0</v>
      </c>
      <c r="AD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91">
        <f t="shared" si="73"/>
        <v>0</v>
      </c>
      <c r="AH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91">
        <f t="shared" si="74"/>
        <v>0</v>
      </c>
      <c r="AL133" s="191">
        <f t="shared" si="75"/>
        <v>0</v>
      </c>
    </row>
    <row r="134" spans="2:38" hidden="1" x14ac:dyDescent="0.25">
      <c r="B134" s="189" t="s">
        <v>772</v>
      </c>
      <c r="C134" s="190" t="s">
        <v>773</v>
      </c>
      <c r="D1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91">
        <f t="shared" si="68"/>
        <v>0</v>
      </c>
      <c r="G134" s="191"/>
      <c r="H134" s="191">
        <f t="shared" si="69"/>
        <v>0</v>
      </c>
      <c r="I134" s="191"/>
      <c r="J134" s="191">
        <f t="shared" si="70"/>
        <v>0</v>
      </c>
      <c r="K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91">
        <f t="shared" si="71"/>
        <v>0</v>
      </c>
      <c r="Z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91">
        <f t="shared" si="72"/>
        <v>0</v>
      </c>
      <c r="AD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91">
        <f t="shared" si="73"/>
        <v>0</v>
      </c>
      <c r="AH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91">
        <f t="shared" si="74"/>
        <v>0</v>
      </c>
      <c r="AL134" s="191">
        <f t="shared" si="75"/>
        <v>0</v>
      </c>
    </row>
    <row r="135" spans="2:38" hidden="1" x14ac:dyDescent="0.25">
      <c r="B135" s="189" t="s">
        <v>774</v>
      </c>
      <c r="C135" s="190" t="s">
        <v>775</v>
      </c>
      <c r="D1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91">
        <f t="shared" si="68"/>
        <v>0</v>
      </c>
      <c r="G135" s="191"/>
      <c r="H135" s="191">
        <f t="shared" si="69"/>
        <v>0</v>
      </c>
      <c r="I135" s="191"/>
      <c r="J135" s="191">
        <f t="shared" si="70"/>
        <v>0</v>
      </c>
      <c r="K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91">
        <f t="shared" si="71"/>
        <v>0</v>
      </c>
      <c r="Z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91">
        <f t="shared" si="72"/>
        <v>0</v>
      </c>
      <c r="AD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91">
        <f t="shared" si="73"/>
        <v>0</v>
      </c>
      <c r="AH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91">
        <f t="shared" si="74"/>
        <v>0</v>
      </c>
      <c r="AL135" s="191">
        <f t="shared" si="75"/>
        <v>0</v>
      </c>
    </row>
    <row r="136" spans="2:38" hidden="1" x14ac:dyDescent="0.25">
      <c r="B136" s="189" t="s">
        <v>776</v>
      </c>
      <c r="C136" s="190" t="s">
        <v>777</v>
      </c>
      <c r="D1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191">
        <f t="shared" si="68"/>
        <v>0</v>
      </c>
      <c r="G136" s="191"/>
      <c r="H136" s="191">
        <f t="shared" si="69"/>
        <v>0</v>
      </c>
      <c r="I136" s="191"/>
      <c r="J136" s="191">
        <f t="shared" si="70"/>
        <v>0</v>
      </c>
      <c r="K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91">
        <f t="shared" si="71"/>
        <v>0</v>
      </c>
      <c r="Z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191">
        <f t="shared" si="72"/>
        <v>0</v>
      </c>
      <c r="AD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91">
        <f t="shared" si="73"/>
        <v>0</v>
      </c>
      <c r="AH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91">
        <f t="shared" si="74"/>
        <v>0</v>
      </c>
      <c r="AL136" s="191">
        <f t="shared" si="75"/>
        <v>0</v>
      </c>
    </row>
    <row r="137" spans="2:38" x14ac:dyDescent="0.25">
      <c r="B137" s="198" t="s">
        <v>342</v>
      </c>
      <c r="C137" s="199" t="s">
        <v>224</v>
      </c>
      <c r="D137" s="200">
        <f>SUM(D138:D152)</f>
        <v>60000</v>
      </c>
      <c r="E137" s="200">
        <f>SUM(E138:E152)</f>
        <v>0</v>
      </c>
      <c r="F137" s="200">
        <f t="shared" si="68"/>
        <v>60000</v>
      </c>
      <c r="G137" s="200">
        <f>SUM(G138:G152)</f>
        <v>0</v>
      </c>
      <c r="H137" s="200">
        <f t="shared" si="69"/>
        <v>60000</v>
      </c>
      <c r="I137" s="200">
        <f>SUM(I138:I152)</f>
        <v>0</v>
      </c>
      <c r="J137" s="200">
        <f t="shared" si="70"/>
        <v>60000</v>
      </c>
      <c r="K137" s="200">
        <f t="shared" ref="K137:AJ137" si="76">SUM(K138:K152)</f>
        <v>40000</v>
      </c>
      <c r="L137" s="200">
        <f t="shared" si="76"/>
        <v>0</v>
      </c>
      <c r="M137" s="200">
        <f t="shared" si="76"/>
        <v>0</v>
      </c>
      <c r="N137" s="200">
        <f t="shared" si="76"/>
        <v>16000</v>
      </c>
      <c r="O137" s="200">
        <f t="shared" si="76"/>
        <v>0</v>
      </c>
      <c r="P137" s="200">
        <f t="shared" si="76"/>
        <v>4000</v>
      </c>
      <c r="Q137" s="200">
        <f t="shared" si="76"/>
        <v>0</v>
      </c>
      <c r="R137" s="200">
        <f t="shared" si="76"/>
        <v>0</v>
      </c>
      <c r="S137" s="200">
        <f t="shared" si="76"/>
        <v>0</v>
      </c>
      <c r="T137" s="200">
        <f t="shared" si="76"/>
        <v>0</v>
      </c>
      <c r="U137" s="200">
        <f t="shared" si="76"/>
        <v>0</v>
      </c>
      <c r="V137" s="200">
        <f t="shared" si="76"/>
        <v>0</v>
      </c>
      <c r="W137" s="200">
        <f t="shared" si="76"/>
        <v>60000</v>
      </c>
      <c r="X137" s="200">
        <f t="shared" si="76"/>
        <v>0</v>
      </c>
      <c r="Y137" s="200">
        <f t="shared" si="71"/>
        <v>60000</v>
      </c>
      <c r="Z137" s="200">
        <f t="shared" si="76"/>
        <v>0</v>
      </c>
      <c r="AA137" s="200">
        <f t="shared" si="76"/>
        <v>0</v>
      </c>
      <c r="AB137" s="200">
        <f t="shared" si="76"/>
        <v>0</v>
      </c>
      <c r="AC137" s="200">
        <f t="shared" si="72"/>
        <v>0</v>
      </c>
      <c r="AD137" s="200">
        <f t="shared" si="76"/>
        <v>0</v>
      </c>
      <c r="AE137" s="200">
        <f t="shared" si="76"/>
        <v>0</v>
      </c>
      <c r="AF137" s="200">
        <f t="shared" si="76"/>
        <v>0</v>
      </c>
      <c r="AG137" s="200">
        <f t="shared" si="73"/>
        <v>0</v>
      </c>
      <c r="AH137" s="200">
        <f t="shared" si="76"/>
        <v>0</v>
      </c>
      <c r="AI137" s="200">
        <f t="shared" si="76"/>
        <v>0</v>
      </c>
      <c r="AJ137" s="200">
        <f t="shared" si="76"/>
        <v>0</v>
      </c>
      <c r="AK137" s="200">
        <f t="shared" si="74"/>
        <v>0</v>
      </c>
      <c r="AL137" s="200">
        <f t="shared" si="75"/>
        <v>60000</v>
      </c>
    </row>
    <row r="138" spans="2:38" hidden="1" x14ac:dyDescent="0.25">
      <c r="B138" s="189" t="s">
        <v>778</v>
      </c>
      <c r="C138" s="190" t="s">
        <v>779</v>
      </c>
      <c r="D1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191">
        <f t="shared" si="68"/>
        <v>0</v>
      </c>
      <c r="G138" s="191"/>
      <c r="H138" s="191">
        <f t="shared" ref="H138:H152" si="77">F138-G138</f>
        <v>0</v>
      </c>
      <c r="I138" s="191"/>
      <c r="J138" s="191">
        <f t="shared" ref="J138:J152" si="78">F138-I138</f>
        <v>0</v>
      </c>
      <c r="K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91">
        <f t="shared" ref="Y138:Y152" si="79">V138+W138+X138</f>
        <v>0</v>
      </c>
      <c r="Z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91">
        <f t="shared" ref="AC138:AC152" si="80">Z138+AA138+AB138</f>
        <v>0</v>
      </c>
      <c r="AD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91">
        <f t="shared" ref="AG138:AG152" si="81">AD138+AE138+AF138</f>
        <v>0</v>
      </c>
      <c r="AH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91">
        <f t="shared" ref="AK138:AK152" si="82">AH138+AI138+AJ138</f>
        <v>0</v>
      </c>
      <c r="AL138" s="191">
        <f t="shared" ref="AL138:AL152" si="83">Y138+AC138+AG138+AK138</f>
        <v>0</v>
      </c>
    </row>
    <row r="139" spans="2:38" x14ac:dyDescent="0.25">
      <c r="B139" s="189" t="s">
        <v>343</v>
      </c>
      <c r="C139" s="190" t="s">
        <v>225</v>
      </c>
      <c r="D1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E1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91">
        <f t="shared" si="68"/>
        <v>40000</v>
      </c>
      <c r="G139" s="191"/>
      <c r="H139" s="191">
        <f t="shared" si="77"/>
        <v>40000</v>
      </c>
      <c r="I139" s="191"/>
      <c r="J139" s="191">
        <f t="shared" si="78"/>
        <v>40000</v>
      </c>
      <c r="K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L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91">
        <f t="shared" si="79"/>
        <v>40000</v>
      </c>
      <c r="Z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91">
        <f t="shared" si="80"/>
        <v>0</v>
      </c>
      <c r="AD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91">
        <f t="shared" si="81"/>
        <v>0</v>
      </c>
      <c r="AH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91">
        <f t="shared" si="82"/>
        <v>0</v>
      </c>
      <c r="AL139" s="191">
        <f t="shared" si="83"/>
        <v>40000</v>
      </c>
    </row>
    <row r="140" spans="2:38" hidden="1" x14ac:dyDescent="0.25">
      <c r="B140" s="189" t="s">
        <v>780</v>
      </c>
      <c r="C140" s="190" t="s">
        <v>781</v>
      </c>
      <c r="D1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91">
        <f t="shared" si="68"/>
        <v>0</v>
      </c>
      <c r="G140" s="191"/>
      <c r="H140" s="191">
        <f t="shared" si="77"/>
        <v>0</v>
      </c>
      <c r="I140" s="191"/>
      <c r="J140" s="191">
        <f t="shared" si="78"/>
        <v>0</v>
      </c>
      <c r="K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91">
        <f t="shared" si="79"/>
        <v>0</v>
      </c>
      <c r="Z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91">
        <f t="shared" si="80"/>
        <v>0</v>
      </c>
      <c r="AD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91">
        <f t="shared" si="81"/>
        <v>0</v>
      </c>
      <c r="AH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91">
        <f t="shared" si="82"/>
        <v>0</v>
      </c>
      <c r="AL140" s="191">
        <f t="shared" si="83"/>
        <v>0</v>
      </c>
    </row>
    <row r="141" spans="2:38" x14ac:dyDescent="0.25">
      <c r="B141" s="189" t="s">
        <v>344</v>
      </c>
      <c r="C141" s="190" t="s">
        <v>226</v>
      </c>
      <c r="D1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16000</v>
      </c>
      <c r="E1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91">
        <f t="shared" si="68"/>
        <v>16000</v>
      </c>
      <c r="G141" s="191"/>
      <c r="H141" s="191">
        <f t="shared" si="77"/>
        <v>16000</v>
      </c>
      <c r="I141" s="191"/>
      <c r="J141" s="191">
        <f t="shared" si="78"/>
        <v>16000</v>
      </c>
      <c r="K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16000</v>
      </c>
      <c r="O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16000</v>
      </c>
      <c r="X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91">
        <f t="shared" si="79"/>
        <v>16000</v>
      </c>
      <c r="Z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91">
        <f t="shared" si="80"/>
        <v>0</v>
      </c>
      <c r="AD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91">
        <f t="shared" si="81"/>
        <v>0</v>
      </c>
      <c r="AH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91">
        <f t="shared" si="82"/>
        <v>0</v>
      </c>
      <c r="AL141" s="191">
        <f t="shared" si="83"/>
        <v>16000</v>
      </c>
    </row>
    <row r="142" spans="2:38" hidden="1" x14ac:dyDescent="0.25">
      <c r="B142" s="189" t="s">
        <v>782</v>
      </c>
      <c r="C142" s="190" t="s">
        <v>783</v>
      </c>
      <c r="D1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91">
        <f t="shared" ref="F142:F147" si="84">D142+E142</f>
        <v>0</v>
      </c>
      <c r="G142" s="191"/>
      <c r="H142" s="191">
        <f t="shared" ref="H142:H147" si="85">F142-G142</f>
        <v>0</v>
      </c>
      <c r="I142" s="191"/>
      <c r="J142" s="191">
        <f t="shared" ref="J142:J147" si="86">F142-I142</f>
        <v>0</v>
      </c>
      <c r="K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91">
        <f t="shared" ref="Y142:Y147" si="87">V142+W142+X142</f>
        <v>0</v>
      </c>
      <c r="Z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91">
        <f t="shared" ref="AC142:AC147" si="88">Z142+AA142+AB142</f>
        <v>0</v>
      </c>
      <c r="AD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91">
        <f t="shared" ref="AG142:AG147" si="89">AD142+AE142+AF142</f>
        <v>0</v>
      </c>
      <c r="AH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91">
        <f t="shared" ref="AK142:AK147" si="90">AH142+AI142+AJ142</f>
        <v>0</v>
      </c>
      <c r="AL142" s="191">
        <f t="shared" ref="AL142:AL147" si="91">Y142+AC142+AG142+AK142</f>
        <v>0</v>
      </c>
    </row>
    <row r="143" spans="2:38" hidden="1" x14ac:dyDescent="0.25">
      <c r="B143" s="189" t="s">
        <v>784</v>
      </c>
      <c r="C143" s="190" t="s">
        <v>785</v>
      </c>
      <c r="D1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91">
        <f>D143+E143</f>
        <v>0</v>
      </c>
      <c r="G143" s="191"/>
      <c r="H143" s="191">
        <f>F143-G143</f>
        <v>0</v>
      </c>
      <c r="I143" s="191"/>
      <c r="J143" s="191">
        <f>F143-I143</f>
        <v>0</v>
      </c>
      <c r="K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91">
        <f>V143+W143+X143</f>
        <v>0</v>
      </c>
      <c r="Z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91">
        <f>Z143+AA143+AB143</f>
        <v>0</v>
      </c>
      <c r="AD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91">
        <f>AD143+AE143+AF143</f>
        <v>0</v>
      </c>
      <c r="AH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91">
        <f>AH143+AI143+AJ143</f>
        <v>0</v>
      </c>
      <c r="AL143" s="191">
        <f>Y143+AC143+AG143+AK143</f>
        <v>0</v>
      </c>
    </row>
    <row r="144" spans="2:38" hidden="1" x14ac:dyDescent="0.25">
      <c r="B144" s="189" t="s">
        <v>786</v>
      </c>
      <c r="C144" s="190" t="s">
        <v>787</v>
      </c>
      <c r="D1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91">
        <f>D144+E144</f>
        <v>0</v>
      </c>
      <c r="G144" s="191"/>
      <c r="H144" s="191">
        <f>F144-G144</f>
        <v>0</v>
      </c>
      <c r="I144" s="191"/>
      <c r="J144" s="191">
        <f>F144-I144</f>
        <v>0</v>
      </c>
      <c r="K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91">
        <f>V144+W144+X144</f>
        <v>0</v>
      </c>
      <c r="Z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91">
        <f>Z144+AA144+AB144</f>
        <v>0</v>
      </c>
      <c r="AD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91">
        <f>AD144+AE144+AF144</f>
        <v>0</v>
      </c>
      <c r="AH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91">
        <f>AH144+AI144+AJ144</f>
        <v>0</v>
      </c>
      <c r="AL144" s="191">
        <f>Y144+AC144+AG144+AK144</f>
        <v>0</v>
      </c>
    </row>
    <row r="145" spans="2:38" hidden="1" x14ac:dyDescent="0.25">
      <c r="B145" s="189" t="s">
        <v>788</v>
      </c>
      <c r="C145" s="190" t="s">
        <v>789</v>
      </c>
      <c r="D1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91">
        <f t="shared" si="84"/>
        <v>0</v>
      </c>
      <c r="G145" s="191"/>
      <c r="H145" s="191">
        <f t="shared" si="85"/>
        <v>0</v>
      </c>
      <c r="I145" s="191"/>
      <c r="J145" s="191">
        <f t="shared" si="86"/>
        <v>0</v>
      </c>
      <c r="K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91">
        <f t="shared" si="87"/>
        <v>0</v>
      </c>
      <c r="Z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91">
        <f t="shared" si="88"/>
        <v>0</v>
      </c>
      <c r="AD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91">
        <f t="shared" si="89"/>
        <v>0</v>
      </c>
      <c r="AH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91">
        <f t="shared" si="90"/>
        <v>0</v>
      </c>
      <c r="AL145" s="191">
        <f t="shared" si="91"/>
        <v>0</v>
      </c>
    </row>
    <row r="146" spans="2:38" x14ac:dyDescent="0.25">
      <c r="B146" s="189" t="s">
        <v>790</v>
      </c>
      <c r="C146" s="190" t="s">
        <v>791</v>
      </c>
      <c r="D1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E1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91">
        <f t="shared" si="84"/>
        <v>4000</v>
      </c>
      <c r="G146" s="191"/>
      <c r="H146" s="191">
        <f t="shared" si="85"/>
        <v>4000</v>
      </c>
      <c r="I146" s="191"/>
      <c r="J146" s="191">
        <f t="shared" si="86"/>
        <v>4000</v>
      </c>
      <c r="K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Q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X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91">
        <f t="shared" si="87"/>
        <v>4000</v>
      </c>
      <c r="Z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91">
        <f t="shared" si="88"/>
        <v>0</v>
      </c>
      <c r="AD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91">
        <f t="shared" si="89"/>
        <v>0</v>
      </c>
      <c r="AH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91">
        <f t="shared" si="90"/>
        <v>0</v>
      </c>
      <c r="AL146" s="191">
        <f t="shared" si="91"/>
        <v>4000</v>
      </c>
    </row>
    <row r="147" spans="2:38" hidden="1" x14ac:dyDescent="0.25">
      <c r="B147" s="189" t="s">
        <v>792</v>
      </c>
      <c r="C147" s="190" t="s">
        <v>793</v>
      </c>
      <c r="D1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91">
        <f t="shared" si="84"/>
        <v>0</v>
      </c>
      <c r="G147" s="191"/>
      <c r="H147" s="191">
        <f t="shared" si="85"/>
        <v>0</v>
      </c>
      <c r="I147" s="191"/>
      <c r="J147" s="191">
        <f t="shared" si="86"/>
        <v>0</v>
      </c>
      <c r="K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91">
        <f t="shared" si="87"/>
        <v>0</v>
      </c>
      <c r="Z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91">
        <f t="shared" si="88"/>
        <v>0</v>
      </c>
      <c r="AD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91">
        <f t="shared" si="89"/>
        <v>0</v>
      </c>
      <c r="AH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91">
        <f t="shared" si="90"/>
        <v>0</v>
      </c>
      <c r="AL147" s="191">
        <f t="shared" si="91"/>
        <v>0</v>
      </c>
    </row>
    <row r="148" spans="2:38" hidden="1" x14ac:dyDescent="0.25">
      <c r="B148" s="189" t="s">
        <v>794</v>
      </c>
      <c r="C148" s="190" t="s">
        <v>795</v>
      </c>
      <c r="D1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91">
        <f t="shared" ref="F148:F172" si="92">D148+E148</f>
        <v>0</v>
      </c>
      <c r="G148" s="191"/>
      <c r="H148" s="191">
        <f t="shared" si="77"/>
        <v>0</v>
      </c>
      <c r="I148" s="191"/>
      <c r="J148" s="191">
        <f t="shared" si="78"/>
        <v>0</v>
      </c>
      <c r="K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91">
        <f t="shared" si="79"/>
        <v>0</v>
      </c>
      <c r="Z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91">
        <f t="shared" si="80"/>
        <v>0</v>
      </c>
      <c r="AD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91">
        <f t="shared" si="81"/>
        <v>0</v>
      </c>
      <c r="AH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91">
        <f t="shared" si="82"/>
        <v>0</v>
      </c>
      <c r="AL148" s="191">
        <f t="shared" si="83"/>
        <v>0</v>
      </c>
    </row>
    <row r="149" spans="2:38" hidden="1" x14ac:dyDescent="0.25">
      <c r="B149" s="189" t="s">
        <v>796</v>
      </c>
      <c r="C149" s="190" t="s">
        <v>797</v>
      </c>
      <c r="D1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91">
        <f t="shared" si="92"/>
        <v>0</v>
      </c>
      <c r="G149" s="191"/>
      <c r="H149" s="191">
        <f t="shared" si="77"/>
        <v>0</v>
      </c>
      <c r="I149" s="191"/>
      <c r="J149" s="191">
        <f t="shared" si="78"/>
        <v>0</v>
      </c>
      <c r="K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91">
        <f t="shared" si="79"/>
        <v>0</v>
      </c>
      <c r="Z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91">
        <f t="shared" si="80"/>
        <v>0</v>
      </c>
      <c r="AD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91">
        <f t="shared" si="81"/>
        <v>0</v>
      </c>
      <c r="AH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91">
        <f t="shared" si="82"/>
        <v>0</v>
      </c>
      <c r="AL149" s="191">
        <f t="shared" si="83"/>
        <v>0</v>
      </c>
    </row>
    <row r="150" spans="2:38" hidden="1" x14ac:dyDescent="0.25">
      <c r="B150" s="189" t="s">
        <v>798</v>
      </c>
      <c r="C150" s="190" t="s">
        <v>799</v>
      </c>
      <c r="D1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91">
        <f t="shared" si="92"/>
        <v>0</v>
      </c>
      <c r="G150" s="191"/>
      <c r="H150" s="191">
        <f>F150-G150</f>
        <v>0</v>
      </c>
      <c r="I150" s="191"/>
      <c r="J150" s="191">
        <f>F150-I150</f>
        <v>0</v>
      </c>
      <c r="K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91">
        <f>V150+W150+X150</f>
        <v>0</v>
      </c>
      <c r="Z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91">
        <f>Z150+AA150+AB150</f>
        <v>0</v>
      </c>
      <c r="AD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91">
        <f>AD150+AE150+AF150</f>
        <v>0</v>
      </c>
      <c r="AH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91">
        <f>AH150+AI150+AJ150</f>
        <v>0</v>
      </c>
      <c r="AL150" s="191">
        <f>Y150+AC150+AG150+AK150</f>
        <v>0</v>
      </c>
    </row>
    <row r="151" spans="2:38" hidden="1" x14ac:dyDescent="0.25">
      <c r="B151" s="189" t="s">
        <v>800</v>
      </c>
      <c r="C151" s="190" t="s">
        <v>801</v>
      </c>
      <c r="D1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91">
        <f t="shared" si="92"/>
        <v>0</v>
      </c>
      <c r="G151" s="191"/>
      <c r="H151" s="191">
        <f>F151-G151</f>
        <v>0</v>
      </c>
      <c r="I151" s="191"/>
      <c r="J151" s="191">
        <f>F151-I151</f>
        <v>0</v>
      </c>
      <c r="K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91">
        <f>V151+W151+X151</f>
        <v>0</v>
      </c>
      <c r="Z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91">
        <f>Z151+AA151+AB151</f>
        <v>0</v>
      </c>
      <c r="AD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91">
        <f>AD151+AE151+AF151</f>
        <v>0</v>
      </c>
      <c r="AH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91">
        <f>AH151+AI151+AJ151</f>
        <v>0</v>
      </c>
      <c r="AL151" s="191">
        <f>Y151+AC151+AG151+AK151</f>
        <v>0</v>
      </c>
    </row>
    <row r="152" spans="2:38" hidden="1" x14ac:dyDescent="0.25">
      <c r="B152" s="189" t="s">
        <v>802</v>
      </c>
      <c r="C152" s="190" t="s">
        <v>803</v>
      </c>
      <c r="D1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91">
        <f t="shared" si="92"/>
        <v>0</v>
      </c>
      <c r="G152" s="191"/>
      <c r="H152" s="191">
        <f t="shared" si="77"/>
        <v>0</v>
      </c>
      <c r="I152" s="191"/>
      <c r="J152" s="191">
        <f t="shared" si="78"/>
        <v>0</v>
      </c>
      <c r="K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91">
        <f t="shared" si="79"/>
        <v>0</v>
      </c>
      <c r="Z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91">
        <f t="shared" si="80"/>
        <v>0</v>
      </c>
      <c r="AD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91">
        <f t="shared" si="81"/>
        <v>0</v>
      </c>
      <c r="AH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91">
        <f t="shared" si="82"/>
        <v>0</v>
      </c>
      <c r="AL152" s="191">
        <f t="shared" si="83"/>
        <v>0</v>
      </c>
    </row>
    <row r="153" spans="2:38" x14ac:dyDescent="0.25">
      <c r="B153" s="198" t="s">
        <v>345</v>
      </c>
      <c r="C153" s="199" t="s">
        <v>227</v>
      </c>
      <c r="D153" s="200">
        <f>SUM(D154:D167)</f>
        <v>0</v>
      </c>
      <c r="E153" s="200">
        <f>SUM(E154:E167)</f>
        <v>0</v>
      </c>
      <c r="F153" s="200">
        <f t="shared" si="92"/>
        <v>0</v>
      </c>
      <c r="G153" s="200">
        <f>SUM(G154:G167)</f>
        <v>0</v>
      </c>
      <c r="H153" s="200">
        <f t="shared" ref="H153:H172" si="93">F153-G153</f>
        <v>0</v>
      </c>
      <c r="I153" s="200">
        <f>SUM(I154:I167)</f>
        <v>0</v>
      </c>
      <c r="J153" s="200">
        <f t="shared" ref="J153:J172" si="94">F153-I153</f>
        <v>0</v>
      </c>
      <c r="K153" s="200">
        <f t="shared" ref="K153:X153" si="95">SUM(K154:K167)</f>
        <v>180000</v>
      </c>
      <c r="L153" s="200">
        <f t="shared" si="95"/>
        <v>0</v>
      </c>
      <c r="M153" s="200">
        <f t="shared" si="95"/>
        <v>0</v>
      </c>
      <c r="N153" s="200">
        <f t="shared" si="95"/>
        <v>0</v>
      </c>
      <c r="O153" s="200">
        <f t="shared" si="95"/>
        <v>0</v>
      </c>
      <c r="P153" s="200">
        <f t="shared" si="95"/>
        <v>0</v>
      </c>
      <c r="Q153" s="200">
        <f t="shared" si="95"/>
        <v>0</v>
      </c>
      <c r="R153" s="200">
        <f t="shared" si="95"/>
        <v>0</v>
      </c>
      <c r="S153" s="200">
        <f t="shared" si="95"/>
        <v>0</v>
      </c>
      <c r="T153" s="200">
        <f t="shared" si="95"/>
        <v>0</v>
      </c>
      <c r="U153" s="200">
        <f t="shared" si="95"/>
        <v>0</v>
      </c>
      <c r="V153" s="200">
        <f t="shared" si="95"/>
        <v>180000</v>
      </c>
      <c r="W153" s="200">
        <f t="shared" si="95"/>
        <v>0</v>
      </c>
      <c r="X153" s="200">
        <f t="shared" si="95"/>
        <v>0</v>
      </c>
      <c r="Y153" s="200">
        <f t="shared" ref="Y153:Y172" si="96">V153+W153+X153</f>
        <v>180000</v>
      </c>
      <c r="Z153" s="200">
        <f>SUM(Z154:Z167)</f>
        <v>0</v>
      </c>
      <c r="AA153" s="200">
        <f>SUM(AA154:AA167)</f>
        <v>0</v>
      </c>
      <c r="AB153" s="200">
        <f>SUM(AB154:AB167)</f>
        <v>0</v>
      </c>
      <c r="AC153" s="200">
        <f t="shared" ref="AC153:AC172" si="97">Z153+AA153+AB153</f>
        <v>0</v>
      </c>
      <c r="AD153" s="200">
        <f>SUM(AD154:AD167)</f>
        <v>0</v>
      </c>
      <c r="AE153" s="200">
        <f>SUM(AE154:AE167)</f>
        <v>0</v>
      </c>
      <c r="AF153" s="200">
        <f>SUM(AF154:AF167)</f>
        <v>0</v>
      </c>
      <c r="AG153" s="200">
        <f t="shared" ref="AG153:AG172" si="98">AD153+AE153+AF153</f>
        <v>0</v>
      </c>
      <c r="AH153" s="200">
        <f>SUM(AH154:AH167)</f>
        <v>0</v>
      </c>
      <c r="AI153" s="200">
        <f>SUM(AI154:AI167)</f>
        <v>0</v>
      </c>
      <c r="AJ153" s="200">
        <f>SUM(AJ154:AJ167)</f>
        <v>0</v>
      </c>
      <c r="AK153" s="200">
        <f t="shared" ref="AK153:AK172" si="99">AH153+AI153+AJ153</f>
        <v>0</v>
      </c>
      <c r="AL153" s="200">
        <f t="shared" ref="AL153:AL172" si="100">Y153+AC153+AG153+AK153</f>
        <v>180000</v>
      </c>
    </row>
    <row r="154" spans="2:38" hidden="1" x14ac:dyDescent="0.25">
      <c r="B154" s="189" t="s">
        <v>804</v>
      </c>
      <c r="C154" s="190" t="s">
        <v>805</v>
      </c>
      <c r="D1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91">
        <f t="shared" si="92"/>
        <v>0</v>
      </c>
      <c r="G154" s="191"/>
      <c r="H154" s="191">
        <f t="shared" si="93"/>
        <v>0</v>
      </c>
      <c r="I154" s="191"/>
      <c r="J154" s="191">
        <f t="shared" si="94"/>
        <v>0</v>
      </c>
      <c r="K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91">
        <f t="shared" si="96"/>
        <v>0</v>
      </c>
      <c r="Z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91">
        <f t="shared" si="97"/>
        <v>0</v>
      </c>
      <c r="AD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91">
        <f t="shared" si="98"/>
        <v>0</v>
      </c>
      <c r="AH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91">
        <f t="shared" si="99"/>
        <v>0</v>
      </c>
      <c r="AL154" s="191">
        <f t="shared" si="100"/>
        <v>0</v>
      </c>
    </row>
    <row r="155" spans="2:38" hidden="1" x14ac:dyDescent="0.25">
      <c r="B155" s="189" t="s">
        <v>346</v>
      </c>
      <c r="C155" s="190" t="s">
        <v>228</v>
      </c>
      <c r="D1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91">
        <f t="shared" si="92"/>
        <v>0</v>
      </c>
      <c r="G155" s="191"/>
      <c r="H155" s="191">
        <f t="shared" si="93"/>
        <v>0</v>
      </c>
      <c r="I155" s="191"/>
      <c r="J155" s="191">
        <f t="shared" si="94"/>
        <v>0</v>
      </c>
      <c r="K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91">
        <f t="shared" si="96"/>
        <v>0</v>
      </c>
      <c r="Z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91">
        <f t="shared" si="97"/>
        <v>0</v>
      </c>
      <c r="AD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91">
        <f t="shared" si="98"/>
        <v>0</v>
      </c>
      <c r="AH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91">
        <f t="shared" si="99"/>
        <v>0</v>
      </c>
      <c r="AL155" s="191">
        <f t="shared" si="100"/>
        <v>0</v>
      </c>
    </row>
    <row r="156" spans="2:38" hidden="1" x14ac:dyDescent="0.25">
      <c r="B156" s="189" t="s">
        <v>806</v>
      </c>
      <c r="C156" s="190" t="s">
        <v>807</v>
      </c>
      <c r="D1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91">
        <f t="shared" si="92"/>
        <v>0</v>
      </c>
      <c r="G156" s="191"/>
      <c r="H156" s="191">
        <f t="shared" si="93"/>
        <v>0</v>
      </c>
      <c r="I156" s="191"/>
      <c r="J156" s="191">
        <f t="shared" si="94"/>
        <v>0</v>
      </c>
      <c r="K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91">
        <f t="shared" si="96"/>
        <v>0</v>
      </c>
      <c r="Z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91">
        <f t="shared" si="97"/>
        <v>0</v>
      </c>
      <c r="AD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91">
        <f t="shared" si="98"/>
        <v>0</v>
      </c>
      <c r="AH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91">
        <f t="shared" si="99"/>
        <v>0</v>
      </c>
      <c r="AL156" s="191">
        <f t="shared" si="100"/>
        <v>0</v>
      </c>
    </row>
    <row r="157" spans="2:38" hidden="1" x14ac:dyDescent="0.25">
      <c r="B157" s="189" t="s">
        <v>808</v>
      </c>
      <c r="C157" s="190" t="s">
        <v>809</v>
      </c>
      <c r="D1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91">
        <f t="shared" si="92"/>
        <v>0</v>
      </c>
      <c r="G157" s="191"/>
      <c r="H157" s="191">
        <f t="shared" si="93"/>
        <v>0</v>
      </c>
      <c r="I157" s="191"/>
      <c r="J157" s="191">
        <f t="shared" si="94"/>
        <v>0</v>
      </c>
      <c r="K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91">
        <f t="shared" si="96"/>
        <v>0</v>
      </c>
      <c r="Z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91">
        <f t="shared" si="97"/>
        <v>0</v>
      </c>
      <c r="AD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91">
        <f t="shared" si="98"/>
        <v>0</v>
      </c>
      <c r="AH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91">
        <f t="shared" si="99"/>
        <v>0</v>
      </c>
      <c r="AL157" s="191">
        <f t="shared" si="100"/>
        <v>0</v>
      </c>
    </row>
    <row r="158" spans="2:38" hidden="1" x14ac:dyDescent="0.25">
      <c r="B158" s="189" t="s">
        <v>347</v>
      </c>
      <c r="C158" s="190" t="s">
        <v>229</v>
      </c>
      <c r="D1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91">
        <f t="shared" si="92"/>
        <v>0</v>
      </c>
      <c r="G158" s="191"/>
      <c r="H158" s="191">
        <f t="shared" si="93"/>
        <v>0</v>
      </c>
      <c r="I158" s="191"/>
      <c r="J158" s="191">
        <f t="shared" si="94"/>
        <v>0</v>
      </c>
      <c r="K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91">
        <f t="shared" si="96"/>
        <v>0</v>
      </c>
      <c r="Z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91">
        <f t="shared" si="97"/>
        <v>0</v>
      </c>
      <c r="AD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91">
        <f t="shared" si="98"/>
        <v>0</v>
      </c>
      <c r="AH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91">
        <f t="shared" si="99"/>
        <v>0</v>
      </c>
      <c r="AL158" s="191">
        <f t="shared" si="100"/>
        <v>0</v>
      </c>
    </row>
    <row r="159" spans="2:38" hidden="1" x14ac:dyDescent="0.25">
      <c r="B159" s="189" t="s">
        <v>810</v>
      </c>
      <c r="C159" s="190" t="s">
        <v>811</v>
      </c>
      <c r="D1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91">
        <f t="shared" si="92"/>
        <v>0</v>
      </c>
      <c r="G159" s="191"/>
      <c r="H159" s="191">
        <f t="shared" si="93"/>
        <v>0</v>
      </c>
      <c r="I159" s="191"/>
      <c r="J159" s="191">
        <f t="shared" si="94"/>
        <v>0</v>
      </c>
      <c r="K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91">
        <f t="shared" si="96"/>
        <v>0</v>
      </c>
      <c r="Z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91">
        <f t="shared" si="97"/>
        <v>0</v>
      </c>
      <c r="AD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91">
        <f t="shared" si="98"/>
        <v>0</v>
      </c>
      <c r="AH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91">
        <f t="shared" si="99"/>
        <v>0</v>
      </c>
      <c r="AL159" s="191">
        <f t="shared" si="100"/>
        <v>0</v>
      </c>
    </row>
    <row r="160" spans="2:38" hidden="1" x14ac:dyDescent="0.25">
      <c r="B160" s="189" t="s">
        <v>812</v>
      </c>
      <c r="C160" s="190" t="s">
        <v>813</v>
      </c>
      <c r="D1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91">
        <f t="shared" si="92"/>
        <v>0</v>
      </c>
      <c r="G160" s="191"/>
      <c r="H160" s="191">
        <f t="shared" si="93"/>
        <v>0</v>
      </c>
      <c r="I160" s="191"/>
      <c r="J160" s="191">
        <f t="shared" si="94"/>
        <v>0</v>
      </c>
      <c r="K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91">
        <f t="shared" si="96"/>
        <v>0</v>
      </c>
      <c r="Z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91">
        <f t="shared" si="97"/>
        <v>0</v>
      </c>
      <c r="AD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91">
        <f t="shared" si="98"/>
        <v>0</v>
      </c>
      <c r="AH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91">
        <f t="shared" si="99"/>
        <v>0</v>
      </c>
      <c r="AL160" s="191">
        <f t="shared" si="100"/>
        <v>0</v>
      </c>
    </row>
    <row r="161" spans="2:38" hidden="1" x14ac:dyDescent="0.25">
      <c r="B161" s="189" t="s">
        <v>348</v>
      </c>
      <c r="C161" s="190" t="s">
        <v>230</v>
      </c>
      <c r="D1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191">
        <f t="shared" si="92"/>
        <v>0</v>
      </c>
      <c r="G161" s="191"/>
      <c r="H161" s="191">
        <f t="shared" si="93"/>
        <v>0</v>
      </c>
      <c r="I161" s="191"/>
      <c r="J161" s="191">
        <f t="shared" si="94"/>
        <v>0</v>
      </c>
      <c r="K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91">
        <f t="shared" si="96"/>
        <v>0</v>
      </c>
      <c r="Z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91">
        <f t="shared" si="97"/>
        <v>0</v>
      </c>
      <c r="AD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91">
        <f t="shared" si="98"/>
        <v>0</v>
      </c>
      <c r="AH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91">
        <f t="shared" si="99"/>
        <v>0</v>
      </c>
      <c r="AL161" s="191">
        <f t="shared" si="100"/>
        <v>0</v>
      </c>
    </row>
    <row r="162" spans="2:38" hidden="1" x14ac:dyDescent="0.25">
      <c r="B162" s="189" t="s">
        <v>814</v>
      </c>
      <c r="C162" s="190" t="s">
        <v>815</v>
      </c>
      <c r="D1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191">
        <f t="shared" si="92"/>
        <v>0</v>
      </c>
      <c r="G162" s="191"/>
      <c r="H162" s="191">
        <f t="shared" si="93"/>
        <v>0</v>
      </c>
      <c r="I162" s="191"/>
      <c r="J162" s="191">
        <f t="shared" si="94"/>
        <v>0</v>
      </c>
      <c r="K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91">
        <f t="shared" si="96"/>
        <v>0</v>
      </c>
      <c r="Z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91">
        <f t="shared" si="97"/>
        <v>0</v>
      </c>
      <c r="AD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91">
        <f t="shared" si="98"/>
        <v>0</v>
      </c>
      <c r="AH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91">
        <f t="shared" si="99"/>
        <v>0</v>
      </c>
      <c r="AL162" s="191">
        <f t="shared" si="100"/>
        <v>0</v>
      </c>
    </row>
    <row r="163" spans="2:38" hidden="1" x14ac:dyDescent="0.25">
      <c r="B163" s="189" t="s">
        <v>816</v>
      </c>
      <c r="C163" s="190" t="s">
        <v>817</v>
      </c>
      <c r="D1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91">
        <f t="shared" si="92"/>
        <v>0</v>
      </c>
      <c r="G163" s="191"/>
      <c r="H163" s="191">
        <f t="shared" si="93"/>
        <v>0</v>
      </c>
      <c r="I163" s="191"/>
      <c r="J163" s="191">
        <f t="shared" si="94"/>
        <v>0</v>
      </c>
      <c r="K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91">
        <f t="shared" si="96"/>
        <v>0</v>
      </c>
      <c r="Z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91">
        <f t="shared" si="97"/>
        <v>0</v>
      </c>
      <c r="AD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91">
        <f t="shared" si="98"/>
        <v>0</v>
      </c>
      <c r="AH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91">
        <f t="shared" si="99"/>
        <v>0</v>
      </c>
      <c r="AL163" s="191">
        <f t="shared" si="100"/>
        <v>0</v>
      </c>
    </row>
    <row r="164" spans="2:38" hidden="1" x14ac:dyDescent="0.25">
      <c r="B164" s="189" t="s">
        <v>818</v>
      </c>
      <c r="C164" s="190" t="s">
        <v>819</v>
      </c>
      <c r="D1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191">
        <f t="shared" si="92"/>
        <v>0</v>
      </c>
      <c r="G164" s="191"/>
      <c r="H164" s="191">
        <f t="shared" si="93"/>
        <v>0</v>
      </c>
      <c r="I164" s="191"/>
      <c r="J164" s="191">
        <f t="shared" si="94"/>
        <v>0</v>
      </c>
      <c r="K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91">
        <f t="shared" si="96"/>
        <v>0</v>
      </c>
      <c r="Z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91">
        <f t="shared" si="97"/>
        <v>0</v>
      </c>
      <c r="AD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91">
        <f t="shared" si="98"/>
        <v>0</v>
      </c>
      <c r="AH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91">
        <f t="shared" si="99"/>
        <v>0</v>
      </c>
      <c r="AL164" s="191">
        <f t="shared" si="100"/>
        <v>0</v>
      </c>
    </row>
    <row r="165" spans="2:38" x14ac:dyDescent="0.25">
      <c r="B165" s="189" t="s">
        <v>349</v>
      </c>
      <c r="C165" s="190" t="s">
        <v>231</v>
      </c>
      <c r="D1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91">
        <f t="shared" si="92"/>
        <v>0</v>
      </c>
      <c r="G165" s="191"/>
      <c r="H165" s="191">
        <f t="shared" si="93"/>
        <v>0</v>
      </c>
      <c r="I165" s="191"/>
      <c r="J165" s="191">
        <f t="shared" si="94"/>
        <v>0</v>
      </c>
      <c r="K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180000</v>
      </c>
      <c r="L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180000</v>
      </c>
      <c r="W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91">
        <f t="shared" si="96"/>
        <v>180000</v>
      </c>
      <c r="Z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91">
        <f t="shared" si="97"/>
        <v>0</v>
      </c>
      <c r="AD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91">
        <f t="shared" si="98"/>
        <v>0</v>
      </c>
      <c r="AH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91">
        <f t="shared" si="99"/>
        <v>0</v>
      </c>
      <c r="AL165" s="191">
        <f t="shared" si="100"/>
        <v>180000</v>
      </c>
    </row>
    <row r="166" spans="2:38" hidden="1" x14ac:dyDescent="0.25">
      <c r="B166" s="189" t="s">
        <v>820</v>
      </c>
      <c r="C166" s="190" t="s">
        <v>821</v>
      </c>
      <c r="D1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91">
        <f t="shared" si="92"/>
        <v>0</v>
      </c>
      <c r="G166" s="191"/>
      <c r="H166" s="191">
        <f t="shared" si="93"/>
        <v>0</v>
      </c>
      <c r="I166" s="191"/>
      <c r="J166" s="191">
        <f t="shared" si="94"/>
        <v>0</v>
      </c>
      <c r="K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91">
        <f t="shared" si="96"/>
        <v>0</v>
      </c>
      <c r="Z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91">
        <f t="shared" si="97"/>
        <v>0</v>
      </c>
      <c r="AD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91">
        <f t="shared" si="98"/>
        <v>0</v>
      </c>
      <c r="AH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91">
        <f t="shared" si="99"/>
        <v>0</v>
      </c>
      <c r="AL166" s="191">
        <f t="shared" si="100"/>
        <v>0</v>
      </c>
    </row>
    <row r="167" spans="2:38" hidden="1" x14ac:dyDescent="0.25">
      <c r="B167" s="189" t="s">
        <v>822</v>
      </c>
      <c r="C167" s="190" t="s">
        <v>823</v>
      </c>
      <c r="D1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91">
        <f t="shared" si="92"/>
        <v>0</v>
      </c>
      <c r="G167" s="191"/>
      <c r="H167" s="191">
        <f t="shared" si="93"/>
        <v>0</v>
      </c>
      <c r="I167" s="191"/>
      <c r="J167" s="191">
        <f t="shared" si="94"/>
        <v>0</v>
      </c>
      <c r="K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91">
        <f t="shared" si="96"/>
        <v>0</v>
      </c>
      <c r="Z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91">
        <f t="shared" si="97"/>
        <v>0</v>
      </c>
      <c r="AD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91">
        <f t="shared" si="98"/>
        <v>0</v>
      </c>
      <c r="AH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91">
        <f t="shared" si="99"/>
        <v>0</v>
      </c>
      <c r="AL167" s="191">
        <f t="shared" si="100"/>
        <v>0</v>
      </c>
    </row>
    <row r="168" spans="2:38" x14ac:dyDescent="0.25">
      <c r="B168" s="198" t="s">
        <v>350</v>
      </c>
      <c r="C168" s="199" t="s">
        <v>232</v>
      </c>
      <c r="D168" s="200">
        <f>SUM(D169:D193)</f>
        <v>60000</v>
      </c>
      <c r="E168" s="200">
        <f>SUM(E169:E193)</f>
        <v>0</v>
      </c>
      <c r="F168" s="200">
        <f t="shared" si="92"/>
        <v>60000</v>
      </c>
      <c r="G168" s="200">
        <f>SUM(G169:G193)</f>
        <v>0</v>
      </c>
      <c r="H168" s="200">
        <f t="shared" si="93"/>
        <v>60000</v>
      </c>
      <c r="I168" s="200">
        <f>SUM(I169:I193)</f>
        <v>0</v>
      </c>
      <c r="J168" s="200">
        <f t="shared" si="94"/>
        <v>60000</v>
      </c>
      <c r="K168" s="200">
        <f t="shared" ref="K168:X168" si="101">SUM(K169:K193)</f>
        <v>0</v>
      </c>
      <c r="L168" s="200">
        <f t="shared" si="101"/>
        <v>0</v>
      </c>
      <c r="M168" s="200">
        <f t="shared" si="101"/>
        <v>0</v>
      </c>
      <c r="N168" s="200">
        <f t="shared" si="101"/>
        <v>60000</v>
      </c>
      <c r="O168" s="200">
        <f t="shared" si="101"/>
        <v>0</v>
      </c>
      <c r="P168" s="200">
        <f t="shared" si="101"/>
        <v>0</v>
      </c>
      <c r="Q168" s="200">
        <f t="shared" si="101"/>
        <v>0</v>
      </c>
      <c r="R168" s="200">
        <f t="shared" si="101"/>
        <v>0</v>
      </c>
      <c r="S168" s="200">
        <f t="shared" si="101"/>
        <v>0</v>
      </c>
      <c r="T168" s="200">
        <f t="shared" si="101"/>
        <v>0</v>
      </c>
      <c r="U168" s="200">
        <f t="shared" si="101"/>
        <v>0</v>
      </c>
      <c r="V168" s="200">
        <f t="shared" si="101"/>
        <v>0</v>
      </c>
      <c r="W168" s="200">
        <f t="shared" si="101"/>
        <v>60000</v>
      </c>
      <c r="X168" s="200">
        <f t="shared" si="101"/>
        <v>0</v>
      </c>
      <c r="Y168" s="200">
        <f t="shared" si="96"/>
        <v>60000</v>
      </c>
      <c r="Z168" s="200">
        <f>SUM(Z169:Z193)</f>
        <v>0</v>
      </c>
      <c r="AA168" s="200">
        <f>SUM(AA169:AA193)</f>
        <v>0</v>
      </c>
      <c r="AB168" s="200">
        <f>SUM(AB169:AB193)</f>
        <v>0</v>
      </c>
      <c r="AC168" s="200">
        <f t="shared" si="97"/>
        <v>0</v>
      </c>
      <c r="AD168" s="200">
        <f>SUM(AD169:AD193)</f>
        <v>0</v>
      </c>
      <c r="AE168" s="200">
        <f>SUM(AE169:AE193)</f>
        <v>0</v>
      </c>
      <c r="AF168" s="200">
        <f>SUM(AF169:AF193)</f>
        <v>0</v>
      </c>
      <c r="AG168" s="200">
        <f t="shared" si="98"/>
        <v>0</v>
      </c>
      <c r="AH168" s="200">
        <f>SUM(AH169:AH193)</f>
        <v>0</v>
      </c>
      <c r="AI168" s="200">
        <f>SUM(AI169:AI193)</f>
        <v>0</v>
      </c>
      <c r="AJ168" s="200">
        <f>SUM(AJ169:AJ193)</f>
        <v>0</v>
      </c>
      <c r="AK168" s="200">
        <f t="shared" si="99"/>
        <v>0</v>
      </c>
      <c r="AL168" s="200">
        <f t="shared" si="100"/>
        <v>60000</v>
      </c>
    </row>
    <row r="169" spans="2:38" ht="11.25" hidden="1" customHeight="1" x14ac:dyDescent="0.25">
      <c r="B169" s="189" t="s">
        <v>351</v>
      </c>
      <c r="C169" s="190" t="s">
        <v>233</v>
      </c>
      <c r="D1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191">
        <f t="shared" si="92"/>
        <v>0</v>
      </c>
      <c r="G169" s="191"/>
      <c r="H169" s="191">
        <f t="shared" si="93"/>
        <v>0</v>
      </c>
      <c r="I169" s="191"/>
      <c r="J169" s="191">
        <f t="shared" si="94"/>
        <v>0</v>
      </c>
      <c r="K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191">
        <f t="shared" si="96"/>
        <v>0</v>
      </c>
      <c r="Z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91">
        <f t="shared" si="97"/>
        <v>0</v>
      </c>
      <c r="AD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91">
        <f t="shared" si="98"/>
        <v>0</v>
      </c>
      <c r="AH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191">
        <f t="shared" si="99"/>
        <v>0</v>
      </c>
      <c r="AL169" s="191">
        <f t="shared" si="100"/>
        <v>0</v>
      </c>
    </row>
    <row r="170" spans="2:38" hidden="1" x14ac:dyDescent="0.25">
      <c r="B170" s="189" t="s">
        <v>824</v>
      </c>
      <c r="C170" s="190" t="s">
        <v>825</v>
      </c>
      <c r="D1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91">
        <f t="shared" si="92"/>
        <v>0</v>
      </c>
      <c r="G170" s="191"/>
      <c r="H170" s="191">
        <f t="shared" si="93"/>
        <v>0</v>
      </c>
      <c r="I170" s="191"/>
      <c r="J170" s="191">
        <f t="shared" si="94"/>
        <v>0</v>
      </c>
      <c r="K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91">
        <f t="shared" si="96"/>
        <v>0</v>
      </c>
      <c r="Z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91">
        <f t="shared" si="97"/>
        <v>0</v>
      </c>
      <c r="AD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91">
        <f t="shared" si="98"/>
        <v>0</v>
      </c>
      <c r="AH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91">
        <f t="shared" si="99"/>
        <v>0</v>
      </c>
      <c r="AL170" s="191">
        <f t="shared" si="100"/>
        <v>0</v>
      </c>
    </row>
    <row r="171" spans="2:38" hidden="1" x14ac:dyDescent="0.25">
      <c r="B171" s="189" t="s">
        <v>826</v>
      </c>
      <c r="C171" s="190" t="s">
        <v>827</v>
      </c>
      <c r="D1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91">
        <f t="shared" si="92"/>
        <v>0</v>
      </c>
      <c r="G171" s="191"/>
      <c r="H171" s="191">
        <f t="shared" si="93"/>
        <v>0</v>
      </c>
      <c r="I171" s="191"/>
      <c r="J171" s="191">
        <f t="shared" si="94"/>
        <v>0</v>
      </c>
      <c r="K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91">
        <f t="shared" si="96"/>
        <v>0</v>
      </c>
      <c r="Z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91">
        <f t="shared" si="97"/>
        <v>0</v>
      </c>
      <c r="AD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91">
        <f t="shared" si="98"/>
        <v>0</v>
      </c>
      <c r="AH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91">
        <f t="shared" si="99"/>
        <v>0</v>
      </c>
      <c r="AL171" s="191">
        <f t="shared" si="100"/>
        <v>0</v>
      </c>
    </row>
    <row r="172" spans="2:38" hidden="1" x14ac:dyDescent="0.25">
      <c r="B172" s="189" t="s">
        <v>828</v>
      </c>
      <c r="C172" s="190" t="s">
        <v>829</v>
      </c>
      <c r="D1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91">
        <f t="shared" si="92"/>
        <v>0</v>
      </c>
      <c r="G172" s="191"/>
      <c r="H172" s="191">
        <f t="shared" si="93"/>
        <v>0</v>
      </c>
      <c r="I172" s="191"/>
      <c r="J172" s="191">
        <f t="shared" si="94"/>
        <v>0</v>
      </c>
      <c r="K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91">
        <f t="shared" si="96"/>
        <v>0</v>
      </c>
      <c r="Z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91">
        <f t="shared" si="97"/>
        <v>0</v>
      </c>
      <c r="AD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91">
        <f t="shared" si="98"/>
        <v>0</v>
      </c>
      <c r="AH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91">
        <f t="shared" si="99"/>
        <v>0</v>
      </c>
      <c r="AL172" s="191">
        <f t="shared" si="100"/>
        <v>0</v>
      </c>
    </row>
    <row r="173" spans="2:38" hidden="1" x14ac:dyDescent="0.25">
      <c r="B173" s="189" t="s">
        <v>830</v>
      </c>
      <c r="C173" s="190" t="s">
        <v>831</v>
      </c>
      <c r="D1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91">
        <f t="shared" ref="F173:F181" si="102">D173+E173</f>
        <v>0</v>
      </c>
      <c r="G173" s="191"/>
      <c r="H173" s="191">
        <f t="shared" ref="H173:H181" si="103">F173-G173</f>
        <v>0</v>
      </c>
      <c r="I173" s="191"/>
      <c r="J173" s="191">
        <f t="shared" ref="J173:J181" si="104">F173-I173</f>
        <v>0</v>
      </c>
      <c r="K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91">
        <f t="shared" ref="Y173:Y181" si="105">V173+W173+X173</f>
        <v>0</v>
      </c>
      <c r="Z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91">
        <f t="shared" ref="AC173:AC181" si="106">Z173+AA173+AB173</f>
        <v>0</v>
      </c>
      <c r="AD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91">
        <f t="shared" ref="AG173:AG181" si="107">AD173+AE173+AF173</f>
        <v>0</v>
      </c>
      <c r="AH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91">
        <f t="shared" ref="AK173:AK181" si="108">AH173+AI173+AJ173</f>
        <v>0</v>
      </c>
      <c r="AL173" s="191">
        <f t="shared" ref="AL173:AL181" si="109">Y173+AC173+AG173+AK173</f>
        <v>0</v>
      </c>
    </row>
    <row r="174" spans="2:38" hidden="1" x14ac:dyDescent="0.25">
      <c r="B174" s="189" t="s">
        <v>352</v>
      </c>
      <c r="C174" s="190" t="s">
        <v>234</v>
      </c>
      <c r="D1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191">
        <f t="shared" si="102"/>
        <v>0</v>
      </c>
      <c r="G174" s="191"/>
      <c r="H174" s="191">
        <f t="shared" si="103"/>
        <v>0</v>
      </c>
      <c r="I174" s="191"/>
      <c r="J174" s="191">
        <f t="shared" si="104"/>
        <v>0</v>
      </c>
      <c r="K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191">
        <f t="shared" si="105"/>
        <v>0</v>
      </c>
      <c r="Z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191">
        <f t="shared" si="106"/>
        <v>0</v>
      </c>
      <c r="AD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191">
        <f t="shared" si="107"/>
        <v>0</v>
      </c>
      <c r="AH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91">
        <f t="shared" si="108"/>
        <v>0</v>
      </c>
      <c r="AL174" s="191">
        <f t="shared" si="109"/>
        <v>0</v>
      </c>
    </row>
    <row r="175" spans="2:38" hidden="1" x14ac:dyDescent="0.25">
      <c r="B175" s="189" t="s">
        <v>832</v>
      </c>
      <c r="C175" s="190" t="s">
        <v>833</v>
      </c>
      <c r="D1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91">
        <f t="shared" si="102"/>
        <v>0</v>
      </c>
      <c r="G175" s="191"/>
      <c r="H175" s="191">
        <f t="shared" si="103"/>
        <v>0</v>
      </c>
      <c r="I175" s="191"/>
      <c r="J175" s="191">
        <f t="shared" si="104"/>
        <v>0</v>
      </c>
      <c r="K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91">
        <f t="shared" si="105"/>
        <v>0</v>
      </c>
      <c r="Z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91">
        <f t="shared" si="106"/>
        <v>0</v>
      </c>
      <c r="AD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91">
        <f t="shared" si="107"/>
        <v>0</v>
      </c>
      <c r="AH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91">
        <f t="shared" si="108"/>
        <v>0</v>
      </c>
      <c r="AL175" s="191">
        <f t="shared" si="109"/>
        <v>0</v>
      </c>
    </row>
    <row r="176" spans="2:38" hidden="1" x14ac:dyDescent="0.25">
      <c r="B176" s="189" t="s">
        <v>834</v>
      </c>
      <c r="C176" s="190" t="s">
        <v>835</v>
      </c>
      <c r="D1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191">
        <f t="shared" si="102"/>
        <v>0</v>
      </c>
      <c r="G176" s="191"/>
      <c r="H176" s="191">
        <f t="shared" si="103"/>
        <v>0</v>
      </c>
      <c r="I176" s="191"/>
      <c r="J176" s="191">
        <f t="shared" si="104"/>
        <v>0</v>
      </c>
      <c r="K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91">
        <f t="shared" si="105"/>
        <v>0</v>
      </c>
      <c r="Z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91">
        <f t="shared" si="106"/>
        <v>0</v>
      </c>
      <c r="AD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91">
        <f t="shared" si="107"/>
        <v>0</v>
      </c>
      <c r="AH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91">
        <f t="shared" si="108"/>
        <v>0</v>
      </c>
      <c r="AL176" s="191">
        <f t="shared" si="109"/>
        <v>0</v>
      </c>
    </row>
    <row r="177" spans="2:38" hidden="1" x14ac:dyDescent="0.25">
      <c r="B177" s="189" t="s">
        <v>836</v>
      </c>
      <c r="C177" s="190" t="s">
        <v>837</v>
      </c>
      <c r="D1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91">
        <f t="shared" si="102"/>
        <v>0</v>
      </c>
      <c r="G177" s="191"/>
      <c r="H177" s="191">
        <f t="shared" si="103"/>
        <v>0</v>
      </c>
      <c r="I177" s="191"/>
      <c r="J177" s="191">
        <f t="shared" si="104"/>
        <v>0</v>
      </c>
      <c r="K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91">
        <f t="shared" si="105"/>
        <v>0</v>
      </c>
      <c r="Z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91">
        <f t="shared" si="106"/>
        <v>0</v>
      </c>
      <c r="AD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91">
        <f t="shared" si="107"/>
        <v>0</v>
      </c>
      <c r="AH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91">
        <f t="shared" si="108"/>
        <v>0</v>
      </c>
      <c r="AL177" s="191">
        <f t="shared" si="109"/>
        <v>0</v>
      </c>
    </row>
    <row r="178" spans="2:38" hidden="1" x14ac:dyDescent="0.25">
      <c r="B178" s="189" t="s">
        <v>838</v>
      </c>
      <c r="C178" s="190" t="s">
        <v>839</v>
      </c>
      <c r="D1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91">
        <f t="shared" si="102"/>
        <v>0</v>
      </c>
      <c r="G178" s="191"/>
      <c r="H178" s="191">
        <f t="shared" si="103"/>
        <v>0</v>
      </c>
      <c r="I178" s="191"/>
      <c r="J178" s="191">
        <f t="shared" si="104"/>
        <v>0</v>
      </c>
      <c r="K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91">
        <f t="shared" si="105"/>
        <v>0</v>
      </c>
      <c r="Z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91">
        <f t="shared" si="106"/>
        <v>0</v>
      </c>
      <c r="AD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91">
        <f t="shared" si="107"/>
        <v>0</v>
      </c>
      <c r="AH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91">
        <f t="shared" si="108"/>
        <v>0</v>
      </c>
      <c r="AL178" s="191">
        <f t="shared" si="109"/>
        <v>0</v>
      </c>
    </row>
    <row r="179" spans="2:38" hidden="1" x14ac:dyDescent="0.25">
      <c r="B179" s="189" t="s">
        <v>840</v>
      </c>
      <c r="C179" s="190" t="s">
        <v>841</v>
      </c>
      <c r="D1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91">
        <f t="shared" si="102"/>
        <v>0</v>
      </c>
      <c r="G179" s="191"/>
      <c r="H179" s="191">
        <f t="shared" si="103"/>
        <v>0</v>
      </c>
      <c r="I179" s="191"/>
      <c r="J179" s="191">
        <f t="shared" si="104"/>
        <v>0</v>
      </c>
      <c r="K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91">
        <f t="shared" si="105"/>
        <v>0</v>
      </c>
      <c r="Z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91">
        <f t="shared" si="106"/>
        <v>0</v>
      </c>
      <c r="AD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91">
        <f t="shared" si="107"/>
        <v>0</v>
      </c>
      <c r="AH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91">
        <f t="shared" si="108"/>
        <v>0</v>
      </c>
      <c r="AL179" s="191">
        <f t="shared" si="109"/>
        <v>0</v>
      </c>
    </row>
    <row r="180" spans="2:38" hidden="1" x14ac:dyDescent="0.25">
      <c r="B180" s="189" t="s">
        <v>353</v>
      </c>
      <c r="C180" s="190" t="s">
        <v>842</v>
      </c>
      <c r="D1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91">
        <f t="shared" si="102"/>
        <v>0</v>
      </c>
      <c r="G180" s="191"/>
      <c r="H180" s="191">
        <f t="shared" si="103"/>
        <v>0</v>
      </c>
      <c r="I180" s="191"/>
      <c r="J180" s="191">
        <f t="shared" si="104"/>
        <v>0</v>
      </c>
      <c r="K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91">
        <f t="shared" si="105"/>
        <v>0</v>
      </c>
      <c r="Z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91">
        <f t="shared" si="106"/>
        <v>0</v>
      </c>
      <c r="AD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91">
        <f t="shared" si="107"/>
        <v>0</v>
      </c>
      <c r="AH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91">
        <f t="shared" si="108"/>
        <v>0</v>
      </c>
      <c r="AL180" s="191">
        <f t="shared" si="109"/>
        <v>0</v>
      </c>
    </row>
    <row r="181" spans="2:38" hidden="1" x14ac:dyDescent="0.25">
      <c r="B181" s="189" t="s">
        <v>843</v>
      </c>
      <c r="C181" s="190" t="s">
        <v>844</v>
      </c>
      <c r="D1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91">
        <f t="shared" si="102"/>
        <v>0</v>
      </c>
      <c r="G181" s="191"/>
      <c r="H181" s="191">
        <f t="shared" si="103"/>
        <v>0</v>
      </c>
      <c r="I181" s="191"/>
      <c r="J181" s="191">
        <f t="shared" si="104"/>
        <v>0</v>
      </c>
      <c r="K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91">
        <f t="shared" si="105"/>
        <v>0</v>
      </c>
      <c r="Z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91">
        <f t="shared" si="106"/>
        <v>0</v>
      </c>
      <c r="AD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91">
        <f t="shared" si="107"/>
        <v>0</v>
      </c>
      <c r="AH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91">
        <f t="shared" si="108"/>
        <v>0</v>
      </c>
      <c r="AL181" s="191">
        <f t="shared" si="109"/>
        <v>0</v>
      </c>
    </row>
    <row r="182" spans="2:38" x14ac:dyDescent="0.25">
      <c r="B182" s="189" t="s">
        <v>354</v>
      </c>
      <c r="C182" s="190" t="s">
        <v>845</v>
      </c>
      <c r="D1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E1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191">
        <f t="shared" ref="F182:F189" si="110">D182+E182</f>
        <v>60000</v>
      </c>
      <c r="G182" s="191"/>
      <c r="H182" s="191">
        <f t="shared" ref="H182:H189" si="111">F182-G182</f>
        <v>60000</v>
      </c>
      <c r="I182" s="191"/>
      <c r="J182" s="191">
        <f t="shared" ref="J182:J189" si="112">F182-I182</f>
        <v>60000</v>
      </c>
      <c r="K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O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X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191">
        <f t="shared" ref="Y182:Y189" si="113">V182+W182+X182</f>
        <v>60000</v>
      </c>
      <c r="Z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191">
        <f t="shared" ref="AC182:AC189" si="114">Z182+AA182+AB182</f>
        <v>0</v>
      </c>
      <c r="AD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191">
        <f t="shared" ref="AG182:AG189" si="115">AD182+AE182+AF182</f>
        <v>0</v>
      </c>
      <c r="AH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91">
        <f t="shared" ref="AK182:AK189" si="116">AH182+AI182+AJ182</f>
        <v>0</v>
      </c>
      <c r="AL182" s="191">
        <f t="shared" ref="AL182:AL189" si="117">Y182+AC182+AG182+AK182</f>
        <v>60000</v>
      </c>
    </row>
    <row r="183" spans="2:38" hidden="1" x14ac:dyDescent="0.25">
      <c r="B183" s="189" t="s">
        <v>846</v>
      </c>
      <c r="C183" s="190" t="s">
        <v>845</v>
      </c>
      <c r="D1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91">
        <f t="shared" si="110"/>
        <v>0</v>
      </c>
      <c r="G183" s="191"/>
      <c r="H183" s="191">
        <f t="shared" si="111"/>
        <v>0</v>
      </c>
      <c r="I183" s="191"/>
      <c r="J183" s="191">
        <f t="shared" si="112"/>
        <v>0</v>
      </c>
      <c r="K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91">
        <f t="shared" si="113"/>
        <v>0</v>
      </c>
      <c r="Z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91">
        <f t="shared" si="114"/>
        <v>0</v>
      </c>
      <c r="AD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91">
        <f t="shared" si="115"/>
        <v>0</v>
      </c>
      <c r="AH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91">
        <f t="shared" si="116"/>
        <v>0</v>
      </c>
      <c r="AL183" s="191">
        <f t="shared" si="117"/>
        <v>0</v>
      </c>
    </row>
    <row r="184" spans="2:38" hidden="1" x14ac:dyDescent="0.25">
      <c r="B184" s="189" t="s">
        <v>847</v>
      </c>
      <c r="C184" s="190" t="s">
        <v>848</v>
      </c>
      <c r="D1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91">
        <f t="shared" si="110"/>
        <v>0</v>
      </c>
      <c r="G184" s="191"/>
      <c r="H184" s="191">
        <f t="shared" si="111"/>
        <v>0</v>
      </c>
      <c r="I184" s="191"/>
      <c r="J184" s="191">
        <f t="shared" si="112"/>
        <v>0</v>
      </c>
      <c r="K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91">
        <f t="shared" si="113"/>
        <v>0</v>
      </c>
      <c r="Z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91">
        <f t="shared" si="114"/>
        <v>0</v>
      </c>
      <c r="AD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91">
        <f t="shared" si="115"/>
        <v>0</v>
      </c>
      <c r="AH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91">
        <f t="shared" si="116"/>
        <v>0</v>
      </c>
      <c r="AL184" s="191">
        <f t="shared" si="117"/>
        <v>0</v>
      </c>
    </row>
    <row r="185" spans="2:38" hidden="1" x14ac:dyDescent="0.25">
      <c r="B185" s="189" t="s">
        <v>849</v>
      </c>
      <c r="C185" s="190" t="s">
        <v>850</v>
      </c>
      <c r="D1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91">
        <f t="shared" si="110"/>
        <v>0</v>
      </c>
      <c r="G185" s="191"/>
      <c r="H185" s="191">
        <f t="shared" si="111"/>
        <v>0</v>
      </c>
      <c r="I185" s="191"/>
      <c r="J185" s="191">
        <f t="shared" si="112"/>
        <v>0</v>
      </c>
      <c r="K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91">
        <f t="shared" si="113"/>
        <v>0</v>
      </c>
      <c r="Z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91">
        <f t="shared" si="114"/>
        <v>0</v>
      </c>
      <c r="AD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91">
        <f t="shared" si="115"/>
        <v>0</v>
      </c>
      <c r="AH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91">
        <f t="shared" si="116"/>
        <v>0</v>
      </c>
      <c r="AL185" s="191">
        <f t="shared" si="117"/>
        <v>0</v>
      </c>
    </row>
    <row r="186" spans="2:38" hidden="1" x14ac:dyDescent="0.25">
      <c r="B186" s="189" t="s">
        <v>355</v>
      </c>
      <c r="C186" s="190" t="s">
        <v>851</v>
      </c>
      <c r="D1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91">
        <f t="shared" si="110"/>
        <v>0</v>
      </c>
      <c r="G186" s="191"/>
      <c r="H186" s="191">
        <f t="shared" si="111"/>
        <v>0</v>
      </c>
      <c r="I186" s="191"/>
      <c r="J186" s="191">
        <f t="shared" si="112"/>
        <v>0</v>
      </c>
      <c r="K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91">
        <f t="shared" si="113"/>
        <v>0</v>
      </c>
      <c r="Z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91">
        <f t="shared" si="114"/>
        <v>0</v>
      </c>
      <c r="AD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91">
        <f t="shared" si="115"/>
        <v>0</v>
      </c>
      <c r="AH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91">
        <f t="shared" si="116"/>
        <v>0</v>
      </c>
      <c r="AL186" s="191">
        <f t="shared" si="117"/>
        <v>0</v>
      </c>
    </row>
    <row r="187" spans="2:38" hidden="1" x14ac:dyDescent="0.25">
      <c r="B187" s="189" t="s">
        <v>852</v>
      </c>
      <c r="C187" s="190" t="s">
        <v>851</v>
      </c>
      <c r="D1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91">
        <f t="shared" si="110"/>
        <v>0</v>
      </c>
      <c r="G187" s="191"/>
      <c r="H187" s="191">
        <f t="shared" si="111"/>
        <v>0</v>
      </c>
      <c r="I187" s="191"/>
      <c r="J187" s="191">
        <f t="shared" si="112"/>
        <v>0</v>
      </c>
      <c r="K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91">
        <f t="shared" si="113"/>
        <v>0</v>
      </c>
      <c r="Z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91">
        <f t="shared" si="114"/>
        <v>0</v>
      </c>
      <c r="AD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91">
        <f t="shared" si="115"/>
        <v>0</v>
      </c>
      <c r="AH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91">
        <f t="shared" si="116"/>
        <v>0</v>
      </c>
      <c r="AL187" s="191">
        <f t="shared" si="117"/>
        <v>0</v>
      </c>
    </row>
    <row r="188" spans="2:38" hidden="1" x14ac:dyDescent="0.25">
      <c r="B188" s="189" t="s">
        <v>853</v>
      </c>
      <c r="C188" s="190" t="s">
        <v>854</v>
      </c>
      <c r="D1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91">
        <f t="shared" si="110"/>
        <v>0</v>
      </c>
      <c r="G188" s="191"/>
      <c r="H188" s="191">
        <f t="shared" si="111"/>
        <v>0</v>
      </c>
      <c r="I188" s="191"/>
      <c r="J188" s="191">
        <f t="shared" si="112"/>
        <v>0</v>
      </c>
      <c r="K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91">
        <f t="shared" si="113"/>
        <v>0</v>
      </c>
      <c r="Z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91">
        <f t="shared" si="114"/>
        <v>0</v>
      </c>
      <c r="AD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91">
        <f t="shared" si="115"/>
        <v>0</v>
      </c>
      <c r="AH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91">
        <f t="shared" si="116"/>
        <v>0</v>
      </c>
      <c r="AL188" s="191">
        <f t="shared" si="117"/>
        <v>0</v>
      </c>
    </row>
    <row r="189" spans="2:38" hidden="1" x14ac:dyDescent="0.25">
      <c r="B189" s="189" t="s">
        <v>855</v>
      </c>
      <c r="C189" s="190" t="s">
        <v>856</v>
      </c>
      <c r="D1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91">
        <f t="shared" si="110"/>
        <v>0</v>
      </c>
      <c r="G189" s="191"/>
      <c r="H189" s="191">
        <f t="shared" si="111"/>
        <v>0</v>
      </c>
      <c r="I189" s="191"/>
      <c r="J189" s="191">
        <f t="shared" si="112"/>
        <v>0</v>
      </c>
      <c r="K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91">
        <f t="shared" si="113"/>
        <v>0</v>
      </c>
      <c r="Z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91">
        <f t="shared" si="114"/>
        <v>0</v>
      </c>
      <c r="AD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91">
        <f t="shared" si="115"/>
        <v>0</v>
      </c>
      <c r="AH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91">
        <f t="shared" si="116"/>
        <v>0</v>
      </c>
      <c r="AL189" s="191">
        <f t="shared" si="117"/>
        <v>0</v>
      </c>
    </row>
    <row r="190" spans="2:38" hidden="1" x14ac:dyDescent="0.25">
      <c r="B190" s="189" t="s">
        <v>356</v>
      </c>
      <c r="C190" s="190" t="s">
        <v>857</v>
      </c>
      <c r="D1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191">
        <f t="shared" ref="F190:F221" si="118">D190+E190</f>
        <v>0</v>
      </c>
      <c r="G190" s="191"/>
      <c r="H190" s="191">
        <f t="shared" ref="H190:H221" si="119">F190-G190</f>
        <v>0</v>
      </c>
      <c r="I190" s="191"/>
      <c r="J190" s="191">
        <f t="shared" ref="J190:J221" si="120">F190-I190</f>
        <v>0</v>
      </c>
      <c r="K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91">
        <f t="shared" ref="Y190:Y221" si="121">V190+W190+X190</f>
        <v>0</v>
      </c>
      <c r="Z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191">
        <f t="shared" ref="AC190:AC221" si="122">Z190+AA190+AB190</f>
        <v>0</v>
      </c>
      <c r="AD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91">
        <f t="shared" ref="AG190:AG221" si="123">AD190+AE190+AF190</f>
        <v>0</v>
      </c>
      <c r="AH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91">
        <f t="shared" ref="AK190:AK221" si="124">AH190+AI190+AJ190</f>
        <v>0</v>
      </c>
      <c r="AL190" s="191">
        <f t="shared" ref="AL190:AL221" si="125">Y190+AC190+AG190+AK190</f>
        <v>0</v>
      </c>
    </row>
    <row r="191" spans="2:38" hidden="1" x14ac:dyDescent="0.25">
      <c r="B191" s="189" t="s">
        <v>858</v>
      </c>
      <c r="C191" s="190" t="s">
        <v>859</v>
      </c>
      <c r="D1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91">
        <f t="shared" si="118"/>
        <v>0</v>
      </c>
      <c r="G191" s="191"/>
      <c r="H191" s="191">
        <f t="shared" si="119"/>
        <v>0</v>
      </c>
      <c r="I191" s="191"/>
      <c r="J191" s="191">
        <f t="shared" si="120"/>
        <v>0</v>
      </c>
      <c r="K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91">
        <f t="shared" si="121"/>
        <v>0</v>
      </c>
      <c r="Z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91">
        <f t="shared" si="122"/>
        <v>0</v>
      </c>
      <c r="AD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91">
        <f t="shared" si="123"/>
        <v>0</v>
      </c>
      <c r="AH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91">
        <f t="shared" si="124"/>
        <v>0</v>
      </c>
      <c r="AL191" s="191">
        <f t="shared" si="125"/>
        <v>0</v>
      </c>
    </row>
    <row r="192" spans="2:38" hidden="1" x14ac:dyDescent="0.25">
      <c r="B192" s="189" t="s">
        <v>860</v>
      </c>
      <c r="C192" s="190" t="s">
        <v>861</v>
      </c>
      <c r="D1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91">
        <f t="shared" si="118"/>
        <v>0</v>
      </c>
      <c r="G192" s="191"/>
      <c r="H192" s="191">
        <f t="shared" si="119"/>
        <v>0</v>
      </c>
      <c r="I192" s="191"/>
      <c r="J192" s="191">
        <f t="shared" si="120"/>
        <v>0</v>
      </c>
      <c r="K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91">
        <f t="shared" si="121"/>
        <v>0</v>
      </c>
      <c r="Z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91">
        <f t="shared" si="122"/>
        <v>0</v>
      </c>
      <c r="AD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91">
        <f t="shared" si="123"/>
        <v>0</v>
      </c>
      <c r="AH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91">
        <f t="shared" si="124"/>
        <v>0</v>
      </c>
      <c r="AL192" s="191">
        <f t="shared" si="125"/>
        <v>0</v>
      </c>
    </row>
    <row r="193" spans="2:38" hidden="1" x14ac:dyDescent="0.25">
      <c r="B193" s="189" t="s">
        <v>862</v>
      </c>
      <c r="C193" s="190" t="s">
        <v>863</v>
      </c>
      <c r="D1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91">
        <f t="shared" si="118"/>
        <v>0</v>
      </c>
      <c r="G193" s="191"/>
      <c r="H193" s="191">
        <f t="shared" si="119"/>
        <v>0</v>
      </c>
      <c r="I193" s="191"/>
      <c r="J193" s="191">
        <f t="shared" si="120"/>
        <v>0</v>
      </c>
      <c r="K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91">
        <f t="shared" si="121"/>
        <v>0</v>
      </c>
      <c r="Z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91">
        <f t="shared" si="122"/>
        <v>0</v>
      </c>
      <c r="AD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91">
        <f t="shared" si="123"/>
        <v>0</v>
      </c>
      <c r="AH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91">
        <f t="shared" si="124"/>
        <v>0</v>
      </c>
      <c r="AL193" s="191">
        <f t="shared" si="125"/>
        <v>0</v>
      </c>
    </row>
    <row r="194" spans="2:38" x14ac:dyDescent="0.25">
      <c r="B194" s="198" t="s">
        <v>357</v>
      </c>
      <c r="C194" s="199" t="s">
        <v>235</v>
      </c>
      <c r="D194" s="200">
        <f>SUM(D195:D196)</f>
        <v>0</v>
      </c>
      <c r="E194" s="200">
        <f>SUM(E195:E196)</f>
        <v>0</v>
      </c>
      <c r="F194" s="200">
        <f t="shared" si="118"/>
        <v>0</v>
      </c>
      <c r="G194" s="200">
        <f>SUM(G195:G196)</f>
        <v>0</v>
      </c>
      <c r="H194" s="200">
        <f t="shared" si="119"/>
        <v>0</v>
      </c>
      <c r="I194" s="200">
        <f>SUM(I195:I196)</f>
        <v>0</v>
      </c>
      <c r="J194" s="200">
        <f t="shared" si="120"/>
        <v>0</v>
      </c>
      <c r="K194" s="200">
        <f t="shared" ref="K194:AJ194" si="126">SUM(K195:K196)</f>
        <v>0</v>
      </c>
      <c r="L194" s="200">
        <f t="shared" si="126"/>
        <v>0</v>
      </c>
      <c r="M194" s="200">
        <f t="shared" si="126"/>
        <v>0</v>
      </c>
      <c r="N194" s="200">
        <f t="shared" si="126"/>
        <v>0</v>
      </c>
      <c r="O194" s="200">
        <f t="shared" si="126"/>
        <v>0</v>
      </c>
      <c r="P194" s="200">
        <f t="shared" si="126"/>
        <v>0</v>
      </c>
      <c r="Q194" s="200">
        <f t="shared" si="126"/>
        <v>0</v>
      </c>
      <c r="R194" s="200">
        <f t="shared" si="126"/>
        <v>0</v>
      </c>
      <c r="S194" s="200">
        <f t="shared" si="126"/>
        <v>0</v>
      </c>
      <c r="T194" s="200">
        <f t="shared" si="126"/>
        <v>0</v>
      </c>
      <c r="U194" s="200">
        <f t="shared" si="126"/>
        <v>0</v>
      </c>
      <c r="V194" s="200">
        <f t="shared" si="126"/>
        <v>0</v>
      </c>
      <c r="W194" s="200">
        <f t="shared" si="126"/>
        <v>0</v>
      </c>
      <c r="X194" s="200">
        <f t="shared" si="126"/>
        <v>0</v>
      </c>
      <c r="Y194" s="200">
        <f t="shared" si="121"/>
        <v>0</v>
      </c>
      <c r="Z194" s="200">
        <f t="shared" si="126"/>
        <v>0</v>
      </c>
      <c r="AA194" s="200">
        <f t="shared" si="126"/>
        <v>0</v>
      </c>
      <c r="AB194" s="200">
        <f t="shared" si="126"/>
        <v>0</v>
      </c>
      <c r="AC194" s="200">
        <f t="shared" si="122"/>
        <v>0</v>
      </c>
      <c r="AD194" s="200">
        <f t="shared" si="126"/>
        <v>0</v>
      </c>
      <c r="AE194" s="200">
        <f t="shared" si="126"/>
        <v>0</v>
      </c>
      <c r="AF194" s="200">
        <f t="shared" si="126"/>
        <v>0</v>
      </c>
      <c r="AG194" s="200">
        <f t="shared" si="123"/>
        <v>0</v>
      </c>
      <c r="AH194" s="200">
        <f t="shared" si="126"/>
        <v>0</v>
      </c>
      <c r="AI194" s="200">
        <f t="shared" si="126"/>
        <v>0</v>
      </c>
      <c r="AJ194" s="200">
        <f t="shared" si="126"/>
        <v>0</v>
      </c>
      <c r="AK194" s="200">
        <f t="shared" si="124"/>
        <v>0</v>
      </c>
      <c r="AL194" s="200">
        <f t="shared" si="125"/>
        <v>0</v>
      </c>
    </row>
    <row r="195" spans="2:38" x14ac:dyDescent="0.25">
      <c r="B195" s="189" t="s">
        <v>358</v>
      </c>
      <c r="C195" s="190" t="s">
        <v>236</v>
      </c>
      <c r="D1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191">
        <f t="shared" si="118"/>
        <v>0</v>
      </c>
      <c r="G195" s="191"/>
      <c r="H195" s="191">
        <f t="shared" si="119"/>
        <v>0</v>
      </c>
      <c r="I195" s="191"/>
      <c r="J195" s="191">
        <f t="shared" si="120"/>
        <v>0</v>
      </c>
      <c r="K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91">
        <f t="shared" si="121"/>
        <v>0</v>
      </c>
      <c r="Z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91">
        <f t="shared" si="122"/>
        <v>0</v>
      </c>
      <c r="AD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91">
        <f t="shared" si="123"/>
        <v>0</v>
      </c>
      <c r="AH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91">
        <f t="shared" si="124"/>
        <v>0</v>
      </c>
      <c r="AL195" s="191">
        <f t="shared" si="125"/>
        <v>0</v>
      </c>
    </row>
    <row r="196" spans="2:38" x14ac:dyDescent="0.25">
      <c r="B196" s="189" t="s">
        <v>359</v>
      </c>
      <c r="C196" s="190" t="s">
        <v>237</v>
      </c>
      <c r="D1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191">
        <f t="shared" si="118"/>
        <v>0</v>
      </c>
      <c r="G196" s="191"/>
      <c r="H196" s="191">
        <f t="shared" si="119"/>
        <v>0</v>
      </c>
      <c r="I196" s="191"/>
      <c r="J196" s="191">
        <f t="shared" si="120"/>
        <v>0</v>
      </c>
      <c r="K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91">
        <f t="shared" si="121"/>
        <v>0</v>
      </c>
      <c r="Z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91">
        <f t="shared" si="122"/>
        <v>0</v>
      </c>
      <c r="AD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91">
        <f t="shared" si="123"/>
        <v>0</v>
      </c>
      <c r="AH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91">
        <f t="shared" si="124"/>
        <v>0</v>
      </c>
      <c r="AL196" s="191">
        <f t="shared" si="125"/>
        <v>0</v>
      </c>
    </row>
    <row r="197" spans="2:38" x14ac:dyDescent="0.25">
      <c r="B197" s="198" t="s">
        <v>360</v>
      </c>
      <c r="C197" s="199" t="s">
        <v>238</v>
      </c>
      <c r="D197" s="200">
        <f>SUM(D198:D203)</f>
        <v>0</v>
      </c>
      <c r="E197" s="200">
        <f>SUM(E198:E203)</f>
        <v>0</v>
      </c>
      <c r="F197" s="200">
        <f t="shared" si="118"/>
        <v>0</v>
      </c>
      <c r="G197" s="200">
        <f>SUM(G198:G203)</f>
        <v>0</v>
      </c>
      <c r="H197" s="200">
        <f t="shared" si="119"/>
        <v>0</v>
      </c>
      <c r="I197" s="200">
        <f>SUM(I198:I203)</f>
        <v>0</v>
      </c>
      <c r="J197" s="200">
        <f t="shared" si="120"/>
        <v>0</v>
      </c>
      <c r="K197" s="200">
        <f t="shared" ref="K197:X197" si="127">SUM(K198:K203)</f>
        <v>0</v>
      </c>
      <c r="L197" s="200">
        <f t="shared" si="127"/>
        <v>0</v>
      </c>
      <c r="M197" s="200">
        <f t="shared" si="127"/>
        <v>0</v>
      </c>
      <c r="N197" s="200">
        <f t="shared" si="127"/>
        <v>0</v>
      </c>
      <c r="O197" s="200">
        <f t="shared" si="127"/>
        <v>0</v>
      </c>
      <c r="P197" s="200">
        <f t="shared" si="127"/>
        <v>0</v>
      </c>
      <c r="Q197" s="200">
        <f t="shared" si="127"/>
        <v>0</v>
      </c>
      <c r="R197" s="200">
        <f t="shared" si="127"/>
        <v>0</v>
      </c>
      <c r="S197" s="200">
        <f t="shared" si="127"/>
        <v>0</v>
      </c>
      <c r="T197" s="200">
        <f t="shared" si="127"/>
        <v>0</v>
      </c>
      <c r="U197" s="200">
        <f t="shared" si="127"/>
        <v>0</v>
      </c>
      <c r="V197" s="200">
        <f t="shared" si="127"/>
        <v>0</v>
      </c>
      <c r="W197" s="200">
        <f t="shared" si="127"/>
        <v>0</v>
      </c>
      <c r="X197" s="200">
        <f t="shared" si="127"/>
        <v>0</v>
      </c>
      <c r="Y197" s="200">
        <f t="shared" si="121"/>
        <v>0</v>
      </c>
      <c r="Z197" s="200">
        <f>SUM(Z198:Z203)</f>
        <v>0</v>
      </c>
      <c r="AA197" s="200">
        <f>SUM(AA198:AA203)</f>
        <v>0</v>
      </c>
      <c r="AB197" s="200">
        <f>SUM(AB198:AB203)</f>
        <v>0</v>
      </c>
      <c r="AC197" s="200">
        <f t="shared" si="122"/>
        <v>0</v>
      </c>
      <c r="AD197" s="200">
        <f>SUM(AD198:AD203)</f>
        <v>0</v>
      </c>
      <c r="AE197" s="200">
        <f>SUM(AE198:AE203)</f>
        <v>0</v>
      </c>
      <c r="AF197" s="200">
        <f>SUM(AF198:AF203)</f>
        <v>0</v>
      </c>
      <c r="AG197" s="200">
        <f t="shared" si="123"/>
        <v>0</v>
      </c>
      <c r="AH197" s="200">
        <f>SUM(AH198:AH203)</f>
        <v>0</v>
      </c>
      <c r="AI197" s="200">
        <f>SUM(AI198:AI203)</f>
        <v>0</v>
      </c>
      <c r="AJ197" s="200">
        <f>SUM(AJ198:AJ203)</f>
        <v>0</v>
      </c>
      <c r="AK197" s="200">
        <f t="shared" si="124"/>
        <v>0</v>
      </c>
      <c r="AL197" s="200">
        <f t="shared" si="125"/>
        <v>0</v>
      </c>
    </row>
    <row r="198" spans="2:38" hidden="1" x14ac:dyDescent="0.25">
      <c r="B198" s="189" t="s">
        <v>361</v>
      </c>
      <c r="C198" s="190" t="s">
        <v>239</v>
      </c>
      <c r="D1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91">
        <f t="shared" si="118"/>
        <v>0</v>
      </c>
      <c r="G198" s="191"/>
      <c r="H198" s="191">
        <f t="shared" si="119"/>
        <v>0</v>
      </c>
      <c r="I198" s="191"/>
      <c r="J198" s="191">
        <f t="shared" si="120"/>
        <v>0</v>
      </c>
      <c r="K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91">
        <f t="shared" si="121"/>
        <v>0</v>
      </c>
      <c r="Z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91">
        <f t="shared" si="122"/>
        <v>0</v>
      </c>
      <c r="AD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91">
        <f t="shared" si="123"/>
        <v>0</v>
      </c>
      <c r="AH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91">
        <f t="shared" si="124"/>
        <v>0</v>
      </c>
      <c r="AL198" s="191">
        <f t="shared" si="125"/>
        <v>0</v>
      </c>
    </row>
    <row r="199" spans="2:38" hidden="1" x14ac:dyDescent="0.25">
      <c r="B199" s="189" t="s">
        <v>885</v>
      </c>
      <c r="C199" s="190" t="s">
        <v>886</v>
      </c>
      <c r="D1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91">
        <f t="shared" si="118"/>
        <v>0</v>
      </c>
      <c r="G199" s="191"/>
      <c r="H199" s="191">
        <f t="shared" si="119"/>
        <v>0</v>
      </c>
      <c r="I199" s="191"/>
      <c r="J199" s="191">
        <f t="shared" si="120"/>
        <v>0</v>
      </c>
      <c r="K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91">
        <f t="shared" si="121"/>
        <v>0</v>
      </c>
      <c r="Z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91">
        <f t="shared" si="122"/>
        <v>0</v>
      </c>
      <c r="AD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91">
        <f t="shared" si="123"/>
        <v>0</v>
      </c>
      <c r="AH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91">
        <f t="shared" si="124"/>
        <v>0</v>
      </c>
      <c r="AL199" s="191">
        <f t="shared" si="125"/>
        <v>0</v>
      </c>
    </row>
    <row r="200" spans="2:38" hidden="1" x14ac:dyDescent="0.25">
      <c r="B200" s="189" t="s">
        <v>887</v>
      </c>
      <c r="C200" s="190" t="s">
        <v>888</v>
      </c>
      <c r="D2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91">
        <f t="shared" si="118"/>
        <v>0</v>
      </c>
      <c r="G200" s="191"/>
      <c r="H200" s="191">
        <f t="shared" si="119"/>
        <v>0</v>
      </c>
      <c r="I200" s="191"/>
      <c r="J200" s="191">
        <f t="shared" si="120"/>
        <v>0</v>
      </c>
      <c r="K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91">
        <f t="shared" si="121"/>
        <v>0</v>
      </c>
      <c r="Z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91">
        <f t="shared" si="122"/>
        <v>0</v>
      </c>
      <c r="AD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91">
        <f t="shared" si="123"/>
        <v>0</v>
      </c>
      <c r="AH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91">
        <f t="shared" si="124"/>
        <v>0</v>
      </c>
      <c r="AL200" s="191">
        <f t="shared" si="125"/>
        <v>0</v>
      </c>
    </row>
    <row r="201" spans="2:38" hidden="1" x14ac:dyDescent="0.25">
      <c r="B201" s="189" t="s">
        <v>889</v>
      </c>
      <c r="C201" s="190" t="s">
        <v>890</v>
      </c>
      <c r="D2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91">
        <f t="shared" si="118"/>
        <v>0</v>
      </c>
      <c r="G201" s="191"/>
      <c r="H201" s="191">
        <f t="shared" si="119"/>
        <v>0</v>
      </c>
      <c r="I201" s="191"/>
      <c r="J201" s="191">
        <f t="shared" si="120"/>
        <v>0</v>
      </c>
      <c r="K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91">
        <f t="shared" si="121"/>
        <v>0</v>
      </c>
      <c r="Z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91">
        <f t="shared" si="122"/>
        <v>0</v>
      </c>
      <c r="AD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91">
        <f t="shared" si="123"/>
        <v>0</v>
      </c>
      <c r="AH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91">
        <f t="shared" si="124"/>
        <v>0</v>
      </c>
      <c r="AL201" s="191">
        <f t="shared" si="125"/>
        <v>0</v>
      </c>
    </row>
    <row r="202" spans="2:38" hidden="1" x14ac:dyDescent="0.25">
      <c r="B202" s="189" t="s">
        <v>891</v>
      </c>
      <c r="C202" s="190" t="s">
        <v>892</v>
      </c>
      <c r="D2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91">
        <f t="shared" si="118"/>
        <v>0</v>
      </c>
      <c r="G202" s="191"/>
      <c r="H202" s="191">
        <f t="shared" si="119"/>
        <v>0</v>
      </c>
      <c r="I202" s="191"/>
      <c r="J202" s="191">
        <f t="shared" si="120"/>
        <v>0</v>
      </c>
      <c r="K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91">
        <f t="shared" si="121"/>
        <v>0</v>
      </c>
      <c r="Z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91">
        <f t="shared" si="122"/>
        <v>0</v>
      </c>
      <c r="AD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91">
        <f t="shared" si="123"/>
        <v>0</v>
      </c>
      <c r="AH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91">
        <f t="shared" si="124"/>
        <v>0</v>
      </c>
      <c r="AL202" s="191">
        <f t="shared" si="125"/>
        <v>0</v>
      </c>
    </row>
    <row r="203" spans="2:38" hidden="1" x14ac:dyDescent="0.25">
      <c r="B203" s="189" t="s">
        <v>893</v>
      </c>
      <c r="C203" s="190" t="s">
        <v>894</v>
      </c>
      <c r="D2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91">
        <f t="shared" si="118"/>
        <v>0</v>
      </c>
      <c r="G203" s="191"/>
      <c r="H203" s="191">
        <f t="shared" si="119"/>
        <v>0</v>
      </c>
      <c r="I203" s="191"/>
      <c r="J203" s="191">
        <f t="shared" si="120"/>
        <v>0</v>
      </c>
      <c r="K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91">
        <f t="shared" si="121"/>
        <v>0</v>
      </c>
      <c r="Z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91">
        <f t="shared" si="122"/>
        <v>0</v>
      </c>
      <c r="AD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91">
        <f t="shared" si="123"/>
        <v>0</v>
      </c>
      <c r="AH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91">
        <f t="shared" si="124"/>
        <v>0</v>
      </c>
      <c r="AL203" s="191">
        <f t="shared" si="125"/>
        <v>0</v>
      </c>
    </row>
    <row r="204" spans="2:38" x14ac:dyDescent="0.25">
      <c r="B204" s="198" t="s">
        <v>362</v>
      </c>
      <c r="C204" s="199" t="s">
        <v>240</v>
      </c>
      <c r="D204" s="200">
        <f>SUM(D205:D211)</f>
        <v>0</v>
      </c>
      <c r="E204" s="200">
        <f>SUM(E205:E211)</f>
        <v>0</v>
      </c>
      <c r="F204" s="200">
        <f t="shared" si="118"/>
        <v>0</v>
      </c>
      <c r="G204" s="200">
        <f>SUM(G205:G211)</f>
        <v>0</v>
      </c>
      <c r="H204" s="200">
        <f t="shared" si="119"/>
        <v>0</v>
      </c>
      <c r="I204" s="200">
        <f>SUM(I205:I211)</f>
        <v>0</v>
      </c>
      <c r="J204" s="200">
        <f t="shared" si="120"/>
        <v>0</v>
      </c>
      <c r="K204" s="200">
        <f t="shared" ref="K204:X204" si="128">SUM(K205:K211)</f>
        <v>0</v>
      </c>
      <c r="L204" s="200">
        <f t="shared" si="128"/>
        <v>0</v>
      </c>
      <c r="M204" s="200">
        <f t="shared" si="128"/>
        <v>0</v>
      </c>
      <c r="N204" s="200">
        <f t="shared" si="128"/>
        <v>0</v>
      </c>
      <c r="O204" s="200">
        <f t="shared" si="128"/>
        <v>0</v>
      </c>
      <c r="P204" s="200">
        <f t="shared" si="128"/>
        <v>0</v>
      </c>
      <c r="Q204" s="200">
        <f t="shared" si="128"/>
        <v>0</v>
      </c>
      <c r="R204" s="200">
        <f t="shared" si="128"/>
        <v>0</v>
      </c>
      <c r="S204" s="200">
        <f t="shared" si="128"/>
        <v>0</v>
      </c>
      <c r="T204" s="200">
        <f t="shared" si="128"/>
        <v>0</v>
      </c>
      <c r="U204" s="200">
        <f t="shared" si="128"/>
        <v>0</v>
      </c>
      <c r="V204" s="200">
        <f t="shared" si="128"/>
        <v>0</v>
      </c>
      <c r="W204" s="200">
        <f t="shared" si="128"/>
        <v>0</v>
      </c>
      <c r="X204" s="200">
        <f t="shared" si="128"/>
        <v>0</v>
      </c>
      <c r="Y204" s="200">
        <f t="shared" si="121"/>
        <v>0</v>
      </c>
      <c r="Z204" s="200">
        <f>SUM(Z205:Z211)</f>
        <v>0</v>
      </c>
      <c r="AA204" s="200">
        <f>SUM(AA205:AA211)</f>
        <v>0</v>
      </c>
      <c r="AB204" s="200">
        <f>SUM(AB205:AB211)</f>
        <v>0</v>
      </c>
      <c r="AC204" s="200">
        <f t="shared" si="122"/>
        <v>0</v>
      </c>
      <c r="AD204" s="200">
        <f>SUM(AD205:AD211)</f>
        <v>0</v>
      </c>
      <c r="AE204" s="200">
        <f>SUM(AE205:AE211)</f>
        <v>0</v>
      </c>
      <c r="AF204" s="200">
        <f>SUM(AF205:AF211)</f>
        <v>0</v>
      </c>
      <c r="AG204" s="200">
        <f t="shared" si="123"/>
        <v>0</v>
      </c>
      <c r="AH204" s="200">
        <f>SUM(AH205:AH211)</f>
        <v>0</v>
      </c>
      <c r="AI204" s="200">
        <f>SUM(AI205:AI211)</f>
        <v>0</v>
      </c>
      <c r="AJ204" s="200">
        <f>SUM(AJ205:AJ211)</f>
        <v>0</v>
      </c>
      <c r="AK204" s="200">
        <f t="shared" si="124"/>
        <v>0</v>
      </c>
      <c r="AL204" s="200">
        <f t="shared" si="125"/>
        <v>0</v>
      </c>
    </row>
    <row r="205" spans="2:38" hidden="1" x14ac:dyDescent="0.25">
      <c r="B205" s="189" t="s">
        <v>363</v>
      </c>
      <c r="C205" s="190" t="s">
        <v>241</v>
      </c>
      <c r="D2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191">
        <f t="shared" si="118"/>
        <v>0</v>
      </c>
      <c r="G205" s="191"/>
      <c r="H205" s="191">
        <f t="shared" si="119"/>
        <v>0</v>
      </c>
      <c r="I205" s="191"/>
      <c r="J205" s="191">
        <f t="shared" si="120"/>
        <v>0</v>
      </c>
      <c r="K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191">
        <f t="shared" si="121"/>
        <v>0</v>
      </c>
      <c r="Z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191">
        <f t="shared" si="122"/>
        <v>0</v>
      </c>
      <c r="AD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91">
        <f t="shared" si="123"/>
        <v>0</v>
      </c>
      <c r="AH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91">
        <f t="shared" si="124"/>
        <v>0</v>
      </c>
      <c r="AL205" s="191">
        <f t="shared" si="125"/>
        <v>0</v>
      </c>
    </row>
    <row r="206" spans="2:38" hidden="1" x14ac:dyDescent="0.25">
      <c r="B206" s="189" t="s">
        <v>895</v>
      </c>
      <c r="C206" s="190" t="s">
        <v>896</v>
      </c>
      <c r="D2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191">
        <f t="shared" si="118"/>
        <v>0</v>
      </c>
      <c r="G206" s="191"/>
      <c r="H206" s="191">
        <f t="shared" si="119"/>
        <v>0</v>
      </c>
      <c r="I206" s="191"/>
      <c r="J206" s="191">
        <f t="shared" si="120"/>
        <v>0</v>
      </c>
      <c r="K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191">
        <f t="shared" si="121"/>
        <v>0</v>
      </c>
      <c r="Z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91">
        <f t="shared" si="122"/>
        <v>0</v>
      </c>
      <c r="AD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91">
        <f t="shared" si="123"/>
        <v>0</v>
      </c>
      <c r="AH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91">
        <f t="shared" si="124"/>
        <v>0</v>
      </c>
      <c r="AL206" s="191">
        <f t="shared" si="125"/>
        <v>0</v>
      </c>
    </row>
    <row r="207" spans="2:38" hidden="1" x14ac:dyDescent="0.25">
      <c r="B207" s="189" t="s">
        <v>897</v>
      </c>
      <c r="C207" s="190" t="s">
        <v>898</v>
      </c>
      <c r="D2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91">
        <f t="shared" si="118"/>
        <v>0</v>
      </c>
      <c r="G207" s="191"/>
      <c r="H207" s="191">
        <f t="shared" si="119"/>
        <v>0</v>
      </c>
      <c r="I207" s="191"/>
      <c r="J207" s="191">
        <f t="shared" si="120"/>
        <v>0</v>
      </c>
      <c r="K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91">
        <f t="shared" si="121"/>
        <v>0</v>
      </c>
      <c r="Z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91">
        <f t="shared" si="122"/>
        <v>0</v>
      </c>
      <c r="AD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91">
        <f t="shared" si="123"/>
        <v>0</v>
      </c>
      <c r="AH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91">
        <f t="shared" si="124"/>
        <v>0</v>
      </c>
      <c r="AL207" s="191">
        <f t="shared" si="125"/>
        <v>0</v>
      </c>
    </row>
    <row r="208" spans="2:38" hidden="1" x14ac:dyDescent="0.25">
      <c r="B208" s="189" t="s">
        <v>899</v>
      </c>
      <c r="C208" s="190" t="s">
        <v>900</v>
      </c>
      <c r="D2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91">
        <f t="shared" si="118"/>
        <v>0</v>
      </c>
      <c r="G208" s="191"/>
      <c r="H208" s="191">
        <f t="shared" si="119"/>
        <v>0</v>
      </c>
      <c r="I208" s="191"/>
      <c r="J208" s="191">
        <f t="shared" si="120"/>
        <v>0</v>
      </c>
      <c r="K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91">
        <f t="shared" si="121"/>
        <v>0</v>
      </c>
      <c r="Z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91">
        <f t="shared" si="122"/>
        <v>0</v>
      </c>
      <c r="AD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91">
        <f t="shared" si="123"/>
        <v>0</v>
      </c>
      <c r="AH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91">
        <f t="shared" si="124"/>
        <v>0</v>
      </c>
      <c r="AL208" s="191">
        <f t="shared" si="125"/>
        <v>0</v>
      </c>
    </row>
    <row r="209" spans="2:38" hidden="1" x14ac:dyDescent="0.25">
      <c r="B209" s="189" t="s">
        <v>901</v>
      </c>
      <c r="C209" s="190" t="s">
        <v>902</v>
      </c>
      <c r="D2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91">
        <f t="shared" si="118"/>
        <v>0</v>
      </c>
      <c r="G209" s="191"/>
      <c r="H209" s="191">
        <f t="shared" si="119"/>
        <v>0</v>
      </c>
      <c r="I209" s="191"/>
      <c r="J209" s="191">
        <f t="shared" si="120"/>
        <v>0</v>
      </c>
      <c r="K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91">
        <f t="shared" si="121"/>
        <v>0</v>
      </c>
      <c r="Z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91">
        <f t="shared" si="122"/>
        <v>0</v>
      </c>
      <c r="AD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91">
        <f t="shared" si="123"/>
        <v>0</v>
      </c>
      <c r="AH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91">
        <f t="shared" si="124"/>
        <v>0</v>
      </c>
      <c r="AL209" s="191">
        <f t="shared" si="125"/>
        <v>0</v>
      </c>
    </row>
    <row r="210" spans="2:38" hidden="1" x14ac:dyDescent="0.25">
      <c r="B210" s="189" t="s">
        <v>903</v>
      </c>
      <c r="C210" s="190" t="s">
        <v>904</v>
      </c>
      <c r="D2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91">
        <f t="shared" si="118"/>
        <v>0</v>
      </c>
      <c r="G210" s="191"/>
      <c r="H210" s="191">
        <f t="shared" si="119"/>
        <v>0</v>
      </c>
      <c r="I210" s="191"/>
      <c r="J210" s="191">
        <f t="shared" si="120"/>
        <v>0</v>
      </c>
      <c r="K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91">
        <f t="shared" si="121"/>
        <v>0</v>
      </c>
      <c r="Z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91">
        <f t="shared" si="122"/>
        <v>0</v>
      </c>
      <c r="AD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91">
        <f t="shared" si="123"/>
        <v>0</v>
      </c>
      <c r="AH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91">
        <f t="shared" si="124"/>
        <v>0</v>
      </c>
      <c r="AL210" s="191">
        <f t="shared" si="125"/>
        <v>0</v>
      </c>
    </row>
    <row r="211" spans="2:38" hidden="1" x14ac:dyDescent="0.25">
      <c r="B211" s="189" t="s">
        <v>905</v>
      </c>
      <c r="C211" s="190" t="s">
        <v>906</v>
      </c>
      <c r="D2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191">
        <f t="shared" si="118"/>
        <v>0</v>
      </c>
      <c r="G211" s="191"/>
      <c r="H211" s="191">
        <f t="shared" si="119"/>
        <v>0</v>
      </c>
      <c r="I211" s="191"/>
      <c r="J211" s="191">
        <f t="shared" si="120"/>
        <v>0</v>
      </c>
      <c r="K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91">
        <f t="shared" si="121"/>
        <v>0</v>
      </c>
      <c r="Z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191">
        <f t="shared" si="122"/>
        <v>0</v>
      </c>
      <c r="AD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191">
        <f t="shared" si="123"/>
        <v>0</v>
      </c>
      <c r="AH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91">
        <f t="shared" si="124"/>
        <v>0</v>
      </c>
      <c r="AL211" s="191">
        <f t="shared" si="125"/>
        <v>0</v>
      </c>
    </row>
    <row r="212" spans="2:38" x14ac:dyDescent="0.25">
      <c r="B212" s="186" t="s">
        <v>357</v>
      </c>
      <c r="C212" s="187" t="s">
        <v>235</v>
      </c>
      <c r="D212" s="188">
        <f>D213+D221</f>
        <v>0</v>
      </c>
      <c r="E212" s="188">
        <f>E213+E221</f>
        <v>191250</v>
      </c>
      <c r="F212" s="188">
        <f t="shared" si="118"/>
        <v>191250</v>
      </c>
      <c r="G212" s="188">
        <f>G213+G221</f>
        <v>0</v>
      </c>
      <c r="H212" s="188">
        <f t="shared" si="119"/>
        <v>191250</v>
      </c>
      <c r="I212" s="188">
        <f>I213+I221</f>
        <v>0</v>
      </c>
      <c r="J212" s="188">
        <f t="shared" si="120"/>
        <v>191250</v>
      </c>
      <c r="K212" s="188">
        <f t="shared" ref="K212:X212" si="129">K213+K221</f>
        <v>0</v>
      </c>
      <c r="L212" s="188">
        <f t="shared" si="129"/>
        <v>0</v>
      </c>
      <c r="M212" s="188">
        <f t="shared" si="129"/>
        <v>168750</v>
      </c>
      <c r="N212" s="188">
        <f t="shared" si="129"/>
        <v>0</v>
      </c>
      <c r="O212" s="188">
        <f t="shared" si="129"/>
        <v>0</v>
      </c>
      <c r="P212" s="188">
        <f t="shared" si="129"/>
        <v>0</v>
      </c>
      <c r="Q212" s="188">
        <f t="shared" si="129"/>
        <v>0</v>
      </c>
      <c r="R212" s="188">
        <f t="shared" si="129"/>
        <v>0</v>
      </c>
      <c r="S212" s="188">
        <f t="shared" si="129"/>
        <v>0</v>
      </c>
      <c r="T212" s="188">
        <f t="shared" si="129"/>
        <v>0</v>
      </c>
      <c r="U212" s="188">
        <f t="shared" si="129"/>
        <v>0</v>
      </c>
      <c r="V212" s="188">
        <f t="shared" si="129"/>
        <v>0</v>
      </c>
      <c r="W212" s="188">
        <f t="shared" si="129"/>
        <v>157500</v>
      </c>
      <c r="X212" s="188">
        <f t="shared" si="129"/>
        <v>0</v>
      </c>
      <c r="Y212" s="188">
        <f t="shared" si="121"/>
        <v>157500</v>
      </c>
      <c r="Z212" s="188">
        <f>Z213+Z221</f>
        <v>0</v>
      </c>
      <c r="AA212" s="188">
        <f>AA213+AA221</f>
        <v>0</v>
      </c>
      <c r="AB212" s="188">
        <f>AB213+AB221</f>
        <v>0</v>
      </c>
      <c r="AC212" s="188">
        <f t="shared" si="122"/>
        <v>0</v>
      </c>
      <c r="AD212" s="188">
        <f>AD213+AD221</f>
        <v>0</v>
      </c>
      <c r="AE212" s="188">
        <f>AE213+AE221</f>
        <v>0</v>
      </c>
      <c r="AF212" s="188">
        <f>AF213+AF221</f>
        <v>11250</v>
      </c>
      <c r="AG212" s="188">
        <f t="shared" si="123"/>
        <v>11250</v>
      </c>
      <c r="AH212" s="188">
        <f>AH213+AH221</f>
        <v>0</v>
      </c>
      <c r="AI212" s="188">
        <f>AI213+AI221</f>
        <v>0</v>
      </c>
      <c r="AJ212" s="188">
        <f>AJ213+AJ221</f>
        <v>0</v>
      </c>
      <c r="AK212" s="188">
        <f t="shared" si="124"/>
        <v>0</v>
      </c>
      <c r="AL212" s="188">
        <f t="shared" si="125"/>
        <v>168750</v>
      </c>
    </row>
    <row r="213" spans="2:38" x14ac:dyDescent="0.25">
      <c r="B213" s="198" t="s">
        <v>358</v>
      </c>
      <c r="C213" s="199" t="s">
        <v>236</v>
      </c>
      <c r="D213" s="200">
        <f>SUM(D214:D220)</f>
        <v>0</v>
      </c>
      <c r="E213" s="200">
        <f>SUM(E214:E220)</f>
        <v>0</v>
      </c>
      <c r="F213" s="200">
        <f t="shared" si="118"/>
        <v>0</v>
      </c>
      <c r="G213" s="200">
        <f>SUM(G214:G220)</f>
        <v>0</v>
      </c>
      <c r="H213" s="200">
        <f t="shared" si="119"/>
        <v>0</v>
      </c>
      <c r="I213" s="200">
        <f>SUM(I214:I220)</f>
        <v>0</v>
      </c>
      <c r="J213" s="200">
        <f t="shared" si="120"/>
        <v>0</v>
      </c>
      <c r="K213" s="200">
        <f t="shared" ref="K213:X213" si="130">SUM(K214:K220)</f>
        <v>0</v>
      </c>
      <c r="L213" s="200">
        <f t="shared" si="130"/>
        <v>0</v>
      </c>
      <c r="M213" s="200">
        <f t="shared" si="130"/>
        <v>0</v>
      </c>
      <c r="N213" s="200">
        <f t="shared" si="130"/>
        <v>0</v>
      </c>
      <c r="O213" s="200">
        <f t="shared" si="130"/>
        <v>0</v>
      </c>
      <c r="P213" s="200">
        <f t="shared" si="130"/>
        <v>0</v>
      </c>
      <c r="Q213" s="200">
        <f t="shared" si="130"/>
        <v>0</v>
      </c>
      <c r="R213" s="200">
        <f t="shared" si="130"/>
        <v>0</v>
      </c>
      <c r="S213" s="200">
        <f t="shared" si="130"/>
        <v>0</v>
      </c>
      <c r="T213" s="200">
        <f t="shared" si="130"/>
        <v>0</v>
      </c>
      <c r="U213" s="200">
        <f t="shared" si="130"/>
        <v>0</v>
      </c>
      <c r="V213" s="200">
        <f t="shared" si="130"/>
        <v>0</v>
      </c>
      <c r="W213" s="200">
        <f t="shared" si="130"/>
        <v>0</v>
      </c>
      <c r="X213" s="200">
        <f t="shared" si="130"/>
        <v>0</v>
      </c>
      <c r="Y213" s="200">
        <f t="shared" si="121"/>
        <v>0</v>
      </c>
      <c r="Z213" s="200">
        <f>SUM(Z214:Z220)</f>
        <v>0</v>
      </c>
      <c r="AA213" s="200">
        <f>SUM(AA214:AA220)</f>
        <v>0</v>
      </c>
      <c r="AB213" s="200">
        <f>SUM(AB214:AB220)</f>
        <v>0</v>
      </c>
      <c r="AC213" s="200">
        <f t="shared" si="122"/>
        <v>0</v>
      </c>
      <c r="AD213" s="200">
        <f>SUM(AD214:AD220)</f>
        <v>0</v>
      </c>
      <c r="AE213" s="200">
        <f>SUM(AE214:AE220)</f>
        <v>0</v>
      </c>
      <c r="AF213" s="200">
        <f>SUM(AF214:AF220)</f>
        <v>0</v>
      </c>
      <c r="AG213" s="200">
        <f t="shared" si="123"/>
        <v>0</v>
      </c>
      <c r="AH213" s="200">
        <f>SUM(AH214:AH220)</f>
        <v>0</v>
      </c>
      <c r="AI213" s="200">
        <f>SUM(AI214:AI220)</f>
        <v>0</v>
      </c>
      <c r="AJ213" s="200">
        <f>SUM(AJ214:AJ220)</f>
        <v>0</v>
      </c>
      <c r="AK213" s="200">
        <f t="shared" si="124"/>
        <v>0</v>
      </c>
      <c r="AL213" s="200">
        <f t="shared" si="125"/>
        <v>0</v>
      </c>
    </row>
    <row r="214" spans="2:38" x14ac:dyDescent="0.25">
      <c r="B214" s="189" t="s">
        <v>364</v>
      </c>
      <c r="C214" s="190" t="s">
        <v>242</v>
      </c>
      <c r="D2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191">
        <f t="shared" si="118"/>
        <v>0</v>
      </c>
      <c r="G214" s="191"/>
      <c r="H214" s="191">
        <f t="shared" si="119"/>
        <v>0</v>
      </c>
      <c r="I214" s="191"/>
      <c r="J214" s="191">
        <f t="shared" si="120"/>
        <v>0</v>
      </c>
      <c r="K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91">
        <f t="shared" si="121"/>
        <v>0</v>
      </c>
      <c r="Z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91">
        <f t="shared" si="122"/>
        <v>0</v>
      </c>
      <c r="AD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91">
        <f t="shared" si="123"/>
        <v>0</v>
      </c>
      <c r="AH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91">
        <f t="shared" si="124"/>
        <v>0</v>
      </c>
      <c r="AL214" s="191">
        <f t="shared" si="125"/>
        <v>0</v>
      </c>
    </row>
    <row r="215" spans="2:38" hidden="1" x14ac:dyDescent="0.25">
      <c r="B215" s="189" t="s">
        <v>864</v>
      </c>
      <c r="C215" s="190" t="s">
        <v>865</v>
      </c>
      <c r="D2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191">
        <f t="shared" si="118"/>
        <v>0</v>
      </c>
      <c r="G215" s="191"/>
      <c r="H215" s="191">
        <f t="shared" si="119"/>
        <v>0</v>
      </c>
      <c r="I215" s="191"/>
      <c r="J215" s="191">
        <f t="shared" si="120"/>
        <v>0</v>
      </c>
      <c r="K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91">
        <f t="shared" si="121"/>
        <v>0</v>
      </c>
      <c r="Z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91">
        <f t="shared" si="122"/>
        <v>0</v>
      </c>
      <c r="AD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91">
        <f t="shared" si="123"/>
        <v>0</v>
      </c>
      <c r="AH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91">
        <f t="shared" si="124"/>
        <v>0</v>
      </c>
      <c r="AL215" s="191">
        <f t="shared" si="125"/>
        <v>0</v>
      </c>
    </row>
    <row r="216" spans="2:38" hidden="1" x14ac:dyDescent="0.25">
      <c r="B216" s="189" t="s">
        <v>866</v>
      </c>
      <c r="C216" s="190" t="s">
        <v>867</v>
      </c>
      <c r="D2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91">
        <f t="shared" si="118"/>
        <v>0</v>
      </c>
      <c r="G216" s="191"/>
      <c r="H216" s="191">
        <f t="shared" si="119"/>
        <v>0</v>
      </c>
      <c r="I216" s="191"/>
      <c r="J216" s="191">
        <f t="shared" si="120"/>
        <v>0</v>
      </c>
      <c r="K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91">
        <f t="shared" si="121"/>
        <v>0</v>
      </c>
      <c r="Z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91">
        <f t="shared" si="122"/>
        <v>0</v>
      </c>
      <c r="AD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91">
        <f t="shared" si="123"/>
        <v>0</v>
      </c>
      <c r="AH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91">
        <f t="shared" si="124"/>
        <v>0</v>
      </c>
      <c r="AL216" s="191">
        <f t="shared" si="125"/>
        <v>0</v>
      </c>
    </row>
    <row r="217" spans="2:38" hidden="1" x14ac:dyDescent="0.25">
      <c r="B217" s="189" t="s">
        <v>868</v>
      </c>
      <c r="C217" s="190" t="s">
        <v>869</v>
      </c>
      <c r="D2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91">
        <f t="shared" si="118"/>
        <v>0</v>
      </c>
      <c r="G217" s="191"/>
      <c r="H217" s="191">
        <f t="shared" si="119"/>
        <v>0</v>
      </c>
      <c r="I217" s="191"/>
      <c r="J217" s="191">
        <f t="shared" si="120"/>
        <v>0</v>
      </c>
      <c r="K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91">
        <f t="shared" si="121"/>
        <v>0</v>
      </c>
      <c r="Z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91">
        <f t="shared" si="122"/>
        <v>0</v>
      </c>
      <c r="AD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91">
        <f t="shared" si="123"/>
        <v>0</v>
      </c>
      <c r="AH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91">
        <f t="shared" si="124"/>
        <v>0</v>
      </c>
      <c r="AL217" s="191">
        <f t="shared" si="125"/>
        <v>0</v>
      </c>
    </row>
    <row r="218" spans="2:38" hidden="1" x14ac:dyDescent="0.25">
      <c r="B218" s="189" t="s">
        <v>870</v>
      </c>
      <c r="C218" s="190" t="s">
        <v>871</v>
      </c>
      <c r="D2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191">
        <f t="shared" si="118"/>
        <v>0</v>
      </c>
      <c r="G218" s="191"/>
      <c r="H218" s="191">
        <f t="shared" si="119"/>
        <v>0</v>
      </c>
      <c r="I218" s="191"/>
      <c r="J218" s="191">
        <f t="shared" si="120"/>
        <v>0</v>
      </c>
      <c r="K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191">
        <f t="shared" si="121"/>
        <v>0</v>
      </c>
      <c r="Z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91">
        <f t="shared" si="122"/>
        <v>0</v>
      </c>
      <c r="AD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91">
        <f t="shared" si="123"/>
        <v>0</v>
      </c>
      <c r="AH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91">
        <f t="shared" si="124"/>
        <v>0</v>
      </c>
      <c r="AL218" s="191">
        <f t="shared" si="125"/>
        <v>0</v>
      </c>
    </row>
    <row r="219" spans="2:38" hidden="1" x14ac:dyDescent="0.25">
      <c r="B219" s="189" t="s">
        <v>872</v>
      </c>
      <c r="C219" s="190" t="s">
        <v>873</v>
      </c>
      <c r="D2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91">
        <f t="shared" si="118"/>
        <v>0</v>
      </c>
      <c r="G219" s="191"/>
      <c r="H219" s="191">
        <f t="shared" si="119"/>
        <v>0</v>
      </c>
      <c r="I219" s="191"/>
      <c r="J219" s="191">
        <f t="shared" si="120"/>
        <v>0</v>
      </c>
      <c r="K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91">
        <f t="shared" si="121"/>
        <v>0</v>
      </c>
      <c r="Z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91">
        <f t="shared" si="122"/>
        <v>0</v>
      </c>
      <c r="AD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91">
        <f t="shared" si="123"/>
        <v>0</v>
      </c>
      <c r="AH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91">
        <f t="shared" si="124"/>
        <v>0</v>
      </c>
      <c r="AL219" s="191">
        <f t="shared" si="125"/>
        <v>0</v>
      </c>
    </row>
    <row r="220" spans="2:38" hidden="1" x14ac:dyDescent="0.25">
      <c r="B220" s="189" t="s">
        <v>874</v>
      </c>
      <c r="C220" s="190" t="s">
        <v>875</v>
      </c>
      <c r="D2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91">
        <f t="shared" si="118"/>
        <v>0</v>
      </c>
      <c r="G220" s="191"/>
      <c r="H220" s="191">
        <f t="shared" si="119"/>
        <v>0</v>
      </c>
      <c r="I220" s="191"/>
      <c r="J220" s="191">
        <f t="shared" si="120"/>
        <v>0</v>
      </c>
      <c r="K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91">
        <f t="shared" si="121"/>
        <v>0</v>
      </c>
      <c r="Z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91">
        <f t="shared" si="122"/>
        <v>0</v>
      </c>
      <c r="AD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91">
        <f t="shared" si="123"/>
        <v>0</v>
      </c>
      <c r="AH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91">
        <f t="shared" si="124"/>
        <v>0</v>
      </c>
      <c r="AL220" s="191">
        <f t="shared" si="125"/>
        <v>0</v>
      </c>
    </row>
    <row r="221" spans="2:38" x14ac:dyDescent="0.25">
      <c r="B221" s="198" t="s">
        <v>359</v>
      </c>
      <c r="C221" s="199" t="s">
        <v>237</v>
      </c>
      <c r="D221" s="200">
        <f>SUM(D222:D228)</f>
        <v>0</v>
      </c>
      <c r="E221" s="200">
        <f>SUM(E222:E228)</f>
        <v>191250</v>
      </c>
      <c r="F221" s="200">
        <f t="shared" si="118"/>
        <v>191250</v>
      </c>
      <c r="G221" s="200">
        <f>SUM(G222:G228)</f>
        <v>0</v>
      </c>
      <c r="H221" s="200">
        <f t="shared" si="119"/>
        <v>191250</v>
      </c>
      <c r="I221" s="200">
        <f>SUM(I222:I228)</f>
        <v>0</v>
      </c>
      <c r="J221" s="200">
        <f t="shared" si="120"/>
        <v>191250</v>
      </c>
      <c r="K221" s="200">
        <f t="shared" ref="K221:AJ221" si="131">SUM(K222:K228)</f>
        <v>0</v>
      </c>
      <c r="L221" s="200">
        <f t="shared" si="131"/>
        <v>0</v>
      </c>
      <c r="M221" s="200">
        <f t="shared" si="131"/>
        <v>168750</v>
      </c>
      <c r="N221" s="200">
        <f t="shared" si="131"/>
        <v>0</v>
      </c>
      <c r="O221" s="200">
        <f t="shared" si="131"/>
        <v>0</v>
      </c>
      <c r="P221" s="200">
        <f t="shared" si="131"/>
        <v>0</v>
      </c>
      <c r="Q221" s="200">
        <f t="shared" si="131"/>
        <v>0</v>
      </c>
      <c r="R221" s="200">
        <f t="shared" si="131"/>
        <v>0</v>
      </c>
      <c r="S221" s="200">
        <f t="shared" si="131"/>
        <v>0</v>
      </c>
      <c r="T221" s="200">
        <f t="shared" si="131"/>
        <v>0</v>
      </c>
      <c r="U221" s="200">
        <f t="shared" si="131"/>
        <v>0</v>
      </c>
      <c r="V221" s="200">
        <f t="shared" si="131"/>
        <v>0</v>
      </c>
      <c r="W221" s="200">
        <f t="shared" si="131"/>
        <v>157500</v>
      </c>
      <c r="X221" s="200">
        <f t="shared" si="131"/>
        <v>0</v>
      </c>
      <c r="Y221" s="200">
        <f t="shared" si="121"/>
        <v>157500</v>
      </c>
      <c r="Z221" s="200">
        <f t="shared" si="131"/>
        <v>0</v>
      </c>
      <c r="AA221" s="200">
        <f t="shared" si="131"/>
        <v>0</v>
      </c>
      <c r="AB221" s="200">
        <f t="shared" si="131"/>
        <v>0</v>
      </c>
      <c r="AC221" s="200">
        <f t="shared" si="122"/>
        <v>0</v>
      </c>
      <c r="AD221" s="200">
        <f t="shared" si="131"/>
        <v>0</v>
      </c>
      <c r="AE221" s="200">
        <f t="shared" si="131"/>
        <v>0</v>
      </c>
      <c r="AF221" s="200">
        <f t="shared" si="131"/>
        <v>11250</v>
      </c>
      <c r="AG221" s="200">
        <f t="shared" si="123"/>
        <v>11250</v>
      </c>
      <c r="AH221" s="200">
        <f t="shared" si="131"/>
        <v>0</v>
      </c>
      <c r="AI221" s="200">
        <f t="shared" si="131"/>
        <v>0</v>
      </c>
      <c r="AJ221" s="200">
        <f t="shared" si="131"/>
        <v>0</v>
      </c>
      <c r="AK221" s="200">
        <f t="shared" si="124"/>
        <v>0</v>
      </c>
      <c r="AL221" s="200">
        <f t="shared" si="125"/>
        <v>168750</v>
      </c>
    </row>
    <row r="222" spans="2:38" hidden="1" x14ac:dyDescent="0.25">
      <c r="B222" s="189" t="s">
        <v>365</v>
      </c>
      <c r="C222" s="190" t="s">
        <v>243</v>
      </c>
      <c r="D2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191">
        <f t="shared" ref="F222:F247" si="132">D222+E222</f>
        <v>0</v>
      </c>
      <c r="G222" s="191"/>
      <c r="H222" s="191">
        <f t="shared" ref="H222:H228" si="133">F222-G222</f>
        <v>0</v>
      </c>
      <c r="I222" s="191"/>
      <c r="J222" s="191">
        <f t="shared" ref="J222:J228" si="134">F222-I222</f>
        <v>0</v>
      </c>
      <c r="K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91">
        <f t="shared" ref="Y222:Y228" si="135">V222+W222+X222</f>
        <v>0</v>
      </c>
      <c r="Z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91">
        <f t="shared" ref="AC222:AC228" si="136">Z222+AA222+AB222</f>
        <v>0</v>
      </c>
      <c r="AD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91">
        <f t="shared" ref="AG222:AG228" si="137">AD222+AE222+AF222</f>
        <v>0</v>
      </c>
      <c r="AH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91">
        <f t="shared" ref="AK222:AK228" si="138">AH222+AI222+AJ222</f>
        <v>0</v>
      </c>
      <c r="AL222" s="191">
        <f t="shared" ref="AL222:AL228" si="139">Y222+AC222+AG222+AK222</f>
        <v>0</v>
      </c>
    </row>
    <row r="223" spans="2:38" hidden="1" x14ac:dyDescent="0.25">
      <c r="B223" s="189" t="s">
        <v>876</v>
      </c>
      <c r="C223" s="190" t="s">
        <v>877</v>
      </c>
      <c r="D2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191">
        <f t="shared" si="132"/>
        <v>0</v>
      </c>
      <c r="G223" s="191"/>
      <c r="H223" s="191">
        <f t="shared" si="133"/>
        <v>0</v>
      </c>
      <c r="I223" s="191"/>
      <c r="J223" s="191">
        <f t="shared" si="134"/>
        <v>0</v>
      </c>
      <c r="K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191">
        <f t="shared" si="135"/>
        <v>0</v>
      </c>
      <c r="Z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191">
        <f t="shared" si="136"/>
        <v>0</v>
      </c>
      <c r="AD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191">
        <f t="shared" si="137"/>
        <v>0</v>
      </c>
      <c r="AH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91">
        <f t="shared" si="138"/>
        <v>0</v>
      </c>
      <c r="AL223" s="191">
        <f t="shared" si="139"/>
        <v>0</v>
      </c>
    </row>
    <row r="224" spans="2:38" hidden="1" x14ac:dyDescent="0.25">
      <c r="B224" s="189" t="s">
        <v>878</v>
      </c>
      <c r="C224" s="190" t="s">
        <v>877</v>
      </c>
      <c r="D2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91">
        <f t="shared" si="132"/>
        <v>0</v>
      </c>
      <c r="G224" s="191"/>
      <c r="H224" s="191">
        <f>F224-G224</f>
        <v>0</v>
      </c>
      <c r="I224" s="191"/>
      <c r="J224" s="191">
        <f>F224-I224</f>
        <v>0</v>
      </c>
      <c r="K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91">
        <f>V224+W224+X224</f>
        <v>0</v>
      </c>
      <c r="Z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91">
        <f>Z224+AA224+AB224</f>
        <v>0</v>
      </c>
      <c r="AD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91">
        <f>AD224+AE224+AF224</f>
        <v>0</v>
      </c>
      <c r="AH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91">
        <f>AH224+AI224+AJ224</f>
        <v>0</v>
      </c>
      <c r="AL224" s="191">
        <f>Y224+AC224+AG224+AK224</f>
        <v>0</v>
      </c>
    </row>
    <row r="225" spans="2:38" x14ac:dyDescent="0.25">
      <c r="B225" s="189" t="s">
        <v>879</v>
      </c>
      <c r="C225" s="190" t="s">
        <v>880</v>
      </c>
      <c r="D2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191250</v>
      </c>
      <c r="F225" s="191">
        <f t="shared" si="132"/>
        <v>191250</v>
      </c>
      <c r="G225" s="191"/>
      <c r="H225" s="191">
        <f>F225-G225</f>
        <v>191250</v>
      </c>
      <c r="I225" s="191"/>
      <c r="J225" s="191">
        <f>F225-I225</f>
        <v>191250</v>
      </c>
      <c r="K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168750</v>
      </c>
      <c r="N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157500</v>
      </c>
      <c r="X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91">
        <f>V225+W225+X225</f>
        <v>157500</v>
      </c>
      <c r="Z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91">
        <f>Z225+AA225+AB225</f>
        <v>0</v>
      </c>
      <c r="AD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11250</v>
      </c>
      <c r="AG225" s="191">
        <f>AD225+AE225+AF225</f>
        <v>11250</v>
      </c>
      <c r="AH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91">
        <f>AH225+AI225+AJ225</f>
        <v>0</v>
      </c>
      <c r="AL225" s="191">
        <f>Y225+AC225+AG225+AK225</f>
        <v>168750</v>
      </c>
    </row>
    <row r="226" spans="2:38" hidden="1" x14ac:dyDescent="0.25">
      <c r="B226" s="189" t="s">
        <v>366</v>
      </c>
      <c r="C226" s="190" t="s">
        <v>881</v>
      </c>
      <c r="D2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191">
        <f t="shared" si="132"/>
        <v>0</v>
      </c>
      <c r="G226" s="191"/>
      <c r="H226" s="191">
        <f>F226-G226</f>
        <v>0</v>
      </c>
      <c r="I226" s="191"/>
      <c r="J226" s="191">
        <f>F226-I226</f>
        <v>0</v>
      </c>
      <c r="K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191">
        <f>V226+W226+X226</f>
        <v>0</v>
      </c>
      <c r="Z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91">
        <f>Z226+AA226+AB226</f>
        <v>0</v>
      </c>
      <c r="AD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91">
        <f>AD226+AE226+AF226</f>
        <v>0</v>
      </c>
      <c r="AH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91">
        <f>AH226+AI226+AJ226</f>
        <v>0</v>
      </c>
      <c r="AL226" s="191">
        <f>Y226+AC226+AG226+AK226</f>
        <v>0</v>
      </c>
    </row>
    <row r="227" spans="2:38" hidden="1" x14ac:dyDescent="0.25">
      <c r="B227" s="189" t="s">
        <v>882</v>
      </c>
      <c r="C227" s="190" t="s">
        <v>881</v>
      </c>
      <c r="D2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191">
        <f t="shared" si="132"/>
        <v>0</v>
      </c>
      <c r="G227" s="191"/>
      <c r="H227" s="191">
        <f>F227-G227</f>
        <v>0</v>
      </c>
      <c r="I227" s="191"/>
      <c r="J227" s="191">
        <f>F227-I227</f>
        <v>0</v>
      </c>
      <c r="K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191">
        <f>V227+W227+X227</f>
        <v>0</v>
      </c>
      <c r="Z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91">
        <f>Z227+AA227+AB227</f>
        <v>0</v>
      </c>
      <c r="AD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91">
        <f>AD227+AE227+AF227</f>
        <v>0</v>
      </c>
      <c r="AH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91">
        <f>AH227+AI227+AJ227</f>
        <v>0</v>
      </c>
      <c r="AL227" s="191">
        <f>Y227+AC227+AG227+AK227</f>
        <v>0</v>
      </c>
    </row>
    <row r="228" spans="2:38" hidden="1" x14ac:dyDescent="0.25">
      <c r="B228" s="189" t="s">
        <v>883</v>
      </c>
      <c r="C228" s="190" t="s">
        <v>884</v>
      </c>
      <c r="D2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91">
        <f t="shared" si="132"/>
        <v>0</v>
      </c>
      <c r="G228" s="191"/>
      <c r="H228" s="191">
        <f t="shared" si="133"/>
        <v>0</v>
      </c>
      <c r="I228" s="191"/>
      <c r="J228" s="191">
        <f t="shared" si="134"/>
        <v>0</v>
      </c>
      <c r="K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91">
        <f t="shared" si="135"/>
        <v>0</v>
      </c>
      <c r="Z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91">
        <f t="shared" si="136"/>
        <v>0</v>
      </c>
      <c r="AD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91">
        <f t="shared" si="137"/>
        <v>0</v>
      </c>
      <c r="AH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91">
        <f t="shared" si="138"/>
        <v>0</v>
      </c>
      <c r="AL228" s="191">
        <f t="shared" si="139"/>
        <v>0</v>
      </c>
    </row>
    <row r="229" spans="2:38" x14ac:dyDescent="0.25">
      <c r="B229" s="186" t="s">
        <v>367</v>
      </c>
      <c r="C229" s="187" t="s">
        <v>244</v>
      </c>
      <c r="D229" s="188">
        <f>D230+D238+D246+D263+D270+D315</f>
        <v>931950.28666666662</v>
      </c>
      <c r="E229" s="188">
        <f>E230+E238+E246+E263+E270+E315</f>
        <v>42056.666666666672</v>
      </c>
      <c r="F229" s="188">
        <f t="shared" si="132"/>
        <v>974006.95333333325</v>
      </c>
      <c r="G229" s="188">
        <f>G230+G238+G246+G263+G270+G315</f>
        <v>0</v>
      </c>
      <c r="H229" s="188">
        <f t="shared" ref="H229:H247" si="140">F229-G229</f>
        <v>974006.95333333325</v>
      </c>
      <c r="I229" s="188">
        <f>I230+I238+I246+I263+I270+I315</f>
        <v>0</v>
      </c>
      <c r="J229" s="188">
        <f t="shared" ref="J229:J247" si="141">F229-I229</f>
        <v>974006.95333333325</v>
      </c>
      <c r="K229" s="188">
        <f t="shared" ref="K229:X229" si="142">K230+K238+K246+K263+K270+K315</f>
        <v>8000</v>
      </c>
      <c r="L229" s="188">
        <f t="shared" si="142"/>
        <v>0</v>
      </c>
      <c r="M229" s="188">
        <f t="shared" si="142"/>
        <v>233966.68666666668</v>
      </c>
      <c r="N229" s="188">
        <f t="shared" si="142"/>
        <v>262141.6</v>
      </c>
      <c r="O229" s="188">
        <f t="shared" si="142"/>
        <v>40000</v>
      </c>
      <c r="P229" s="188">
        <f t="shared" si="142"/>
        <v>379898.66666666669</v>
      </c>
      <c r="Q229" s="188">
        <f t="shared" si="142"/>
        <v>0</v>
      </c>
      <c r="R229" s="188">
        <f t="shared" si="142"/>
        <v>50000</v>
      </c>
      <c r="S229" s="188">
        <f t="shared" si="142"/>
        <v>0</v>
      </c>
      <c r="T229" s="188">
        <f t="shared" si="142"/>
        <v>0</v>
      </c>
      <c r="U229" s="188">
        <f t="shared" si="142"/>
        <v>0</v>
      </c>
      <c r="V229" s="188">
        <f t="shared" si="142"/>
        <v>4000</v>
      </c>
      <c r="W229" s="188">
        <f t="shared" si="142"/>
        <v>867476.12</v>
      </c>
      <c r="X229" s="188">
        <f t="shared" si="142"/>
        <v>33734</v>
      </c>
      <c r="Y229" s="188">
        <f t="shared" ref="Y229:Y247" si="143">V229+W229+X229</f>
        <v>905210.12</v>
      </c>
      <c r="Z229" s="188">
        <f>Z230+Z238+Z246+Z263+Z270+Z315</f>
        <v>9900</v>
      </c>
      <c r="AA229" s="188">
        <f>AA230+AA238+AA246+AA263+AA270+AA315</f>
        <v>6417.5</v>
      </c>
      <c r="AB229" s="188">
        <f>AB230+AB238+AB246+AB263+AB270+AB315</f>
        <v>0</v>
      </c>
      <c r="AC229" s="188">
        <f t="shared" ref="AC229:AC247" si="144">Z229+AA229+AB229</f>
        <v>16317.5</v>
      </c>
      <c r="AD229" s="188">
        <f>AD230+AD238+AD246+AD263+AD270+AD315</f>
        <v>8556.6666666666661</v>
      </c>
      <c r="AE229" s="188">
        <f>AE230+AE238+AE246+AE263+AE270+AE315</f>
        <v>8556.6666666666661</v>
      </c>
      <c r="AF229" s="188">
        <f>AF230+AF238+AF246+AF263+AF270+AF315</f>
        <v>35366</v>
      </c>
      <c r="AG229" s="188">
        <f t="shared" ref="AG229:AG247" si="145">AD229+AE229+AF229</f>
        <v>52479.333333333328</v>
      </c>
      <c r="AH229" s="188">
        <f>AH230+AH238+AH246+AH263+AH270+AH315</f>
        <v>0</v>
      </c>
      <c r="AI229" s="188">
        <f>AI230+AI238+AI246+AI263+AI270+AI315</f>
        <v>0</v>
      </c>
      <c r="AJ229" s="188">
        <f>AJ230+AJ238+AJ246+AJ263+AJ270+AJ315</f>
        <v>0</v>
      </c>
      <c r="AK229" s="188">
        <f t="shared" ref="AK229:AK247" si="146">AH229+AI229+AJ229</f>
        <v>0</v>
      </c>
      <c r="AL229" s="188">
        <f t="shared" ref="AL229:AL247" si="147">Y229+AC229+AG229+AK229</f>
        <v>974006.95333333337</v>
      </c>
    </row>
    <row r="230" spans="2:38" x14ac:dyDescent="0.25">
      <c r="B230" s="198" t="s">
        <v>368</v>
      </c>
      <c r="C230" s="199" t="s">
        <v>245</v>
      </c>
      <c r="D230" s="200">
        <f>SUM(D231:D237)</f>
        <v>24000</v>
      </c>
      <c r="E230" s="200">
        <f>SUM(E231:E237)</f>
        <v>6000</v>
      </c>
      <c r="F230" s="200">
        <f t="shared" si="132"/>
        <v>30000</v>
      </c>
      <c r="G230" s="200">
        <f>SUM(G231:G237)</f>
        <v>0</v>
      </c>
      <c r="H230" s="200">
        <f t="shared" si="140"/>
        <v>30000</v>
      </c>
      <c r="I230" s="200">
        <f>SUM(I231:I237)</f>
        <v>0</v>
      </c>
      <c r="J230" s="200">
        <f t="shared" si="141"/>
        <v>30000</v>
      </c>
      <c r="K230" s="200">
        <f t="shared" ref="K230:X230" si="148">SUM(K231:K237)</f>
        <v>6000</v>
      </c>
      <c r="L230" s="200">
        <f t="shared" si="148"/>
        <v>0</v>
      </c>
      <c r="M230" s="200">
        <f t="shared" si="148"/>
        <v>18000</v>
      </c>
      <c r="N230" s="200">
        <f t="shared" si="148"/>
        <v>0</v>
      </c>
      <c r="O230" s="200">
        <f t="shared" si="148"/>
        <v>0</v>
      </c>
      <c r="P230" s="200">
        <f t="shared" si="148"/>
        <v>6000</v>
      </c>
      <c r="Q230" s="200">
        <f t="shared" si="148"/>
        <v>0</v>
      </c>
      <c r="R230" s="200">
        <f t="shared" si="148"/>
        <v>0</v>
      </c>
      <c r="S230" s="200">
        <f t="shared" si="148"/>
        <v>0</v>
      </c>
      <c r="T230" s="200">
        <f t="shared" si="148"/>
        <v>0</v>
      </c>
      <c r="U230" s="200">
        <f t="shared" si="148"/>
        <v>0</v>
      </c>
      <c r="V230" s="200">
        <f t="shared" si="148"/>
        <v>0</v>
      </c>
      <c r="W230" s="200">
        <f t="shared" si="148"/>
        <v>0</v>
      </c>
      <c r="X230" s="200">
        <f t="shared" si="148"/>
        <v>3600</v>
      </c>
      <c r="Y230" s="200">
        <f t="shared" si="143"/>
        <v>3600</v>
      </c>
      <c r="Z230" s="200">
        <f>SUM(Z231:Z237)</f>
        <v>9900</v>
      </c>
      <c r="AA230" s="200">
        <f>SUM(AA231:AA237)</f>
        <v>4500</v>
      </c>
      <c r="AB230" s="200">
        <f>SUM(AB231:AB237)</f>
        <v>0</v>
      </c>
      <c r="AC230" s="200">
        <f t="shared" si="144"/>
        <v>14400</v>
      </c>
      <c r="AD230" s="200">
        <f>SUM(AD231:AD237)</f>
        <v>6000</v>
      </c>
      <c r="AE230" s="200">
        <f>SUM(AE231:AE237)</f>
        <v>6000</v>
      </c>
      <c r="AF230" s="200">
        <f>SUM(AF231:AF237)</f>
        <v>0</v>
      </c>
      <c r="AG230" s="200">
        <f t="shared" si="145"/>
        <v>12000</v>
      </c>
      <c r="AH230" s="200">
        <f>SUM(AH231:AH237)</f>
        <v>0</v>
      </c>
      <c r="AI230" s="200">
        <f>SUM(AI231:AI237)</f>
        <v>0</v>
      </c>
      <c r="AJ230" s="200">
        <f>SUM(AJ231:AJ237)</f>
        <v>0</v>
      </c>
      <c r="AK230" s="200">
        <f t="shared" si="146"/>
        <v>0</v>
      </c>
      <c r="AL230" s="200">
        <f t="shared" si="147"/>
        <v>30000</v>
      </c>
    </row>
    <row r="231" spans="2:38" x14ac:dyDescent="0.25">
      <c r="B231" s="189" t="s">
        <v>369</v>
      </c>
      <c r="C231" s="190" t="s">
        <v>246</v>
      </c>
      <c r="D2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191">
        <f t="shared" si="132"/>
        <v>0</v>
      </c>
      <c r="G231" s="191"/>
      <c r="H231" s="191">
        <f t="shared" si="140"/>
        <v>0</v>
      </c>
      <c r="I231" s="191"/>
      <c r="J231" s="191">
        <f t="shared" si="141"/>
        <v>0</v>
      </c>
      <c r="K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191">
        <f t="shared" si="143"/>
        <v>0</v>
      </c>
      <c r="Z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191">
        <f t="shared" si="144"/>
        <v>0</v>
      </c>
      <c r="AD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191">
        <f t="shared" si="145"/>
        <v>0</v>
      </c>
      <c r="AH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91">
        <f t="shared" si="146"/>
        <v>0</v>
      </c>
      <c r="AL231" s="191">
        <f t="shared" si="147"/>
        <v>0</v>
      </c>
    </row>
    <row r="232" spans="2:38" x14ac:dyDescent="0.25">
      <c r="B232" s="189" t="s">
        <v>907</v>
      </c>
      <c r="C232" s="190" t="s">
        <v>908</v>
      </c>
      <c r="D2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24000</v>
      </c>
      <c r="E2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F232" s="191">
        <f t="shared" si="132"/>
        <v>30000</v>
      </c>
      <c r="G232" s="191"/>
      <c r="H232" s="191">
        <f t="shared" si="140"/>
        <v>30000</v>
      </c>
      <c r="I232" s="191"/>
      <c r="J232" s="191">
        <f t="shared" si="141"/>
        <v>30000</v>
      </c>
      <c r="K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L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18000</v>
      </c>
      <c r="N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Q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v>
      </c>
      <c r="Y232" s="191">
        <f t="shared" si="143"/>
        <v>3600</v>
      </c>
      <c r="Z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9900</v>
      </c>
      <c r="AA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B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91">
        <f t="shared" si="144"/>
        <v>14400</v>
      </c>
      <c r="AD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E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AF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91">
        <f t="shared" si="145"/>
        <v>12000</v>
      </c>
      <c r="AH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91">
        <f t="shared" si="146"/>
        <v>0</v>
      </c>
      <c r="AL232" s="191">
        <f t="shared" si="147"/>
        <v>30000</v>
      </c>
    </row>
    <row r="233" spans="2:38" hidden="1" x14ac:dyDescent="0.25">
      <c r="B233" s="189" t="s">
        <v>909</v>
      </c>
      <c r="C233" s="190" t="s">
        <v>910</v>
      </c>
      <c r="D2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91">
        <f t="shared" si="132"/>
        <v>0</v>
      </c>
      <c r="G233" s="191"/>
      <c r="H233" s="191">
        <f t="shared" si="140"/>
        <v>0</v>
      </c>
      <c r="I233" s="191"/>
      <c r="J233" s="191">
        <f t="shared" si="141"/>
        <v>0</v>
      </c>
      <c r="K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91">
        <f t="shared" si="143"/>
        <v>0</v>
      </c>
      <c r="Z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91">
        <f t="shared" si="144"/>
        <v>0</v>
      </c>
      <c r="AD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91">
        <f t="shared" si="145"/>
        <v>0</v>
      </c>
      <c r="AH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91">
        <f t="shared" si="146"/>
        <v>0</v>
      </c>
      <c r="AL233" s="191">
        <f t="shared" si="147"/>
        <v>0</v>
      </c>
    </row>
    <row r="234" spans="2:38" hidden="1" x14ac:dyDescent="0.25">
      <c r="B234" s="189" t="s">
        <v>911</v>
      </c>
      <c r="C234" s="190" t="s">
        <v>912</v>
      </c>
      <c r="D2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91">
        <f t="shared" si="132"/>
        <v>0</v>
      </c>
      <c r="G234" s="191"/>
      <c r="H234" s="191">
        <f t="shared" si="140"/>
        <v>0</v>
      </c>
      <c r="I234" s="191"/>
      <c r="J234" s="191">
        <f t="shared" si="141"/>
        <v>0</v>
      </c>
      <c r="K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91">
        <f t="shared" si="143"/>
        <v>0</v>
      </c>
      <c r="Z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91">
        <f t="shared" si="144"/>
        <v>0</v>
      </c>
      <c r="AD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91">
        <f t="shared" si="145"/>
        <v>0</v>
      </c>
      <c r="AH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91">
        <f t="shared" si="146"/>
        <v>0</v>
      </c>
      <c r="AL234" s="191">
        <f t="shared" si="147"/>
        <v>0</v>
      </c>
    </row>
    <row r="235" spans="2:38" hidden="1" x14ac:dyDescent="0.25">
      <c r="B235" s="189" t="s">
        <v>913</v>
      </c>
      <c r="C235" s="190" t="s">
        <v>914</v>
      </c>
      <c r="D2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91">
        <f t="shared" si="132"/>
        <v>0</v>
      </c>
      <c r="G235" s="191"/>
      <c r="H235" s="191">
        <f t="shared" si="140"/>
        <v>0</v>
      </c>
      <c r="I235" s="191"/>
      <c r="J235" s="191">
        <f t="shared" si="141"/>
        <v>0</v>
      </c>
      <c r="K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91">
        <f t="shared" si="143"/>
        <v>0</v>
      </c>
      <c r="Z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91">
        <f t="shared" si="144"/>
        <v>0</v>
      </c>
      <c r="AD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91">
        <f t="shared" si="145"/>
        <v>0</v>
      </c>
      <c r="AH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91">
        <f t="shared" si="146"/>
        <v>0</v>
      </c>
      <c r="AL235" s="191">
        <f t="shared" si="147"/>
        <v>0</v>
      </c>
    </row>
    <row r="236" spans="2:38" hidden="1" x14ac:dyDescent="0.25">
      <c r="B236" s="189" t="s">
        <v>370</v>
      </c>
      <c r="C236" s="190" t="s">
        <v>915</v>
      </c>
      <c r="D2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91">
        <f t="shared" si="132"/>
        <v>0</v>
      </c>
      <c r="G236" s="191"/>
      <c r="H236" s="191">
        <f t="shared" si="140"/>
        <v>0</v>
      </c>
      <c r="I236" s="191"/>
      <c r="J236" s="191">
        <f t="shared" si="141"/>
        <v>0</v>
      </c>
      <c r="K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91">
        <f t="shared" si="143"/>
        <v>0</v>
      </c>
      <c r="Z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91">
        <f t="shared" si="144"/>
        <v>0</v>
      </c>
      <c r="AD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91">
        <f t="shared" si="145"/>
        <v>0</v>
      </c>
      <c r="AH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91">
        <f t="shared" si="146"/>
        <v>0</v>
      </c>
      <c r="AL236" s="191">
        <f t="shared" si="147"/>
        <v>0</v>
      </c>
    </row>
    <row r="237" spans="2:38" hidden="1" x14ac:dyDescent="0.25">
      <c r="B237" s="189" t="s">
        <v>916</v>
      </c>
      <c r="C237" s="190" t="s">
        <v>917</v>
      </c>
      <c r="D2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91">
        <f t="shared" si="132"/>
        <v>0</v>
      </c>
      <c r="G237" s="191"/>
      <c r="H237" s="191">
        <f t="shared" si="140"/>
        <v>0</v>
      </c>
      <c r="I237" s="191"/>
      <c r="J237" s="191">
        <f t="shared" si="141"/>
        <v>0</v>
      </c>
      <c r="K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91">
        <f t="shared" si="143"/>
        <v>0</v>
      </c>
      <c r="Z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91">
        <f t="shared" si="144"/>
        <v>0</v>
      </c>
      <c r="AD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91">
        <f t="shared" si="145"/>
        <v>0</v>
      </c>
      <c r="AH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91">
        <f t="shared" si="146"/>
        <v>0</v>
      </c>
      <c r="AL237" s="191">
        <f t="shared" si="147"/>
        <v>0</v>
      </c>
    </row>
    <row r="238" spans="2:38" x14ac:dyDescent="0.25">
      <c r="B238" s="198" t="s">
        <v>371</v>
      </c>
      <c r="C238" s="199" t="s">
        <v>248</v>
      </c>
      <c r="D238" s="200">
        <f>SUM(D239:D245)</f>
        <v>0</v>
      </c>
      <c r="E238" s="200">
        <f>SUM(E239:E245)</f>
        <v>0</v>
      </c>
      <c r="F238" s="200">
        <f t="shared" si="132"/>
        <v>0</v>
      </c>
      <c r="G238" s="200">
        <f>SUM(G239:G245)</f>
        <v>0</v>
      </c>
      <c r="H238" s="200">
        <f t="shared" si="140"/>
        <v>0</v>
      </c>
      <c r="I238" s="200">
        <f>SUM(I239:I245)</f>
        <v>0</v>
      </c>
      <c r="J238" s="200">
        <f t="shared" si="141"/>
        <v>0</v>
      </c>
      <c r="K238" s="200">
        <f t="shared" ref="K238:X238" si="149">SUM(K239:K245)</f>
        <v>0</v>
      </c>
      <c r="L238" s="200">
        <f t="shared" si="149"/>
        <v>0</v>
      </c>
      <c r="M238" s="200">
        <f t="shared" si="149"/>
        <v>0</v>
      </c>
      <c r="N238" s="200">
        <f t="shared" si="149"/>
        <v>0</v>
      </c>
      <c r="O238" s="200">
        <f t="shared" si="149"/>
        <v>0</v>
      </c>
      <c r="P238" s="200">
        <f t="shared" si="149"/>
        <v>0</v>
      </c>
      <c r="Q238" s="200">
        <f t="shared" si="149"/>
        <v>0</v>
      </c>
      <c r="R238" s="200">
        <f t="shared" si="149"/>
        <v>0</v>
      </c>
      <c r="S238" s="200">
        <f t="shared" si="149"/>
        <v>0</v>
      </c>
      <c r="T238" s="200">
        <f t="shared" si="149"/>
        <v>0</v>
      </c>
      <c r="U238" s="200">
        <f t="shared" si="149"/>
        <v>0</v>
      </c>
      <c r="V238" s="200">
        <f t="shared" si="149"/>
        <v>0</v>
      </c>
      <c r="W238" s="200">
        <f t="shared" si="149"/>
        <v>0</v>
      </c>
      <c r="X238" s="200">
        <f t="shared" si="149"/>
        <v>0</v>
      </c>
      <c r="Y238" s="200">
        <f t="shared" si="143"/>
        <v>0</v>
      </c>
      <c r="Z238" s="200">
        <f>SUM(Z239:Z245)</f>
        <v>0</v>
      </c>
      <c r="AA238" s="200">
        <f>SUM(AA239:AA245)</f>
        <v>0</v>
      </c>
      <c r="AB238" s="200">
        <f>SUM(AB239:AB245)</f>
        <v>0</v>
      </c>
      <c r="AC238" s="200">
        <f t="shared" si="144"/>
        <v>0</v>
      </c>
      <c r="AD238" s="200">
        <f>SUM(AD239:AD245)</f>
        <v>0</v>
      </c>
      <c r="AE238" s="200">
        <f>SUM(AE239:AE245)</f>
        <v>0</v>
      </c>
      <c r="AF238" s="200">
        <f>SUM(AF239:AF245)</f>
        <v>0</v>
      </c>
      <c r="AG238" s="200">
        <f t="shared" si="145"/>
        <v>0</v>
      </c>
      <c r="AH238" s="200">
        <f>SUM(AH239:AH245)</f>
        <v>0</v>
      </c>
      <c r="AI238" s="200">
        <f>SUM(AI239:AI245)</f>
        <v>0</v>
      </c>
      <c r="AJ238" s="200">
        <f>SUM(AJ239:AJ245)</f>
        <v>0</v>
      </c>
      <c r="AK238" s="200">
        <f t="shared" si="146"/>
        <v>0</v>
      </c>
      <c r="AL238" s="200">
        <f t="shared" si="147"/>
        <v>0</v>
      </c>
    </row>
    <row r="239" spans="2:38" hidden="1" x14ac:dyDescent="0.25">
      <c r="B239" s="189" t="s">
        <v>918</v>
      </c>
      <c r="C239" s="190" t="s">
        <v>919</v>
      </c>
      <c r="D2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91">
        <f t="shared" si="132"/>
        <v>0</v>
      </c>
      <c r="G239" s="191"/>
      <c r="H239" s="191">
        <f t="shared" si="140"/>
        <v>0</v>
      </c>
      <c r="I239" s="191"/>
      <c r="J239" s="191">
        <f t="shared" si="141"/>
        <v>0</v>
      </c>
      <c r="K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91">
        <f t="shared" si="143"/>
        <v>0</v>
      </c>
      <c r="Z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91">
        <f t="shared" si="144"/>
        <v>0</v>
      </c>
      <c r="AD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91">
        <f t="shared" si="145"/>
        <v>0</v>
      </c>
      <c r="AH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91">
        <f t="shared" si="146"/>
        <v>0</v>
      </c>
      <c r="AL239" s="191">
        <f t="shared" si="147"/>
        <v>0</v>
      </c>
    </row>
    <row r="240" spans="2:38" hidden="1" x14ac:dyDescent="0.25">
      <c r="B240" s="189" t="s">
        <v>920</v>
      </c>
      <c r="C240" s="190" t="s">
        <v>921</v>
      </c>
      <c r="D2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191">
        <f t="shared" si="132"/>
        <v>0</v>
      </c>
      <c r="G240" s="191"/>
      <c r="H240" s="191">
        <f t="shared" si="140"/>
        <v>0</v>
      </c>
      <c r="I240" s="191"/>
      <c r="J240" s="191">
        <f t="shared" si="141"/>
        <v>0</v>
      </c>
      <c r="K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191">
        <f t="shared" si="143"/>
        <v>0</v>
      </c>
      <c r="Z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91">
        <f t="shared" si="144"/>
        <v>0</v>
      </c>
      <c r="AD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191">
        <f t="shared" si="145"/>
        <v>0</v>
      </c>
      <c r="AH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91">
        <f t="shared" si="146"/>
        <v>0</v>
      </c>
      <c r="AL240" s="191">
        <f t="shared" si="147"/>
        <v>0</v>
      </c>
    </row>
    <row r="241" spans="2:38" hidden="1" x14ac:dyDescent="0.25">
      <c r="B241" s="189" t="s">
        <v>372</v>
      </c>
      <c r="C241" s="190" t="s">
        <v>922</v>
      </c>
      <c r="D2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191">
        <f t="shared" si="132"/>
        <v>0</v>
      </c>
      <c r="G241" s="191"/>
      <c r="H241" s="191">
        <f t="shared" si="140"/>
        <v>0</v>
      </c>
      <c r="I241" s="191"/>
      <c r="J241" s="191">
        <f t="shared" si="141"/>
        <v>0</v>
      </c>
      <c r="K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191">
        <f t="shared" si="143"/>
        <v>0</v>
      </c>
      <c r="Z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191">
        <f t="shared" si="144"/>
        <v>0</v>
      </c>
      <c r="AD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91">
        <f t="shared" si="145"/>
        <v>0</v>
      </c>
      <c r="AH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91">
        <f t="shared" si="146"/>
        <v>0</v>
      </c>
      <c r="AL241" s="191">
        <f t="shared" si="147"/>
        <v>0</v>
      </c>
    </row>
    <row r="242" spans="2:38" hidden="1" x14ac:dyDescent="0.25">
      <c r="B242" s="189" t="s">
        <v>923</v>
      </c>
      <c r="C242" s="190" t="s">
        <v>924</v>
      </c>
      <c r="D2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91">
        <f t="shared" si="132"/>
        <v>0</v>
      </c>
      <c r="G242" s="191"/>
      <c r="H242" s="191">
        <f t="shared" si="140"/>
        <v>0</v>
      </c>
      <c r="I242" s="191"/>
      <c r="J242" s="191">
        <f t="shared" si="141"/>
        <v>0</v>
      </c>
      <c r="K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91">
        <f t="shared" si="143"/>
        <v>0</v>
      </c>
      <c r="Z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91">
        <f t="shared" si="144"/>
        <v>0</v>
      </c>
      <c r="AD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91">
        <f t="shared" si="145"/>
        <v>0</v>
      </c>
      <c r="AH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91">
        <f t="shared" si="146"/>
        <v>0</v>
      </c>
      <c r="AL242" s="191">
        <f t="shared" si="147"/>
        <v>0</v>
      </c>
    </row>
    <row r="243" spans="2:38" hidden="1" x14ac:dyDescent="0.25">
      <c r="B243" s="189" t="s">
        <v>925</v>
      </c>
      <c r="C243" s="190" t="s">
        <v>922</v>
      </c>
      <c r="D2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91">
        <f t="shared" si="132"/>
        <v>0</v>
      </c>
      <c r="G243" s="191"/>
      <c r="H243" s="191">
        <f t="shared" si="140"/>
        <v>0</v>
      </c>
      <c r="I243" s="191"/>
      <c r="J243" s="191">
        <f t="shared" si="141"/>
        <v>0</v>
      </c>
      <c r="K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91">
        <f t="shared" si="143"/>
        <v>0</v>
      </c>
      <c r="Z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91">
        <f t="shared" si="144"/>
        <v>0</v>
      </c>
      <c r="AD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91">
        <f t="shared" si="145"/>
        <v>0</v>
      </c>
      <c r="AH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91">
        <f t="shared" si="146"/>
        <v>0</v>
      </c>
      <c r="AL243" s="191">
        <f t="shared" si="147"/>
        <v>0</v>
      </c>
    </row>
    <row r="244" spans="2:38" hidden="1" x14ac:dyDescent="0.25">
      <c r="B244" s="189" t="s">
        <v>926</v>
      </c>
      <c r="C244" s="190" t="s">
        <v>927</v>
      </c>
      <c r="D2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91">
        <f t="shared" si="132"/>
        <v>0</v>
      </c>
      <c r="G244" s="191"/>
      <c r="H244" s="191">
        <f t="shared" si="140"/>
        <v>0</v>
      </c>
      <c r="I244" s="191"/>
      <c r="J244" s="191">
        <f t="shared" si="141"/>
        <v>0</v>
      </c>
      <c r="K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91">
        <f t="shared" si="143"/>
        <v>0</v>
      </c>
      <c r="Z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91">
        <f t="shared" si="144"/>
        <v>0</v>
      </c>
      <c r="AD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91">
        <f t="shared" si="145"/>
        <v>0</v>
      </c>
      <c r="AH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91">
        <f t="shared" si="146"/>
        <v>0</v>
      </c>
      <c r="AL244" s="191">
        <f t="shared" si="147"/>
        <v>0</v>
      </c>
    </row>
    <row r="245" spans="2:38" hidden="1" x14ac:dyDescent="0.25">
      <c r="B245" s="189" t="s">
        <v>928</v>
      </c>
      <c r="C245" s="190" t="s">
        <v>929</v>
      </c>
      <c r="D2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91">
        <f t="shared" si="132"/>
        <v>0</v>
      </c>
      <c r="G245" s="191"/>
      <c r="H245" s="191">
        <f t="shared" si="140"/>
        <v>0</v>
      </c>
      <c r="I245" s="191"/>
      <c r="J245" s="191">
        <f t="shared" si="141"/>
        <v>0</v>
      </c>
      <c r="K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91">
        <f t="shared" si="143"/>
        <v>0</v>
      </c>
      <c r="Z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91">
        <f t="shared" si="144"/>
        <v>0</v>
      </c>
      <c r="AD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91">
        <f t="shared" si="145"/>
        <v>0</v>
      </c>
      <c r="AH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91">
        <f t="shared" si="146"/>
        <v>0</v>
      </c>
      <c r="AL245" s="191">
        <f t="shared" si="147"/>
        <v>0</v>
      </c>
    </row>
    <row r="246" spans="2:38" x14ac:dyDescent="0.25">
      <c r="B246" s="198" t="s">
        <v>373</v>
      </c>
      <c r="C246" s="199" t="s">
        <v>249</v>
      </c>
      <c r="D246" s="200">
        <f>SUM(D247:D262)</f>
        <v>575042</v>
      </c>
      <c r="E246" s="200">
        <f>SUM(E247:E262)</f>
        <v>2170</v>
      </c>
      <c r="F246" s="200">
        <f t="shared" si="132"/>
        <v>577212</v>
      </c>
      <c r="G246" s="200">
        <f>SUM(G247:G262)</f>
        <v>0</v>
      </c>
      <c r="H246" s="200">
        <f t="shared" si="140"/>
        <v>577212</v>
      </c>
      <c r="I246" s="200">
        <f>SUM(I247:I262)</f>
        <v>0</v>
      </c>
      <c r="J246" s="200">
        <f t="shared" si="141"/>
        <v>577212</v>
      </c>
      <c r="K246" s="200">
        <f t="shared" ref="K246:X246" si="150">SUM(K247:K262)</f>
        <v>2000</v>
      </c>
      <c r="L246" s="200">
        <f t="shared" si="150"/>
        <v>0</v>
      </c>
      <c r="M246" s="200">
        <f t="shared" si="150"/>
        <v>72520</v>
      </c>
      <c r="N246" s="200">
        <f t="shared" si="150"/>
        <v>212700</v>
      </c>
      <c r="O246" s="200">
        <f t="shared" si="150"/>
        <v>0</v>
      </c>
      <c r="P246" s="200">
        <f t="shared" si="150"/>
        <v>289992</v>
      </c>
      <c r="Q246" s="200">
        <f t="shared" si="150"/>
        <v>0</v>
      </c>
      <c r="R246" s="200">
        <f t="shared" si="150"/>
        <v>0</v>
      </c>
      <c r="S246" s="200">
        <f t="shared" si="150"/>
        <v>0</v>
      </c>
      <c r="T246" s="200">
        <f t="shared" si="150"/>
        <v>0</v>
      </c>
      <c r="U246" s="200">
        <f t="shared" si="150"/>
        <v>0</v>
      </c>
      <c r="V246" s="200">
        <f t="shared" si="150"/>
        <v>0</v>
      </c>
      <c r="W246" s="200">
        <f t="shared" si="150"/>
        <v>536020.5</v>
      </c>
      <c r="X246" s="200">
        <f t="shared" si="150"/>
        <v>402</v>
      </c>
      <c r="Y246" s="200">
        <f t="shared" si="143"/>
        <v>536422.5</v>
      </c>
      <c r="Z246" s="200">
        <f>SUM(Z247:Z262)</f>
        <v>0</v>
      </c>
      <c r="AA246" s="200">
        <f>SUM(AA247:AA262)</f>
        <v>1627.5</v>
      </c>
      <c r="AB246" s="200">
        <f>SUM(AB247:AB262)</f>
        <v>0</v>
      </c>
      <c r="AC246" s="200">
        <f t="shared" si="144"/>
        <v>1627.5</v>
      </c>
      <c r="AD246" s="200">
        <f>SUM(AD247:AD262)</f>
        <v>2170</v>
      </c>
      <c r="AE246" s="200">
        <f>SUM(AE247:AE262)</f>
        <v>2170</v>
      </c>
      <c r="AF246" s="200">
        <f>SUM(AF247:AF262)</f>
        <v>34822</v>
      </c>
      <c r="AG246" s="200">
        <f t="shared" si="145"/>
        <v>39162</v>
      </c>
      <c r="AH246" s="200">
        <f>SUM(AH247:AH262)</f>
        <v>0</v>
      </c>
      <c r="AI246" s="200">
        <f>SUM(AI247:AI262)</f>
        <v>0</v>
      </c>
      <c r="AJ246" s="200">
        <f>SUM(AJ247:AJ262)</f>
        <v>0</v>
      </c>
      <c r="AK246" s="200">
        <f t="shared" si="146"/>
        <v>0</v>
      </c>
      <c r="AL246" s="200">
        <f t="shared" si="147"/>
        <v>577212</v>
      </c>
    </row>
    <row r="247" spans="2:38" x14ac:dyDescent="0.25">
      <c r="B247" s="189" t="s">
        <v>930</v>
      </c>
      <c r="C247" s="190" t="s">
        <v>931</v>
      </c>
      <c r="D2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572462</v>
      </c>
      <c r="E2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2170</v>
      </c>
      <c r="F247" s="191">
        <f t="shared" si="132"/>
        <v>574632</v>
      </c>
      <c r="G247" s="191"/>
      <c r="H247" s="191">
        <f t="shared" si="140"/>
        <v>574632</v>
      </c>
      <c r="I247" s="191"/>
      <c r="J247" s="191">
        <f t="shared" si="141"/>
        <v>574632</v>
      </c>
      <c r="K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L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69940</v>
      </c>
      <c r="N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212700</v>
      </c>
      <c r="O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289992</v>
      </c>
      <c r="Q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533440.5</v>
      </c>
      <c r="X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402</v>
      </c>
      <c r="Y247" s="191">
        <f t="shared" si="143"/>
        <v>533842.5</v>
      </c>
      <c r="Z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1627.5</v>
      </c>
      <c r="AB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91">
        <f t="shared" si="144"/>
        <v>1627.5</v>
      </c>
      <c r="AD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2170</v>
      </c>
      <c r="AE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2170</v>
      </c>
      <c r="AF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34822</v>
      </c>
      <c r="AG247" s="191">
        <f t="shared" si="145"/>
        <v>39162</v>
      </c>
      <c r="AH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91">
        <f t="shared" si="146"/>
        <v>0</v>
      </c>
      <c r="AL247" s="191">
        <f t="shared" si="147"/>
        <v>574632</v>
      </c>
    </row>
    <row r="248" spans="2:38" x14ac:dyDescent="0.25">
      <c r="B248" s="189" t="s">
        <v>932</v>
      </c>
      <c r="C248" s="190" t="s">
        <v>933</v>
      </c>
      <c r="D2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91">
        <f t="shared" ref="F248:F256" si="151">D248+E248</f>
        <v>0</v>
      </c>
      <c r="G248" s="191"/>
      <c r="H248" s="191">
        <f t="shared" ref="H248:H256" si="152">F248-G248</f>
        <v>0</v>
      </c>
      <c r="I248" s="191"/>
      <c r="J248" s="191">
        <f t="shared" ref="J248:J256" si="153">F248-I248</f>
        <v>0</v>
      </c>
      <c r="K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91">
        <f t="shared" ref="Y248:Y256" si="154">V248+W248+X248</f>
        <v>0</v>
      </c>
      <c r="Z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91">
        <f t="shared" ref="AC248:AC256" si="155">Z248+AA248+AB248</f>
        <v>0</v>
      </c>
      <c r="AD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91">
        <f t="shared" ref="AG248:AG256" si="156">AD248+AE248+AF248</f>
        <v>0</v>
      </c>
      <c r="AH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91">
        <f t="shared" ref="AK248:AK256" si="157">AH248+AI248+AJ248</f>
        <v>0</v>
      </c>
      <c r="AL248" s="191">
        <f t="shared" ref="AL248:AL256" si="158">Y248+AC248+AG248+AK248</f>
        <v>0</v>
      </c>
    </row>
    <row r="249" spans="2:38" x14ac:dyDescent="0.25">
      <c r="B249" s="189" t="s">
        <v>934</v>
      </c>
      <c r="C249" s="190" t="s">
        <v>935</v>
      </c>
      <c r="D2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191">
        <f t="shared" si="151"/>
        <v>0</v>
      </c>
      <c r="G249" s="191"/>
      <c r="H249" s="191">
        <f t="shared" si="152"/>
        <v>0</v>
      </c>
      <c r="I249" s="191"/>
      <c r="J249" s="191">
        <f t="shared" si="153"/>
        <v>0</v>
      </c>
      <c r="K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191">
        <f t="shared" si="154"/>
        <v>0</v>
      </c>
      <c r="Z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91">
        <f t="shared" si="155"/>
        <v>0</v>
      </c>
      <c r="AD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191">
        <f t="shared" si="156"/>
        <v>0</v>
      </c>
      <c r="AH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91">
        <f t="shared" si="157"/>
        <v>0</v>
      </c>
      <c r="AL249" s="191">
        <f t="shared" si="158"/>
        <v>0</v>
      </c>
    </row>
    <row r="250" spans="2:38" x14ac:dyDescent="0.25">
      <c r="B250" s="189" t="s">
        <v>374</v>
      </c>
      <c r="C250" s="190" t="s">
        <v>250</v>
      </c>
      <c r="D2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2580</v>
      </c>
      <c r="E2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191">
        <f t="shared" si="151"/>
        <v>2580</v>
      </c>
      <c r="G250" s="191"/>
      <c r="H250" s="191">
        <f t="shared" si="152"/>
        <v>2580</v>
      </c>
      <c r="I250" s="191"/>
      <c r="J250" s="191">
        <f t="shared" si="153"/>
        <v>2580</v>
      </c>
      <c r="K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2580</v>
      </c>
      <c r="N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2580</v>
      </c>
      <c r="X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91">
        <f t="shared" si="154"/>
        <v>2580</v>
      </c>
      <c r="Z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91">
        <f t="shared" si="155"/>
        <v>0</v>
      </c>
      <c r="AD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91">
        <f t="shared" si="156"/>
        <v>0</v>
      </c>
      <c r="AH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91">
        <f t="shared" si="157"/>
        <v>0</v>
      </c>
      <c r="AL250" s="191">
        <f t="shared" si="158"/>
        <v>2580</v>
      </c>
    </row>
    <row r="251" spans="2:38" hidden="1" x14ac:dyDescent="0.25">
      <c r="B251" s="189" t="s">
        <v>936</v>
      </c>
      <c r="C251" s="190" t="s">
        <v>937</v>
      </c>
      <c r="D2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191">
        <f t="shared" si="151"/>
        <v>0</v>
      </c>
      <c r="G251" s="191"/>
      <c r="H251" s="191">
        <f t="shared" si="152"/>
        <v>0</v>
      </c>
      <c r="I251" s="191"/>
      <c r="J251" s="191">
        <f t="shared" si="153"/>
        <v>0</v>
      </c>
      <c r="K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91">
        <f t="shared" si="154"/>
        <v>0</v>
      </c>
      <c r="Z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91">
        <f t="shared" si="155"/>
        <v>0</v>
      </c>
      <c r="AD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91">
        <f t="shared" si="156"/>
        <v>0</v>
      </c>
      <c r="AH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91">
        <f t="shared" si="157"/>
        <v>0</v>
      </c>
      <c r="AL251" s="191">
        <f t="shared" si="158"/>
        <v>0</v>
      </c>
    </row>
    <row r="252" spans="2:38" hidden="1" x14ac:dyDescent="0.25">
      <c r="B252" s="189" t="s">
        <v>938</v>
      </c>
      <c r="C252" s="190" t="s">
        <v>939</v>
      </c>
      <c r="D2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91">
        <f t="shared" si="151"/>
        <v>0</v>
      </c>
      <c r="G252" s="191"/>
      <c r="H252" s="191">
        <f t="shared" si="152"/>
        <v>0</v>
      </c>
      <c r="I252" s="191"/>
      <c r="J252" s="191">
        <f t="shared" si="153"/>
        <v>0</v>
      </c>
      <c r="K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91">
        <f t="shared" si="154"/>
        <v>0</v>
      </c>
      <c r="Z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91">
        <f t="shared" si="155"/>
        <v>0</v>
      </c>
      <c r="AD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91">
        <f t="shared" si="156"/>
        <v>0</v>
      </c>
      <c r="AH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91">
        <f t="shared" si="157"/>
        <v>0</v>
      </c>
      <c r="AL252" s="191">
        <f t="shared" si="158"/>
        <v>0</v>
      </c>
    </row>
    <row r="253" spans="2:38" hidden="1" x14ac:dyDescent="0.25">
      <c r="B253" s="189" t="s">
        <v>375</v>
      </c>
      <c r="C253" s="190" t="s">
        <v>251</v>
      </c>
      <c r="D2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191">
        <f t="shared" si="151"/>
        <v>0</v>
      </c>
      <c r="G253" s="191"/>
      <c r="H253" s="191">
        <f t="shared" si="152"/>
        <v>0</v>
      </c>
      <c r="I253" s="191"/>
      <c r="J253" s="191">
        <f t="shared" si="153"/>
        <v>0</v>
      </c>
      <c r="K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91">
        <f t="shared" si="154"/>
        <v>0</v>
      </c>
      <c r="Z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91">
        <f t="shared" si="155"/>
        <v>0</v>
      </c>
      <c r="AD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91">
        <f t="shared" si="156"/>
        <v>0</v>
      </c>
      <c r="AH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91">
        <f t="shared" si="157"/>
        <v>0</v>
      </c>
      <c r="AL253" s="191">
        <f t="shared" si="158"/>
        <v>0</v>
      </c>
    </row>
    <row r="254" spans="2:38" hidden="1" x14ac:dyDescent="0.25">
      <c r="B254" s="189" t="s">
        <v>940</v>
      </c>
      <c r="C254" s="190" t="s">
        <v>941</v>
      </c>
      <c r="D2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91">
        <f t="shared" si="151"/>
        <v>0</v>
      </c>
      <c r="G254" s="191"/>
      <c r="H254" s="191">
        <f t="shared" si="152"/>
        <v>0</v>
      </c>
      <c r="I254" s="191"/>
      <c r="J254" s="191">
        <f t="shared" si="153"/>
        <v>0</v>
      </c>
      <c r="K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91">
        <f t="shared" si="154"/>
        <v>0</v>
      </c>
      <c r="Z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91">
        <f t="shared" si="155"/>
        <v>0</v>
      </c>
      <c r="AD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91">
        <f t="shared" si="156"/>
        <v>0</v>
      </c>
      <c r="AH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91">
        <f t="shared" si="157"/>
        <v>0</v>
      </c>
      <c r="AL254" s="191">
        <f t="shared" si="158"/>
        <v>0</v>
      </c>
    </row>
    <row r="255" spans="2:38" hidden="1" x14ac:dyDescent="0.25">
      <c r="B255" s="189" t="s">
        <v>942</v>
      </c>
      <c r="C255" s="190" t="s">
        <v>943</v>
      </c>
      <c r="D2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91">
        <f t="shared" si="151"/>
        <v>0</v>
      </c>
      <c r="G255" s="191"/>
      <c r="H255" s="191">
        <f t="shared" si="152"/>
        <v>0</v>
      </c>
      <c r="I255" s="191"/>
      <c r="J255" s="191">
        <f t="shared" si="153"/>
        <v>0</v>
      </c>
      <c r="K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91">
        <f t="shared" si="154"/>
        <v>0</v>
      </c>
      <c r="Z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91">
        <f t="shared" si="155"/>
        <v>0</v>
      </c>
      <c r="AD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91">
        <f t="shared" si="156"/>
        <v>0</v>
      </c>
      <c r="AH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91">
        <f t="shared" si="157"/>
        <v>0</v>
      </c>
      <c r="AL255" s="191">
        <f t="shared" si="158"/>
        <v>0</v>
      </c>
    </row>
    <row r="256" spans="2:38" hidden="1" x14ac:dyDescent="0.25">
      <c r="B256" s="189" t="s">
        <v>376</v>
      </c>
      <c r="C256" s="190" t="s">
        <v>252</v>
      </c>
      <c r="D2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91">
        <f t="shared" si="151"/>
        <v>0</v>
      </c>
      <c r="G256" s="191"/>
      <c r="H256" s="191">
        <f t="shared" si="152"/>
        <v>0</v>
      </c>
      <c r="I256" s="191"/>
      <c r="J256" s="191">
        <f t="shared" si="153"/>
        <v>0</v>
      </c>
      <c r="K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91">
        <f t="shared" si="154"/>
        <v>0</v>
      </c>
      <c r="Z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91">
        <f t="shared" si="155"/>
        <v>0</v>
      </c>
      <c r="AD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91">
        <f t="shared" si="156"/>
        <v>0</v>
      </c>
      <c r="AH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91">
        <f t="shared" si="157"/>
        <v>0</v>
      </c>
      <c r="AL256" s="191">
        <f t="shared" si="158"/>
        <v>0</v>
      </c>
    </row>
    <row r="257" spans="2:38" hidden="1" x14ac:dyDescent="0.25">
      <c r="B257" s="189" t="s">
        <v>944</v>
      </c>
      <c r="C257" s="190" t="s">
        <v>945</v>
      </c>
      <c r="D2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91">
        <f t="shared" ref="F257:F271" si="159">D257+E257</f>
        <v>0</v>
      </c>
      <c r="G257" s="191"/>
      <c r="H257" s="191">
        <f t="shared" ref="H257:H271" si="160">F257-G257</f>
        <v>0</v>
      </c>
      <c r="I257" s="191"/>
      <c r="J257" s="191">
        <f t="shared" ref="J257:J271" si="161">F257-I257</f>
        <v>0</v>
      </c>
      <c r="K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91">
        <f t="shared" ref="Y257:Y271" si="162">V257+W257+X257</f>
        <v>0</v>
      </c>
      <c r="Z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91">
        <f t="shared" ref="AC257:AC271" si="163">Z257+AA257+AB257</f>
        <v>0</v>
      </c>
      <c r="AD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91">
        <f t="shared" ref="AG257:AG271" si="164">AD257+AE257+AF257</f>
        <v>0</v>
      </c>
      <c r="AH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91">
        <f t="shared" ref="AK257:AK271" si="165">AH257+AI257+AJ257</f>
        <v>0</v>
      </c>
      <c r="AL257" s="191">
        <f t="shared" ref="AL257:AL271" si="166">Y257+AC257+AG257+AK257</f>
        <v>0</v>
      </c>
    </row>
    <row r="258" spans="2:38" hidden="1" x14ac:dyDescent="0.25">
      <c r="B258" s="189" t="s">
        <v>946</v>
      </c>
      <c r="C258" s="190" t="s">
        <v>947</v>
      </c>
      <c r="D2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91">
        <f t="shared" si="159"/>
        <v>0</v>
      </c>
      <c r="G258" s="191"/>
      <c r="H258" s="191">
        <f t="shared" si="160"/>
        <v>0</v>
      </c>
      <c r="I258" s="191"/>
      <c r="J258" s="191">
        <f t="shared" si="161"/>
        <v>0</v>
      </c>
      <c r="K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91">
        <f t="shared" si="162"/>
        <v>0</v>
      </c>
      <c r="Z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91">
        <f t="shared" si="163"/>
        <v>0</v>
      </c>
      <c r="AD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91">
        <f t="shared" si="164"/>
        <v>0</v>
      </c>
      <c r="AH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91">
        <f t="shared" si="165"/>
        <v>0</v>
      </c>
      <c r="AL258" s="191">
        <f t="shared" si="166"/>
        <v>0</v>
      </c>
    </row>
    <row r="259" spans="2:38" hidden="1" x14ac:dyDescent="0.25">
      <c r="B259" s="189" t="s">
        <v>948</v>
      </c>
      <c r="C259" s="190" t="s">
        <v>949</v>
      </c>
      <c r="D2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91">
        <f t="shared" si="159"/>
        <v>0</v>
      </c>
      <c r="G259" s="191"/>
      <c r="H259" s="191">
        <f t="shared" si="160"/>
        <v>0</v>
      </c>
      <c r="I259" s="191"/>
      <c r="J259" s="191">
        <f t="shared" si="161"/>
        <v>0</v>
      </c>
      <c r="K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91">
        <f t="shared" si="162"/>
        <v>0</v>
      </c>
      <c r="Z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91">
        <f t="shared" si="163"/>
        <v>0</v>
      </c>
      <c r="AD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91">
        <f t="shared" si="164"/>
        <v>0</v>
      </c>
      <c r="AH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91">
        <f t="shared" si="165"/>
        <v>0</v>
      </c>
      <c r="AL259" s="191">
        <f t="shared" si="166"/>
        <v>0</v>
      </c>
    </row>
    <row r="260" spans="2:38" hidden="1" x14ac:dyDescent="0.25">
      <c r="B260" s="189" t="s">
        <v>950</v>
      </c>
      <c r="C260" s="190" t="s">
        <v>951</v>
      </c>
      <c r="D2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91">
        <f t="shared" si="159"/>
        <v>0</v>
      </c>
      <c r="G260" s="191"/>
      <c r="H260" s="191">
        <f t="shared" si="160"/>
        <v>0</v>
      </c>
      <c r="I260" s="191"/>
      <c r="J260" s="191">
        <f t="shared" si="161"/>
        <v>0</v>
      </c>
      <c r="K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91">
        <f t="shared" si="162"/>
        <v>0</v>
      </c>
      <c r="Z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91">
        <f t="shared" si="163"/>
        <v>0</v>
      </c>
      <c r="AD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91">
        <f t="shared" si="164"/>
        <v>0</v>
      </c>
      <c r="AH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91">
        <f t="shared" si="165"/>
        <v>0</v>
      </c>
      <c r="AL260" s="191">
        <f t="shared" si="166"/>
        <v>0</v>
      </c>
    </row>
    <row r="261" spans="2:38" hidden="1" x14ac:dyDescent="0.25">
      <c r="B261" s="189" t="s">
        <v>377</v>
      </c>
      <c r="C261" s="190" t="s">
        <v>253</v>
      </c>
      <c r="D2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91">
        <f t="shared" si="159"/>
        <v>0</v>
      </c>
      <c r="G261" s="191"/>
      <c r="H261" s="191">
        <f t="shared" si="160"/>
        <v>0</v>
      </c>
      <c r="I261" s="191"/>
      <c r="J261" s="191">
        <f t="shared" si="161"/>
        <v>0</v>
      </c>
      <c r="K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91">
        <f t="shared" si="162"/>
        <v>0</v>
      </c>
      <c r="Z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91">
        <f t="shared" si="163"/>
        <v>0</v>
      </c>
      <c r="AD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91">
        <f t="shared" si="164"/>
        <v>0</v>
      </c>
      <c r="AH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91">
        <f t="shared" si="165"/>
        <v>0</v>
      </c>
      <c r="AL261" s="191">
        <f t="shared" si="166"/>
        <v>0</v>
      </c>
    </row>
    <row r="262" spans="2:38" hidden="1" x14ac:dyDescent="0.25">
      <c r="B262" s="189" t="s">
        <v>952</v>
      </c>
      <c r="C262" s="190" t="s">
        <v>953</v>
      </c>
      <c r="D2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91">
        <f t="shared" si="159"/>
        <v>0</v>
      </c>
      <c r="G262" s="191"/>
      <c r="H262" s="191">
        <f t="shared" si="160"/>
        <v>0</v>
      </c>
      <c r="I262" s="191"/>
      <c r="J262" s="191">
        <f t="shared" si="161"/>
        <v>0</v>
      </c>
      <c r="K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91">
        <f t="shared" si="162"/>
        <v>0</v>
      </c>
      <c r="Z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91">
        <f t="shared" si="163"/>
        <v>0</v>
      </c>
      <c r="AD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91">
        <f t="shared" si="164"/>
        <v>0</v>
      </c>
      <c r="AH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91">
        <f t="shared" si="165"/>
        <v>0</v>
      </c>
      <c r="AL262" s="191">
        <f t="shared" si="166"/>
        <v>0</v>
      </c>
    </row>
    <row r="263" spans="2:38" x14ac:dyDescent="0.25">
      <c r="B263" s="198" t="s">
        <v>378</v>
      </c>
      <c r="C263" s="199" t="s">
        <v>254</v>
      </c>
      <c r="D263" s="200">
        <f>SUM(D264:D269)</f>
        <v>0</v>
      </c>
      <c r="E263" s="200">
        <f>SUM(E264:E269)</f>
        <v>0</v>
      </c>
      <c r="F263" s="200">
        <f t="shared" si="159"/>
        <v>0</v>
      </c>
      <c r="G263" s="200">
        <f>SUM(G264:G269)</f>
        <v>0</v>
      </c>
      <c r="H263" s="200">
        <f t="shared" si="160"/>
        <v>0</v>
      </c>
      <c r="I263" s="200">
        <f>SUM(I264:I269)</f>
        <v>0</v>
      </c>
      <c r="J263" s="200">
        <f t="shared" si="161"/>
        <v>0</v>
      </c>
      <c r="K263" s="200">
        <f t="shared" ref="K263:X263" si="167">SUM(K264:K269)</f>
        <v>0</v>
      </c>
      <c r="L263" s="200">
        <f t="shared" si="167"/>
        <v>0</v>
      </c>
      <c r="M263" s="200">
        <f t="shared" si="167"/>
        <v>0</v>
      </c>
      <c r="N263" s="200">
        <f t="shared" si="167"/>
        <v>0</v>
      </c>
      <c r="O263" s="200">
        <f t="shared" si="167"/>
        <v>0</v>
      </c>
      <c r="P263" s="200">
        <f t="shared" si="167"/>
        <v>0</v>
      </c>
      <c r="Q263" s="200">
        <f t="shared" si="167"/>
        <v>0</v>
      </c>
      <c r="R263" s="200">
        <f t="shared" si="167"/>
        <v>0</v>
      </c>
      <c r="S263" s="200">
        <f t="shared" si="167"/>
        <v>0</v>
      </c>
      <c r="T263" s="200">
        <f t="shared" si="167"/>
        <v>0</v>
      </c>
      <c r="U263" s="200">
        <f t="shared" si="167"/>
        <v>0</v>
      </c>
      <c r="V263" s="200">
        <f t="shared" si="167"/>
        <v>0</v>
      </c>
      <c r="W263" s="200">
        <f t="shared" si="167"/>
        <v>0</v>
      </c>
      <c r="X263" s="200">
        <f t="shared" si="167"/>
        <v>0</v>
      </c>
      <c r="Y263" s="200">
        <f t="shared" si="162"/>
        <v>0</v>
      </c>
      <c r="Z263" s="200">
        <f>SUM(Z264:Z269)</f>
        <v>0</v>
      </c>
      <c r="AA263" s="200">
        <f>SUM(AA264:AA269)</f>
        <v>0</v>
      </c>
      <c r="AB263" s="200">
        <f>SUM(AB264:AB269)</f>
        <v>0</v>
      </c>
      <c r="AC263" s="200">
        <f t="shared" si="163"/>
        <v>0</v>
      </c>
      <c r="AD263" s="200">
        <f>SUM(AD264:AD269)</f>
        <v>0</v>
      </c>
      <c r="AE263" s="200">
        <f>SUM(AE264:AE269)</f>
        <v>0</v>
      </c>
      <c r="AF263" s="200">
        <f>SUM(AF264:AF269)</f>
        <v>0</v>
      </c>
      <c r="AG263" s="200">
        <f t="shared" si="164"/>
        <v>0</v>
      </c>
      <c r="AH263" s="200">
        <f>SUM(AH264:AH269)</f>
        <v>0</v>
      </c>
      <c r="AI263" s="200">
        <f>SUM(AI264:AI269)</f>
        <v>0</v>
      </c>
      <c r="AJ263" s="200">
        <f>SUM(AJ264:AJ269)</f>
        <v>0</v>
      </c>
      <c r="AK263" s="200">
        <f t="shared" si="165"/>
        <v>0</v>
      </c>
      <c r="AL263" s="200">
        <f t="shared" si="166"/>
        <v>0</v>
      </c>
    </row>
    <row r="264" spans="2:38" hidden="1" x14ac:dyDescent="0.25">
      <c r="B264" s="189" t="s">
        <v>960</v>
      </c>
      <c r="C264" s="190" t="s">
        <v>961</v>
      </c>
      <c r="D2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91">
        <f t="shared" si="159"/>
        <v>0</v>
      </c>
      <c r="G264" s="191"/>
      <c r="H264" s="191">
        <f t="shared" si="160"/>
        <v>0</v>
      </c>
      <c r="I264" s="191"/>
      <c r="J264" s="191">
        <f t="shared" si="161"/>
        <v>0</v>
      </c>
      <c r="K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91">
        <f t="shared" si="162"/>
        <v>0</v>
      </c>
      <c r="Z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91">
        <f t="shared" si="163"/>
        <v>0</v>
      </c>
      <c r="AD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91">
        <f t="shared" si="164"/>
        <v>0</v>
      </c>
      <c r="AH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91">
        <f t="shared" si="165"/>
        <v>0</v>
      </c>
      <c r="AL264" s="191">
        <f t="shared" si="166"/>
        <v>0</v>
      </c>
    </row>
    <row r="265" spans="2:38" hidden="1" x14ac:dyDescent="0.25">
      <c r="B265" s="189" t="s">
        <v>962</v>
      </c>
      <c r="C265" s="190" t="s">
        <v>963</v>
      </c>
      <c r="D2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91">
        <f t="shared" si="159"/>
        <v>0</v>
      </c>
      <c r="G265" s="191"/>
      <c r="H265" s="191">
        <f t="shared" si="160"/>
        <v>0</v>
      </c>
      <c r="I265" s="191"/>
      <c r="J265" s="191">
        <f t="shared" si="161"/>
        <v>0</v>
      </c>
      <c r="K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91">
        <f t="shared" si="162"/>
        <v>0</v>
      </c>
      <c r="Z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91">
        <f t="shared" si="163"/>
        <v>0</v>
      </c>
      <c r="AD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91">
        <f t="shared" si="164"/>
        <v>0</v>
      </c>
      <c r="AH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91">
        <f t="shared" si="165"/>
        <v>0</v>
      </c>
      <c r="AL265" s="191">
        <f t="shared" si="166"/>
        <v>0</v>
      </c>
    </row>
    <row r="266" spans="2:38" hidden="1" x14ac:dyDescent="0.25">
      <c r="B266" s="189" t="s">
        <v>379</v>
      </c>
      <c r="C266" s="190" t="s">
        <v>255</v>
      </c>
      <c r="D2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91">
        <f t="shared" si="159"/>
        <v>0</v>
      </c>
      <c r="G266" s="191"/>
      <c r="H266" s="191">
        <f t="shared" si="160"/>
        <v>0</v>
      </c>
      <c r="I266" s="191"/>
      <c r="J266" s="191">
        <f t="shared" si="161"/>
        <v>0</v>
      </c>
      <c r="K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91">
        <f t="shared" si="162"/>
        <v>0</v>
      </c>
      <c r="Z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91">
        <f t="shared" si="163"/>
        <v>0</v>
      </c>
      <c r="AD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91">
        <f t="shared" si="164"/>
        <v>0</v>
      </c>
      <c r="AH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91">
        <f t="shared" si="165"/>
        <v>0</v>
      </c>
      <c r="AL266" s="191">
        <f t="shared" si="166"/>
        <v>0</v>
      </c>
    </row>
    <row r="267" spans="2:38" hidden="1" x14ac:dyDescent="0.25">
      <c r="B267" s="189" t="s">
        <v>964</v>
      </c>
      <c r="C267" s="190" t="s">
        <v>965</v>
      </c>
      <c r="D2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91">
        <f t="shared" si="159"/>
        <v>0</v>
      </c>
      <c r="G267" s="191"/>
      <c r="H267" s="191">
        <f t="shared" si="160"/>
        <v>0</v>
      </c>
      <c r="I267" s="191"/>
      <c r="J267" s="191">
        <f t="shared" si="161"/>
        <v>0</v>
      </c>
      <c r="K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91">
        <f t="shared" si="162"/>
        <v>0</v>
      </c>
      <c r="Z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91">
        <f t="shared" si="163"/>
        <v>0</v>
      </c>
      <c r="AD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91">
        <f t="shared" si="164"/>
        <v>0</v>
      </c>
      <c r="AH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91">
        <f t="shared" si="165"/>
        <v>0</v>
      </c>
      <c r="AL267" s="191">
        <f t="shared" si="166"/>
        <v>0</v>
      </c>
    </row>
    <row r="268" spans="2:38" hidden="1" x14ac:dyDescent="0.25">
      <c r="B268" s="189" t="s">
        <v>966</v>
      </c>
      <c r="C268" s="190" t="s">
        <v>967</v>
      </c>
      <c r="D2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91">
        <f t="shared" si="159"/>
        <v>0</v>
      </c>
      <c r="G268" s="191"/>
      <c r="H268" s="191">
        <f t="shared" si="160"/>
        <v>0</v>
      </c>
      <c r="I268" s="191"/>
      <c r="J268" s="191">
        <f t="shared" si="161"/>
        <v>0</v>
      </c>
      <c r="K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91">
        <f t="shared" si="162"/>
        <v>0</v>
      </c>
      <c r="Z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91">
        <f t="shared" si="163"/>
        <v>0</v>
      </c>
      <c r="AD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91">
        <f t="shared" si="164"/>
        <v>0</v>
      </c>
      <c r="AH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91">
        <f t="shared" si="165"/>
        <v>0</v>
      </c>
      <c r="AL268" s="191">
        <f t="shared" si="166"/>
        <v>0</v>
      </c>
    </row>
    <row r="269" spans="2:38" hidden="1" x14ac:dyDescent="0.25">
      <c r="B269" s="189" t="s">
        <v>968</v>
      </c>
      <c r="C269" s="190" t="s">
        <v>969</v>
      </c>
      <c r="D2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91">
        <f t="shared" si="159"/>
        <v>0</v>
      </c>
      <c r="G269" s="191"/>
      <c r="H269" s="191">
        <f t="shared" si="160"/>
        <v>0</v>
      </c>
      <c r="I269" s="191"/>
      <c r="J269" s="191">
        <f t="shared" si="161"/>
        <v>0</v>
      </c>
      <c r="K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91">
        <f t="shared" si="162"/>
        <v>0</v>
      </c>
      <c r="Z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91">
        <f t="shared" si="163"/>
        <v>0</v>
      </c>
      <c r="AD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91">
        <f t="shared" si="164"/>
        <v>0</v>
      </c>
      <c r="AH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91">
        <f t="shared" si="165"/>
        <v>0</v>
      </c>
      <c r="AL269" s="191">
        <f t="shared" si="166"/>
        <v>0</v>
      </c>
    </row>
    <row r="270" spans="2:38" x14ac:dyDescent="0.25">
      <c r="B270" s="198" t="s">
        <v>380</v>
      </c>
      <c r="C270" s="199" t="s">
        <v>256</v>
      </c>
      <c r="D270" s="200">
        <f>SUM(D271:D314)</f>
        <v>120000</v>
      </c>
      <c r="E270" s="200">
        <f>SUM(E271:E314)</f>
        <v>0</v>
      </c>
      <c r="F270" s="200">
        <f t="shared" si="159"/>
        <v>120000</v>
      </c>
      <c r="G270" s="200">
        <f>SUM(G271:G314)</f>
        <v>0</v>
      </c>
      <c r="H270" s="200">
        <f t="shared" si="160"/>
        <v>120000</v>
      </c>
      <c r="I270" s="200">
        <f>SUM(I271:I314)</f>
        <v>0</v>
      </c>
      <c r="J270" s="200">
        <f t="shared" si="161"/>
        <v>120000</v>
      </c>
      <c r="K270" s="200">
        <f t="shared" ref="K270:X270" si="168">SUM(K271:K314)</f>
        <v>0</v>
      </c>
      <c r="L270" s="200">
        <f t="shared" si="168"/>
        <v>0</v>
      </c>
      <c r="M270" s="200">
        <f t="shared" si="168"/>
        <v>40000</v>
      </c>
      <c r="N270" s="200">
        <f t="shared" si="168"/>
        <v>0</v>
      </c>
      <c r="O270" s="200">
        <f t="shared" si="168"/>
        <v>30000</v>
      </c>
      <c r="P270" s="200">
        <f t="shared" si="168"/>
        <v>0</v>
      </c>
      <c r="Q270" s="200">
        <f t="shared" si="168"/>
        <v>0</v>
      </c>
      <c r="R270" s="200">
        <f t="shared" si="168"/>
        <v>50000</v>
      </c>
      <c r="S270" s="200">
        <f t="shared" si="168"/>
        <v>0</v>
      </c>
      <c r="T270" s="200">
        <f t="shared" si="168"/>
        <v>0</v>
      </c>
      <c r="U270" s="200">
        <f t="shared" si="168"/>
        <v>0</v>
      </c>
      <c r="V270" s="200">
        <f t="shared" si="168"/>
        <v>0</v>
      </c>
      <c r="W270" s="200">
        <f t="shared" si="168"/>
        <v>120000</v>
      </c>
      <c r="X270" s="200">
        <f t="shared" si="168"/>
        <v>0</v>
      </c>
      <c r="Y270" s="200">
        <f t="shared" si="162"/>
        <v>120000</v>
      </c>
      <c r="Z270" s="200">
        <f>SUM(Z271:Z314)</f>
        <v>0</v>
      </c>
      <c r="AA270" s="200">
        <f>SUM(AA271:AA314)</f>
        <v>0</v>
      </c>
      <c r="AB270" s="200">
        <f>SUM(AB271:AB314)</f>
        <v>0</v>
      </c>
      <c r="AC270" s="200">
        <f t="shared" si="163"/>
        <v>0</v>
      </c>
      <c r="AD270" s="200">
        <f>SUM(AD271:AD314)</f>
        <v>0</v>
      </c>
      <c r="AE270" s="200">
        <f>SUM(AE271:AE314)</f>
        <v>0</v>
      </c>
      <c r="AF270" s="200">
        <f>SUM(AF271:AF314)</f>
        <v>0</v>
      </c>
      <c r="AG270" s="200">
        <f t="shared" si="164"/>
        <v>0</v>
      </c>
      <c r="AH270" s="200">
        <f>SUM(AH271:AH314)</f>
        <v>0</v>
      </c>
      <c r="AI270" s="200">
        <f>SUM(AI271:AI314)</f>
        <v>0</v>
      </c>
      <c r="AJ270" s="200">
        <f>SUM(AJ271:AJ314)</f>
        <v>0</v>
      </c>
      <c r="AK270" s="200">
        <f t="shared" si="165"/>
        <v>0</v>
      </c>
      <c r="AL270" s="200">
        <f t="shared" si="166"/>
        <v>120000</v>
      </c>
    </row>
    <row r="271" spans="2:38" hidden="1" x14ac:dyDescent="0.25">
      <c r="B271" s="189" t="s">
        <v>970</v>
      </c>
      <c r="C271" s="190" t="s">
        <v>971</v>
      </c>
      <c r="D2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91">
        <f t="shared" si="159"/>
        <v>0</v>
      </c>
      <c r="G271" s="191"/>
      <c r="H271" s="191">
        <f t="shared" si="160"/>
        <v>0</v>
      </c>
      <c r="I271" s="191"/>
      <c r="J271" s="191">
        <f t="shared" si="161"/>
        <v>0</v>
      </c>
      <c r="K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91">
        <f t="shared" si="162"/>
        <v>0</v>
      </c>
      <c r="Z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91">
        <f t="shared" si="163"/>
        <v>0</v>
      </c>
      <c r="AD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91">
        <f t="shared" si="164"/>
        <v>0</v>
      </c>
      <c r="AH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91">
        <f t="shared" si="165"/>
        <v>0</v>
      </c>
      <c r="AL271" s="191">
        <f t="shared" si="166"/>
        <v>0</v>
      </c>
    </row>
    <row r="272" spans="2:38" hidden="1" x14ac:dyDescent="0.25">
      <c r="B272" s="189" t="s">
        <v>381</v>
      </c>
      <c r="C272" s="190" t="s">
        <v>972</v>
      </c>
      <c r="D2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91">
        <f t="shared" ref="F272:F303" si="169">D272+E272</f>
        <v>0</v>
      </c>
      <c r="G272" s="191"/>
      <c r="H272" s="191">
        <f t="shared" ref="H272:H303" si="170">F272-G272</f>
        <v>0</v>
      </c>
      <c r="I272" s="191"/>
      <c r="J272" s="191">
        <f t="shared" ref="J272:J303" si="171">F272-I272</f>
        <v>0</v>
      </c>
      <c r="K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91">
        <f t="shared" ref="Y272:Y303" si="172">V272+W272+X272</f>
        <v>0</v>
      </c>
      <c r="Z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91">
        <f t="shared" ref="AC272:AC303" si="173">Z272+AA272+AB272</f>
        <v>0</v>
      </c>
      <c r="AD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91">
        <f t="shared" ref="AG272:AG303" si="174">AD272+AE272+AF272</f>
        <v>0</v>
      </c>
      <c r="AH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91">
        <f t="shared" ref="AK272:AK303" si="175">AH272+AI272+AJ272</f>
        <v>0</v>
      </c>
      <c r="AL272" s="191">
        <f t="shared" ref="AL272:AL303" si="176">Y272+AC272+AG272+AK272</f>
        <v>0</v>
      </c>
    </row>
    <row r="273" spans="2:38" hidden="1" x14ac:dyDescent="0.25">
      <c r="B273" s="189" t="s">
        <v>973</v>
      </c>
      <c r="C273" s="190" t="s">
        <v>974</v>
      </c>
      <c r="D2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91">
        <f t="shared" si="169"/>
        <v>0</v>
      </c>
      <c r="G273" s="191"/>
      <c r="H273" s="191">
        <f t="shared" si="170"/>
        <v>0</v>
      </c>
      <c r="I273" s="191"/>
      <c r="J273" s="191">
        <f t="shared" si="171"/>
        <v>0</v>
      </c>
      <c r="K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91">
        <f t="shared" si="172"/>
        <v>0</v>
      </c>
      <c r="Z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91">
        <f t="shared" si="173"/>
        <v>0</v>
      </c>
      <c r="AD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91">
        <f t="shared" si="174"/>
        <v>0</v>
      </c>
      <c r="AH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91">
        <f t="shared" si="175"/>
        <v>0</v>
      </c>
      <c r="AL273" s="191">
        <f t="shared" si="176"/>
        <v>0</v>
      </c>
    </row>
    <row r="274" spans="2:38" hidden="1" x14ac:dyDescent="0.25">
      <c r="B274" s="189" t="s">
        <v>975</v>
      </c>
      <c r="C274" s="190" t="s">
        <v>976</v>
      </c>
      <c r="D2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91">
        <f t="shared" si="169"/>
        <v>0</v>
      </c>
      <c r="G274" s="191"/>
      <c r="H274" s="191">
        <f t="shared" si="170"/>
        <v>0</v>
      </c>
      <c r="I274" s="191"/>
      <c r="J274" s="191">
        <f t="shared" si="171"/>
        <v>0</v>
      </c>
      <c r="K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91">
        <f t="shared" si="172"/>
        <v>0</v>
      </c>
      <c r="Z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91">
        <f t="shared" si="173"/>
        <v>0</v>
      </c>
      <c r="AD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91">
        <f t="shared" si="174"/>
        <v>0</v>
      </c>
      <c r="AH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91">
        <f t="shared" si="175"/>
        <v>0</v>
      </c>
      <c r="AL274" s="191">
        <f t="shared" si="176"/>
        <v>0</v>
      </c>
    </row>
    <row r="275" spans="2:38" hidden="1" x14ac:dyDescent="0.25">
      <c r="B275" s="189" t="s">
        <v>977</v>
      </c>
      <c r="C275" s="190" t="s">
        <v>978</v>
      </c>
      <c r="D2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91">
        <f t="shared" si="169"/>
        <v>0</v>
      </c>
      <c r="G275" s="191"/>
      <c r="H275" s="191">
        <f t="shared" si="170"/>
        <v>0</v>
      </c>
      <c r="I275" s="191"/>
      <c r="J275" s="191">
        <f t="shared" si="171"/>
        <v>0</v>
      </c>
      <c r="K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91">
        <f t="shared" si="172"/>
        <v>0</v>
      </c>
      <c r="Z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91">
        <f t="shared" si="173"/>
        <v>0</v>
      </c>
      <c r="AD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91">
        <f t="shared" si="174"/>
        <v>0</v>
      </c>
      <c r="AH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91">
        <f t="shared" si="175"/>
        <v>0</v>
      </c>
      <c r="AL275" s="191">
        <f t="shared" si="176"/>
        <v>0</v>
      </c>
    </row>
    <row r="276" spans="2:38" hidden="1" x14ac:dyDescent="0.25">
      <c r="B276" s="189" t="s">
        <v>979</v>
      </c>
      <c r="C276" s="190" t="s">
        <v>980</v>
      </c>
      <c r="D2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91">
        <f t="shared" si="169"/>
        <v>0</v>
      </c>
      <c r="G276" s="191"/>
      <c r="H276" s="191">
        <f t="shared" si="170"/>
        <v>0</v>
      </c>
      <c r="I276" s="191"/>
      <c r="J276" s="191">
        <f t="shared" si="171"/>
        <v>0</v>
      </c>
      <c r="K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91">
        <f t="shared" si="172"/>
        <v>0</v>
      </c>
      <c r="Z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91">
        <f t="shared" si="173"/>
        <v>0</v>
      </c>
      <c r="AD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91">
        <f t="shared" si="174"/>
        <v>0</v>
      </c>
      <c r="AH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91">
        <f t="shared" si="175"/>
        <v>0</v>
      </c>
      <c r="AL276" s="191">
        <f t="shared" si="176"/>
        <v>0</v>
      </c>
    </row>
    <row r="277" spans="2:38" hidden="1" x14ac:dyDescent="0.25">
      <c r="B277" s="189" t="s">
        <v>981</v>
      </c>
      <c r="C277" s="190" t="s">
        <v>982</v>
      </c>
      <c r="D2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91">
        <f t="shared" si="169"/>
        <v>0</v>
      </c>
      <c r="G277" s="191"/>
      <c r="H277" s="191">
        <f t="shared" si="170"/>
        <v>0</v>
      </c>
      <c r="I277" s="191"/>
      <c r="J277" s="191">
        <f t="shared" si="171"/>
        <v>0</v>
      </c>
      <c r="K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91">
        <f t="shared" si="172"/>
        <v>0</v>
      </c>
      <c r="Z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91">
        <f t="shared" si="173"/>
        <v>0</v>
      </c>
      <c r="AD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91">
        <f t="shared" si="174"/>
        <v>0</v>
      </c>
      <c r="AH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91">
        <f t="shared" si="175"/>
        <v>0</v>
      </c>
      <c r="AL277" s="191">
        <f t="shared" si="176"/>
        <v>0</v>
      </c>
    </row>
    <row r="278" spans="2:38" hidden="1" x14ac:dyDescent="0.25">
      <c r="B278" s="189" t="s">
        <v>983</v>
      </c>
      <c r="C278" s="190" t="s">
        <v>984</v>
      </c>
      <c r="D2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91">
        <f t="shared" si="169"/>
        <v>0</v>
      </c>
      <c r="G278" s="191"/>
      <c r="H278" s="191">
        <f t="shared" si="170"/>
        <v>0</v>
      </c>
      <c r="I278" s="191"/>
      <c r="J278" s="191">
        <f t="shared" si="171"/>
        <v>0</v>
      </c>
      <c r="K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91">
        <f t="shared" si="172"/>
        <v>0</v>
      </c>
      <c r="Z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91">
        <f t="shared" si="173"/>
        <v>0</v>
      </c>
      <c r="AD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91">
        <f t="shared" si="174"/>
        <v>0</v>
      </c>
      <c r="AH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91">
        <f t="shared" si="175"/>
        <v>0</v>
      </c>
      <c r="AL278" s="191">
        <f t="shared" si="176"/>
        <v>0</v>
      </c>
    </row>
    <row r="279" spans="2:38" x14ac:dyDescent="0.25">
      <c r="B279" s="189" t="s">
        <v>382</v>
      </c>
      <c r="C279" s="190" t="s">
        <v>985</v>
      </c>
      <c r="D2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2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91">
        <f t="shared" si="169"/>
        <v>50000</v>
      </c>
      <c r="G279" s="191"/>
      <c r="H279" s="191">
        <f t="shared" si="170"/>
        <v>50000</v>
      </c>
      <c r="I279" s="191"/>
      <c r="J279" s="191">
        <f t="shared" si="171"/>
        <v>50000</v>
      </c>
      <c r="K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S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91">
        <f t="shared" si="172"/>
        <v>50000</v>
      </c>
      <c r="Z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91">
        <f t="shared" si="173"/>
        <v>0</v>
      </c>
      <c r="AD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91">
        <f t="shared" si="174"/>
        <v>0</v>
      </c>
      <c r="AH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91">
        <f t="shared" si="175"/>
        <v>0</v>
      </c>
      <c r="AL279" s="191">
        <f t="shared" si="176"/>
        <v>50000</v>
      </c>
    </row>
    <row r="280" spans="2:38" x14ac:dyDescent="0.25">
      <c r="B280" s="189" t="s">
        <v>986</v>
      </c>
      <c r="C280" s="190" t="s">
        <v>987</v>
      </c>
      <c r="D2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E2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191">
        <f t="shared" si="169"/>
        <v>30000</v>
      </c>
      <c r="G280" s="191"/>
      <c r="H280" s="191">
        <f t="shared" si="170"/>
        <v>30000</v>
      </c>
      <c r="I280" s="191"/>
      <c r="J280" s="191">
        <f t="shared" si="171"/>
        <v>30000</v>
      </c>
      <c r="K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P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91">
        <f t="shared" si="172"/>
        <v>30000</v>
      </c>
      <c r="Z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91">
        <f t="shared" si="173"/>
        <v>0</v>
      </c>
      <c r="AD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91">
        <f t="shared" si="174"/>
        <v>0</v>
      </c>
      <c r="AH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91">
        <f t="shared" si="175"/>
        <v>0</v>
      </c>
      <c r="AL280" s="191">
        <f t="shared" si="176"/>
        <v>30000</v>
      </c>
    </row>
    <row r="281" spans="2:38" x14ac:dyDescent="0.25">
      <c r="B281" s="189" t="s">
        <v>988</v>
      </c>
      <c r="C281" s="190" t="s">
        <v>989</v>
      </c>
      <c r="D2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E2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91">
        <f t="shared" si="169"/>
        <v>40000</v>
      </c>
      <c r="G281" s="191"/>
      <c r="H281" s="191">
        <f t="shared" si="170"/>
        <v>40000</v>
      </c>
      <c r="I281" s="191"/>
      <c r="J281" s="191">
        <f t="shared" si="171"/>
        <v>40000</v>
      </c>
      <c r="K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N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91">
        <f t="shared" si="172"/>
        <v>40000</v>
      </c>
      <c r="Z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91">
        <f t="shared" si="173"/>
        <v>0</v>
      </c>
      <c r="AD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91">
        <f t="shared" si="174"/>
        <v>0</v>
      </c>
      <c r="AH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91">
        <f t="shared" si="175"/>
        <v>0</v>
      </c>
      <c r="AL281" s="191">
        <f t="shared" si="176"/>
        <v>40000</v>
      </c>
    </row>
    <row r="282" spans="2:38" hidden="1" x14ac:dyDescent="0.25">
      <c r="B282" s="189" t="s">
        <v>990</v>
      </c>
      <c r="C282" s="190" t="s">
        <v>991</v>
      </c>
      <c r="D2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91">
        <f t="shared" si="169"/>
        <v>0</v>
      </c>
      <c r="G282" s="191"/>
      <c r="H282" s="191">
        <f t="shared" si="170"/>
        <v>0</v>
      </c>
      <c r="I282" s="191"/>
      <c r="J282" s="191">
        <f t="shared" si="171"/>
        <v>0</v>
      </c>
      <c r="K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91">
        <f t="shared" si="172"/>
        <v>0</v>
      </c>
      <c r="Z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91">
        <f t="shared" si="173"/>
        <v>0</v>
      </c>
      <c r="AD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91">
        <f t="shared" si="174"/>
        <v>0</v>
      </c>
      <c r="AH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91">
        <f t="shared" si="175"/>
        <v>0</v>
      </c>
      <c r="AL282" s="191">
        <f t="shared" si="176"/>
        <v>0</v>
      </c>
    </row>
    <row r="283" spans="2:38" hidden="1" x14ac:dyDescent="0.25">
      <c r="B283" s="189" t="s">
        <v>992</v>
      </c>
      <c r="C283" s="190" t="s">
        <v>993</v>
      </c>
      <c r="D2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91">
        <f t="shared" si="169"/>
        <v>0</v>
      </c>
      <c r="G283" s="191"/>
      <c r="H283" s="191">
        <f t="shared" si="170"/>
        <v>0</v>
      </c>
      <c r="I283" s="191"/>
      <c r="J283" s="191">
        <f t="shared" si="171"/>
        <v>0</v>
      </c>
      <c r="K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91">
        <f t="shared" si="172"/>
        <v>0</v>
      </c>
      <c r="Z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91">
        <f t="shared" si="173"/>
        <v>0</v>
      </c>
      <c r="AD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91">
        <f t="shared" si="174"/>
        <v>0</v>
      </c>
      <c r="AH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91">
        <f t="shared" si="175"/>
        <v>0</v>
      </c>
      <c r="AL283" s="191">
        <f t="shared" si="176"/>
        <v>0</v>
      </c>
    </row>
    <row r="284" spans="2:38" hidden="1" x14ac:dyDescent="0.25">
      <c r="B284" s="189" t="s">
        <v>994</v>
      </c>
      <c r="C284" s="190" t="s">
        <v>995</v>
      </c>
      <c r="D2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91">
        <f t="shared" si="169"/>
        <v>0</v>
      </c>
      <c r="G284" s="191"/>
      <c r="H284" s="191">
        <f t="shared" si="170"/>
        <v>0</v>
      </c>
      <c r="I284" s="191"/>
      <c r="J284" s="191">
        <f t="shared" si="171"/>
        <v>0</v>
      </c>
      <c r="K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91">
        <f t="shared" si="172"/>
        <v>0</v>
      </c>
      <c r="Z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91">
        <f t="shared" si="173"/>
        <v>0</v>
      </c>
      <c r="AD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91">
        <f t="shared" si="174"/>
        <v>0</v>
      </c>
      <c r="AH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91">
        <f t="shared" si="175"/>
        <v>0</v>
      </c>
      <c r="AL284" s="191">
        <f t="shared" si="176"/>
        <v>0</v>
      </c>
    </row>
    <row r="285" spans="2:38" hidden="1" x14ac:dyDescent="0.25">
      <c r="B285" s="189" t="s">
        <v>996</v>
      </c>
      <c r="C285" s="190" t="s">
        <v>997</v>
      </c>
      <c r="D2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91">
        <f t="shared" si="169"/>
        <v>0</v>
      </c>
      <c r="G285" s="191"/>
      <c r="H285" s="191">
        <f t="shared" si="170"/>
        <v>0</v>
      </c>
      <c r="I285" s="191"/>
      <c r="J285" s="191">
        <f t="shared" si="171"/>
        <v>0</v>
      </c>
      <c r="K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91">
        <f t="shared" si="172"/>
        <v>0</v>
      </c>
      <c r="Z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91">
        <f t="shared" si="173"/>
        <v>0</v>
      </c>
      <c r="AD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91">
        <f t="shared" si="174"/>
        <v>0</v>
      </c>
      <c r="AH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91">
        <f t="shared" si="175"/>
        <v>0</v>
      </c>
      <c r="AL285" s="191">
        <f t="shared" si="176"/>
        <v>0</v>
      </c>
    </row>
    <row r="286" spans="2:38" hidden="1" x14ac:dyDescent="0.25">
      <c r="B286" s="189" t="s">
        <v>998</v>
      </c>
      <c r="C286" s="190" t="s">
        <v>999</v>
      </c>
      <c r="D2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91">
        <f t="shared" si="169"/>
        <v>0</v>
      </c>
      <c r="G286" s="191"/>
      <c r="H286" s="191">
        <f t="shared" si="170"/>
        <v>0</v>
      </c>
      <c r="I286" s="191"/>
      <c r="J286" s="191">
        <f t="shared" si="171"/>
        <v>0</v>
      </c>
      <c r="K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91">
        <f t="shared" si="172"/>
        <v>0</v>
      </c>
      <c r="Z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91">
        <f t="shared" si="173"/>
        <v>0</v>
      </c>
      <c r="AD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91">
        <f t="shared" si="174"/>
        <v>0</v>
      </c>
      <c r="AH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91">
        <f t="shared" si="175"/>
        <v>0</v>
      </c>
      <c r="AL286" s="191">
        <f t="shared" si="176"/>
        <v>0</v>
      </c>
    </row>
    <row r="287" spans="2:38" hidden="1" x14ac:dyDescent="0.25">
      <c r="B287" s="189" t="s">
        <v>1000</v>
      </c>
      <c r="C287" s="190" t="s">
        <v>1001</v>
      </c>
      <c r="D2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191">
        <f t="shared" si="169"/>
        <v>0</v>
      </c>
      <c r="G287" s="191"/>
      <c r="H287" s="191">
        <f t="shared" si="170"/>
        <v>0</v>
      </c>
      <c r="I287" s="191"/>
      <c r="J287" s="191">
        <f t="shared" si="171"/>
        <v>0</v>
      </c>
      <c r="K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91">
        <f t="shared" si="172"/>
        <v>0</v>
      </c>
      <c r="Z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91">
        <f t="shared" si="173"/>
        <v>0</v>
      </c>
      <c r="AD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91">
        <f t="shared" si="174"/>
        <v>0</v>
      </c>
      <c r="AH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91">
        <f t="shared" si="175"/>
        <v>0</v>
      </c>
      <c r="AL287" s="191">
        <f t="shared" si="176"/>
        <v>0</v>
      </c>
    </row>
    <row r="288" spans="2:38" hidden="1" x14ac:dyDescent="0.25">
      <c r="B288" s="189" t="s">
        <v>383</v>
      </c>
      <c r="C288" s="190" t="s">
        <v>1002</v>
      </c>
      <c r="D2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91">
        <f t="shared" si="169"/>
        <v>0</v>
      </c>
      <c r="G288" s="191"/>
      <c r="H288" s="191">
        <f t="shared" si="170"/>
        <v>0</v>
      </c>
      <c r="I288" s="191"/>
      <c r="J288" s="191">
        <f t="shared" si="171"/>
        <v>0</v>
      </c>
      <c r="K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91">
        <f t="shared" si="172"/>
        <v>0</v>
      </c>
      <c r="Z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91">
        <f t="shared" si="173"/>
        <v>0</v>
      </c>
      <c r="AD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91">
        <f t="shared" si="174"/>
        <v>0</v>
      </c>
      <c r="AH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91">
        <f t="shared" si="175"/>
        <v>0</v>
      </c>
      <c r="AL288" s="191">
        <f t="shared" si="176"/>
        <v>0</v>
      </c>
    </row>
    <row r="289" spans="2:38" hidden="1" x14ac:dyDescent="0.25">
      <c r="B289" s="189" t="s">
        <v>1003</v>
      </c>
      <c r="C289" s="190" t="s">
        <v>1004</v>
      </c>
      <c r="D2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91">
        <f t="shared" si="169"/>
        <v>0</v>
      </c>
      <c r="G289" s="191"/>
      <c r="H289" s="191">
        <f t="shared" si="170"/>
        <v>0</v>
      </c>
      <c r="I289" s="191"/>
      <c r="J289" s="191">
        <f t="shared" si="171"/>
        <v>0</v>
      </c>
      <c r="K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91">
        <f t="shared" si="172"/>
        <v>0</v>
      </c>
      <c r="Z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91">
        <f t="shared" si="173"/>
        <v>0</v>
      </c>
      <c r="AD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91">
        <f t="shared" si="174"/>
        <v>0</v>
      </c>
      <c r="AH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91">
        <f t="shared" si="175"/>
        <v>0</v>
      </c>
      <c r="AL289" s="191">
        <f t="shared" si="176"/>
        <v>0</v>
      </c>
    </row>
    <row r="290" spans="2:38" hidden="1" x14ac:dyDescent="0.25">
      <c r="B290" s="189" t="s">
        <v>1005</v>
      </c>
      <c r="C290" s="190" t="s">
        <v>1006</v>
      </c>
      <c r="D2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91">
        <f t="shared" si="169"/>
        <v>0</v>
      </c>
      <c r="G290" s="191"/>
      <c r="H290" s="191">
        <f t="shared" si="170"/>
        <v>0</v>
      </c>
      <c r="I290" s="191"/>
      <c r="J290" s="191">
        <f t="shared" si="171"/>
        <v>0</v>
      </c>
      <c r="K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91">
        <f t="shared" si="172"/>
        <v>0</v>
      </c>
      <c r="Z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91">
        <f t="shared" si="173"/>
        <v>0</v>
      </c>
      <c r="AD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91">
        <f t="shared" si="174"/>
        <v>0</v>
      </c>
      <c r="AH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91">
        <f t="shared" si="175"/>
        <v>0</v>
      </c>
      <c r="AL290" s="191">
        <f t="shared" si="176"/>
        <v>0</v>
      </c>
    </row>
    <row r="291" spans="2:38" hidden="1" x14ac:dyDescent="0.25">
      <c r="B291" s="189" t="s">
        <v>1007</v>
      </c>
      <c r="C291" s="190" t="s">
        <v>1008</v>
      </c>
      <c r="D2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91">
        <f t="shared" si="169"/>
        <v>0</v>
      </c>
      <c r="G291" s="191"/>
      <c r="H291" s="191">
        <f t="shared" si="170"/>
        <v>0</v>
      </c>
      <c r="I291" s="191"/>
      <c r="J291" s="191">
        <f t="shared" si="171"/>
        <v>0</v>
      </c>
      <c r="K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91">
        <f t="shared" si="172"/>
        <v>0</v>
      </c>
      <c r="Z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91">
        <f t="shared" si="173"/>
        <v>0</v>
      </c>
      <c r="AD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91">
        <f t="shared" si="174"/>
        <v>0</v>
      </c>
      <c r="AH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91">
        <f t="shared" si="175"/>
        <v>0</v>
      </c>
      <c r="AL291" s="191">
        <f t="shared" si="176"/>
        <v>0</v>
      </c>
    </row>
    <row r="292" spans="2:38" hidden="1" x14ac:dyDescent="0.25">
      <c r="B292" s="189" t="s">
        <v>1009</v>
      </c>
      <c r="C292" s="190" t="s">
        <v>1002</v>
      </c>
      <c r="D2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91">
        <f t="shared" si="169"/>
        <v>0</v>
      </c>
      <c r="G292" s="191"/>
      <c r="H292" s="191">
        <f t="shared" si="170"/>
        <v>0</v>
      </c>
      <c r="I292" s="191"/>
      <c r="J292" s="191">
        <f t="shared" si="171"/>
        <v>0</v>
      </c>
      <c r="K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91">
        <f t="shared" si="172"/>
        <v>0</v>
      </c>
      <c r="Z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91">
        <f t="shared" si="173"/>
        <v>0</v>
      </c>
      <c r="AD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91">
        <f t="shared" si="174"/>
        <v>0</v>
      </c>
      <c r="AH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91">
        <f t="shared" si="175"/>
        <v>0</v>
      </c>
      <c r="AL292" s="191">
        <f t="shared" si="176"/>
        <v>0</v>
      </c>
    </row>
    <row r="293" spans="2:38" hidden="1" x14ac:dyDescent="0.25">
      <c r="B293" s="189" t="s">
        <v>1010</v>
      </c>
      <c r="C293" s="190" t="s">
        <v>1011</v>
      </c>
      <c r="D2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91">
        <f t="shared" si="169"/>
        <v>0</v>
      </c>
      <c r="G293" s="191"/>
      <c r="H293" s="191">
        <f t="shared" si="170"/>
        <v>0</v>
      </c>
      <c r="I293" s="191"/>
      <c r="J293" s="191">
        <f t="shared" si="171"/>
        <v>0</v>
      </c>
      <c r="K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91">
        <f t="shared" si="172"/>
        <v>0</v>
      </c>
      <c r="Z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91">
        <f t="shared" si="173"/>
        <v>0</v>
      </c>
      <c r="AD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91">
        <f t="shared" si="174"/>
        <v>0</v>
      </c>
      <c r="AH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91">
        <f t="shared" si="175"/>
        <v>0</v>
      </c>
      <c r="AL293" s="191">
        <f t="shared" si="176"/>
        <v>0</v>
      </c>
    </row>
    <row r="294" spans="2:38" hidden="1" x14ac:dyDescent="0.25">
      <c r="B294" s="189" t="s">
        <v>1012</v>
      </c>
      <c r="C294" s="190" t="s">
        <v>1013</v>
      </c>
      <c r="D2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91">
        <f t="shared" si="169"/>
        <v>0</v>
      </c>
      <c r="G294" s="191"/>
      <c r="H294" s="191">
        <f t="shared" si="170"/>
        <v>0</v>
      </c>
      <c r="I294" s="191"/>
      <c r="J294" s="191">
        <f t="shared" si="171"/>
        <v>0</v>
      </c>
      <c r="K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91">
        <f t="shared" si="172"/>
        <v>0</v>
      </c>
      <c r="Z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91">
        <f t="shared" si="173"/>
        <v>0</v>
      </c>
      <c r="AD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91">
        <f t="shared" si="174"/>
        <v>0</v>
      </c>
      <c r="AH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91">
        <f t="shared" si="175"/>
        <v>0</v>
      </c>
      <c r="AL294" s="191">
        <f t="shared" si="176"/>
        <v>0</v>
      </c>
    </row>
    <row r="295" spans="2:38" hidden="1" x14ac:dyDescent="0.25">
      <c r="B295" s="189" t="s">
        <v>1014</v>
      </c>
      <c r="C295" s="190" t="s">
        <v>1015</v>
      </c>
      <c r="D2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91">
        <f t="shared" si="169"/>
        <v>0</v>
      </c>
      <c r="G295" s="191"/>
      <c r="H295" s="191">
        <f t="shared" si="170"/>
        <v>0</v>
      </c>
      <c r="I295" s="191"/>
      <c r="J295" s="191">
        <f t="shared" si="171"/>
        <v>0</v>
      </c>
      <c r="K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91">
        <f t="shared" si="172"/>
        <v>0</v>
      </c>
      <c r="Z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91">
        <f t="shared" si="173"/>
        <v>0</v>
      </c>
      <c r="AD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91">
        <f t="shared" si="174"/>
        <v>0</v>
      </c>
      <c r="AH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91">
        <f t="shared" si="175"/>
        <v>0</v>
      </c>
      <c r="AL295" s="191">
        <f t="shared" si="176"/>
        <v>0</v>
      </c>
    </row>
    <row r="296" spans="2:38" hidden="1" x14ac:dyDescent="0.25">
      <c r="B296" s="189" t="s">
        <v>1016</v>
      </c>
      <c r="C296" s="190" t="s">
        <v>1017</v>
      </c>
      <c r="D2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91">
        <f t="shared" si="169"/>
        <v>0</v>
      </c>
      <c r="G296" s="191"/>
      <c r="H296" s="191">
        <f t="shared" si="170"/>
        <v>0</v>
      </c>
      <c r="I296" s="191"/>
      <c r="J296" s="191">
        <f t="shared" si="171"/>
        <v>0</v>
      </c>
      <c r="K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91">
        <f t="shared" si="172"/>
        <v>0</v>
      </c>
      <c r="Z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91">
        <f t="shared" si="173"/>
        <v>0</v>
      </c>
      <c r="AD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91">
        <f t="shared" si="174"/>
        <v>0</v>
      </c>
      <c r="AH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91">
        <f t="shared" si="175"/>
        <v>0</v>
      </c>
      <c r="AL296" s="191">
        <f t="shared" si="176"/>
        <v>0</v>
      </c>
    </row>
    <row r="297" spans="2:38" hidden="1" x14ac:dyDescent="0.25">
      <c r="B297" s="189" t="s">
        <v>1018</v>
      </c>
      <c r="C297" s="190" t="s">
        <v>1019</v>
      </c>
      <c r="D2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91">
        <f t="shared" si="169"/>
        <v>0</v>
      </c>
      <c r="G297" s="191"/>
      <c r="H297" s="191">
        <f t="shared" si="170"/>
        <v>0</v>
      </c>
      <c r="I297" s="191"/>
      <c r="J297" s="191">
        <f t="shared" si="171"/>
        <v>0</v>
      </c>
      <c r="K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91">
        <f t="shared" si="172"/>
        <v>0</v>
      </c>
      <c r="Z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91">
        <f t="shared" si="173"/>
        <v>0</v>
      </c>
      <c r="AD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91">
        <f t="shared" si="174"/>
        <v>0</v>
      </c>
      <c r="AH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91">
        <f t="shared" si="175"/>
        <v>0</v>
      </c>
      <c r="AL297" s="191">
        <f t="shared" si="176"/>
        <v>0</v>
      </c>
    </row>
    <row r="298" spans="2:38" hidden="1" x14ac:dyDescent="0.25">
      <c r="B298" s="189" t="s">
        <v>1020</v>
      </c>
      <c r="C298" s="190" t="s">
        <v>1021</v>
      </c>
      <c r="D2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91">
        <f t="shared" si="169"/>
        <v>0</v>
      </c>
      <c r="G298" s="191"/>
      <c r="H298" s="191">
        <f t="shared" si="170"/>
        <v>0</v>
      </c>
      <c r="I298" s="191"/>
      <c r="J298" s="191">
        <f t="shared" si="171"/>
        <v>0</v>
      </c>
      <c r="K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91">
        <f t="shared" si="172"/>
        <v>0</v>
      </c>
      <c r="Z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91">
        <f t="shared" si="173"/>
        <v>0</v>
      </c>
      <c r="AD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91">
        <f t="shared" si="174"/>
        <v>0</v>
      </c>
      <c r="AH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91">
        <f t="shared" si="175"/>
        <v>0</v>
      </c>
      <c r="AL298" s="191">
        <f t="shared" si="176"/>
        <v>0</v>
      </c>
    </row>
    <row r="299" spans="2:38" hidden="1" x14ac:dyDescent="0.25">
      <c r="B299" s="189" t="s">
        <v>1022</v>
      </c>
      <c r="C299" s="190" t="s">
        <v>1023</v>
      </c>
      <c r="D2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191">
        <f t="shared" si="169"/>
        <v>0</v>
      </c>
      <c r="G299" s="191"/>
      <c r="H299" s="191">
        <f t="shared" si="170"/>
        <v>0</v>
      </c>
      <c r="I299" s="191"/>
      <c r="J299" s="191">
        <f t="shared" si="171"/>
        <v>0</v>
      </c>
      <c r="K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91">
        <f t="shared" si="172"/>
        <v>0</v>
      </c>
      <c r="Z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91">
        <f t="shared" si="173"/>
        <v>0</v>
      </c>
      <c r="AD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191">
        <f t="shared" si="174"/>
        <v>0</v>
      </c>
      <c r="AH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91">
        <f t="shared" si="175"/>
        <v>0</v>
      </c>
      <c r="AL299" s="191">
        <f t="shared" si="176"/>
        <v>0</v>
      </c>
    </row>
    <row r="300" spans="2:38" hidden="1" x14ac:dyDescent="0.25">
      <c r="B300" s="189" t="s">
        <v>1024</v>
      </c>
      <c r="C300" s="190" t="s">
        <v>1025</v>
      </c>
      <c r="D3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91">
        <f t="shared" si="169"/>
        <v>0</v>
      </c>
      <c r="G300" s="191"/>
      <c r="H300" s="191">
        <f t="shared" si="170"/>
        <v>0</v>
      </c>
      <c r="I300" s="191"/>
      <c r="J300" s="191">
        <f t="shared" si="171"/>
        <v>0</v>
      </c>
      <c r="K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91">
        <f t="shared" si="172"/>
        <v>0</v>
      </c>
      <c r="Z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91">
        <f t="shared" si="173"/>
        <v>0</v>
      </c>
      <c r="AD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91">
        <f t="shared" si="174"/>
        <v>0</v>
      </c>
      <c r="AH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91">
        <f t="shared" si="175"/>
        <v>0</v>
      </c>
      <c r="AL300" s="191">
        <f t="shared" si="176"/>
        <v>0</v>
      </c>
    </row>
    <row r="301" spans="2:38" hidden="1" x14ac:dyDescent="0.25">
      <c r="B301" s="189" t="s">
        <v>1026</v>
      </c>
      <c r="C301" s="190" t="s">
        <v>1027</v>
      </c>
      <c r="D3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91">
        <f t="shared" si="169"/>
        <v>0</v>
      </c>
      <c r="G301" s="191"/>
      <c r="H301" s="191">
        <f t="shared" si="170"/>
        <v>0</v>
      </c>
      <c r="I301" s="191"/>
      <c r="J301" s="191">
        <f t="shared" si="171"/>
        <v>0</v>
      </c>
      <c r="K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91">
        <f t="shared" si="172"/>
        <v>0</v>
      </c>
      <c r="Z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91">
        <f t="shared" si="173"/>
        <v>0</v>
      </c>
      <c r="AD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91">
        <f t="shared" si="174"/>
        <v>0</v>
      </c>
      <c r="AH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91">
        <f t="shared" si="175"/>
        <v>0</v>
      </c>
      <c r="AL301" s="191">
        <f t="shared" si="176"/>
        <v>0</v>
      </c>
    </row>
    <row r="302" spans="2:38" hidden="1" x14ac:dyDescent="0.25">
      <c r="B302" s="189" t="s">
        <v>1028</v>
      </c>
      <c r="C302" s="190" t="s">
        <v>1029</v>
      </c>
      <c r="D3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91">
        <f t="shared" si="169"/>
        <v>0</v>
      </c>
      <c r="G302" s="191"/>
      <c r="H302" s="191">
        <f t="shared" si="170"/>
        <v>0</v>
      </c>
      <c r="I302" s="191"/>
      <c r="J302" s="191">
        <f t="shared" si="171"/>
        <v>0</v>
      </c>
      <c r="K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91">
        <f t="shared" si="172"/>
        <v>0</v>
      </c>
      <c r="Z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91">
        <f t="shared" si="173"/>
        <v>0</v>
      </c>
      <c r="AD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91">
        <f t="shared" si="174"/>
        <v>0</v>
      </c>
      <c r="AH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91">
        <f t="shared" si="175"/>
        <v>0</v>
      </c>
      <c r="AL302" s="191">
        <f t="shared" si="176"/>
        <v>0</v>
      </c>
    </row>
    <row r="303" spans="2:38" hidden="1" x14ac:dyDescent="0.25">
      <c r="B303" s="189" t="s">
        <v>1030</v>
      </c>
      <c r="C303" s="190" t="s">
        <v>1031</v>
      </c>
      <c r="D3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91">
        <f t="shared" si="169"/>
        <v>0</v>
      </c>
      <c r="G303" s="191"/>
      <c r="H303" s="191">
        <f t="shared" si="170"/>
        <v>0</v>
      </c>
      <c r="I303" s="191"/>
      <c r="J303" s="191">
        <f t="shared" si="171"/>
        <v>0</v>
      </c>
      <c r="K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91">
        <f t="shared" si="172"/>
        <v>0</v>
      </c>
      <c r="Z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91">
        <f t="shared" si="173"/>
        <v>0</v>
      </c>
      <c r="AD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91">
        <f t="shared" si="174"/>
        <v>0</v>
      </c>
      <c r="AH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91">
        <f t="shared" si="175"/>
        <v>0</v>
      </c>
      <c r="AL303" s="191">
        <f t="shared" si="176"/>
        <v>0</v>
      </c>
    </row>
    <row r="304" spans="2:38" hidden="1" x14ac:dyDescent="0.25">
      <c r="B304" s="189" t="s">
        <v>1032</v>
      </c>
      <c r="C304" s="190" t="s">
        <v>1033</v>
      </c>
      <c r="D3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91">
        <f t="shared" ref="F304:F335" si="177">D304+E304</f>
        <v>0</v>
      </c>
      <c r="G304" s="191"/>
      <c r="H304" s="191">
        <f t="shared" ref="H304:H335" si="178">F304-G304</f>
        <v>0</v>
      </c>
      <c r="I304" s="191"/>
      <c r="J304" s="191">
        <f t="shared" ref="J304:J335" si="179">F304-I304</f>
        <v>0</v>
      </c>
      <c r="K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91">
        <f t="shared" ref="Y304:Y335" si="180">V304+W304+X304</f>
        <v>0</v>
      </c>
      <c r="Z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91">
        <f t="shared" ref="AC304:AC335" si="181">Z304+AA304+AB304</f>
        <v>0</v>
      </c>
      <c r="AD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91">
        <f t="shared" ref="AG304:AG335" si="182">AD304+AE304+AF304</f>
        <v>0</v>
      </c>
      <c r="AH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91">
        <f t="shared" ref="AK304:AK335" si="183">AH304+AI304+AJ304</f>
        <v>0</v>
      </c>
      <c r="AL304" s="191">
        <f t="shared" ref="AL304:AL335" si="184">Y304+AC304+AG304+AK304</f>
        <v>0</v>
      </c>
    </row>
    <row r="305" spans="2:38" hidden="1" x14ac:dyDescent="0.25">
      <c r="B305" s="189" t="s">
        <v>1034</v>
      </c>
      <c r="C305" s="190" t="s">
        <v>1035</v>
      </c>
      <c r="D3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91">
        <f t="shared" si="177"/>
        <v>0</v>
      </c>
      <c r="G305" s="191"/>
      <c r="H305" s="191">
        <f t="shared" si="178"/>
        <v>0</v>
      </c>
      <c r="I305" s="191"/>
      <c r="J305" s="191">
        <f t="shared" si="179"/>
        <v>0</v>
      </c>
      <c r="K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91">
        <f t="shared" si="180"/>
        <v>0</v>
      </c>
      <c r="Z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91">
        <f t="shared" si="181"/>
        <v>0</v>
      </c>
      <c r="AD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91">
        <f t="shared" si="182"/>
        <v>0</v>
      </c>
      <c r="AH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91">
        <f t="shared" si="183"/>
        <v>0</v>
      </c>
      <c r="AL305" s="191">
        <f t="shared" si="184"/>
        <v>0</v>
      </c>
    </row>
    <row r="306" spans="2:38" hidden="1" x14ac:dyDescent="0.25">
      <c r="B306" s="189" t="s">
        <v>1036</v>
      </c>
      <c r="C306" s="190" t="s">
        <v>1037</v>
      </c>
      <c r="D3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91">
        <f t="shared" si="177"/>
        <v>0</v>
      </c>
      <c r="G306" s="191"/>
      <c r="H306" s="191">
        <f t="shared" si="178"/>
        <v>0</v>
      </c>
      <c r="I306" s="191"/>
      <c r="J306" s="191">
        <f t="shared" si="179"/>
        <v>0</v>
      </c>
      <c r="K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91">
        <f t="shared" si="180"/>
        <v>0</v>
      </c>
      <c r="Z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91">
        <f t="shared" si="181"/>
        <v>0</v>
      </c>
      <c r="AD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91">
        <f t="shared" si="182"/>
        <v>0</v>
      </c>
      <c r="AH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91">
        <f t="shared" si="183"/>
        <v>0</v>
      </c>
      <c r="AL306" s="191">
        <f t="shared" si="184"/>
        <v>0</v>
      </c>
    </row>
    <row r="307" spans="2:38" hidden="1" x14ac:dyDescent="0.25">
      <c r="B307" s="189" t="s">
        <v>1038</v>
      </c>
      <c r="C307" s="190" t="s">
        <v>1039</v>
      </c>
      <c r="D3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91">
        <f t="shared" si="177"/>
        <v>0</v>
      </c>
      <c r="G307" s="191"/>
      <c r="H307" s="191">
        <f t="shared" si="178"/>
        <v>0</v>
      </c>
      <c r="I307" s="191"/>
      <c r="J307" s="191">
        <f t="shared" si="179"/>
        <v>0</v>
      </c>
      <c r="K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91">
        <f t="shared" si="180"/>
        <v>0</v>
      </c>
      <c r="Z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91">
        <f t="shared" si="181"/>
        <v>0</v>
      </c>
      <c r="AD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91">
        <f t="shared" si="182"/>
        <v>0</v>
      </c>
      <c r="AH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91">
        <f t="shared" si="183"/>
        <v>0</v>
      </c>
      <c r="AL307" s="191">
        <f t="shared" si="184"/>
        <v>0</v>
      </c>
    </row>
    <row r="308" spans="2:38" hidden="1" x14ac:dyDescent="0.25">
      <c r="B308" s="189" t="s">
        <v>1040</v>
      </c>
      <c r="C308" s="190" t="s">
        <v>1041</v>
      </c>
      <c r="D3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91">
        <f t="shared" si="177"/>
        <v>0</v>
      </c>
      <c r="G308" s="191"/>
      <c r="H308" s="191">
        <f t="shared" si="178"/>
        <v>0</v>
      </c>
      <c r="I308" s="191"/>
      <c r="J308" s="191">
        <f t="shared" si="179"/>
        <v>0</v>
      </c>
      <c r="K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91">
        <f t="shared" si="180"/>
        <v>0</v>
      </c>
      <c r="Z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91">
        <f t="shared" si="181"/>
        <v>0</v>
      </c>
      <c r="AD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91">
        <f t="shared" si="182"/>
        <v>0</v>
      </c>
      <c r="AH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91">
        <f t="shared" si="183"/>
        <v>0</v>
      </c>
      <c r="AL308" s="191">
        <f t="shared" si="184"/>
        <v>0</v>
      </c>
    </row>
    <row r="309" spans="2:38" hidden="1" x14ac:dyDescent="0.25">
      <c r="B309" s="189" t="s">
        <v>1042</v>
      </c>
      <c r="C309" s="190" t="s">
        <v>1043</v>
      </c>
      <c r="D3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91">
        <f t="shared" si="177"/>
        <v>0</v>
      </c>
      <c r="G309" s="191"/>
      <c r="H309" s="191">
        <f t="shared" si="178"/>
        <v>0</v>
      </c>
      <c r="I309" s="191"/>
      <c r="J309" s="191">
        <f t="shared" si="179"/>
        <v>0</v>
      </c>
      <c r="K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91">
        <f t="shared" si="180"/>
        <v>0</v>
      </c>
      <c r="Z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91">
        <f t="shared" si="181"/>
        <v>0</v>
      </c>
      <c r="AD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91">
        <f t="shared" si="182"/>
        <v>0</v>
      </c>
      <c r="AH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91">
        <f t="shared" si="183"/>
        <v>0</v>
      </c>
      <c r="AL309" s="191">
        <f t="shared" si="184"/>
        <v>0</v>
      </c>
    </row>
    <row r="310" spans="2:38" hidden="1" x14ac:dyDescent="0.25">
      <c r="B310" s="189" t="s">
        <v>1044</v>
      </c>
      <c r="C310" s="190" t="s">
        <v>1045</v>
      </c>
      <c r="D3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91">
        <f t="shared" si="177"/>
        <v>0</v>
      </c>
      <c r="G310" s="191"/>
      <c r="H310" s="191">
        <f t="shared" si="178"/>
        <v>0</v>
      </c>
      <c r="I310" s="191"/>
      <c r="J310" s="191">
        <f t="shared" si="179"/>
        <v>0</v>
      </c>
      <c r="K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91">
        <f t="shared" si="180"/>
        <v>0</v>
      </c>
      <c r="Z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91">
        <f t="shared" si="181"/>
        <v>0</v>
      </c>
      <c r="AD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91">
        <f t="shared" si="182"/>
        <v>0</v>
      </c>
      <c r="AH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91">
        <f t="shared" si="183"/>
        <v>0</v>
      </c>
      <c r="AL310" s="191">
        <f t="shared" si="184"/>
        <v>0</v>
      </c>
    </row>
    <row r="311" spans="2:38" hidden="1" x14ac:dyDescent="0.25">
      <c r="B311" s="189" t="s">
        <v>1046</v>
      </c>
      <c r="C311" s="190" t="s">
        <v>1047</v>
      </c>
      <c r="D3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91">
        <f t="shared" si="177"/>
        <v>0</v>
      </c>
      <c r="G311" s="191"/>
      <c r="H311" s="191">
        <f t="shared" si="178"/>
        <v>0</v>
      </c>
      <c r="I311" s="191"/>
      <c r="J311" s="191">
        <f t="shared" si="179"/>
        <v>0</v>
      </c>
      <c r="K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91">
        <f t="shared" si="180"/>
        <v>0</v>
      </c>
      <c r="Z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91">
        <f t="shared" si="181"/>
        <v>0</v>
      </c>
      <c r="AD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91">
        <f t="shared" si="182"/>
        <v>0</v>
      </c>
      <c r="AH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91">
        <f t="shared" si="183"/>
        <v>0</v>
      </c>
      <c r="AL311" s="191">
        <f t="shared" si="184"/>
        <v>0</v>
      </c>
    </row>
    <row r="312" spans="2:38" hidden="1" x14ac:dyDescent="0.25">
      <c r="B312" s="189" t="s">
        <v>1048</v>
      </c>
      <c r="C312" s="190" t="s">
        <v>1049</v>
      </c>
      <c r="D3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91">
        <f t="shared" si="177"/>
        <v>0</v>
      </c>
      <c r="G312" s="191"/>
      <c r="H312" s="191">
        <f t="shared" si="178"/>
        <v>0</v>
      </c>
      <c r="I312" s="191"/>
      <c r="J312" s="191">
        <f t="shared" si="179"/>
        <v>0</v>
      </c>
      <c r="K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91">
        <f t="shared" si="180"/>
        <v>0</v>
      </c>
      <c r="Z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91">
        <f t="shared" si="181"/>
        <v>0</v>
      </c>
      <c r="AD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91">
        <f t="shared" si="182"/>
        <v>0</v>
      </c>
      <c r="AH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91">
        <f t="shared" si="183"/>
        <v>0</v>
      </c>
      <c r="AL312" s="191">
        <f t="shared" si="184"/>
        <v>0</v>
      </c>
    </row>
    <row r="313" spans="2:38" hidden="1" x14ac:dyDescent="0.25">
      <c r="B313" s="189" t="s">
        <v>1050</v>
      </c>
      <c r="C313" s="190" t="s">
        <v>1051</v>
      </c>
      <c r="D3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91">
        <f t="shared" si="177"/>
        <v>0</v>
      </c>
      <c r="G313" s="191"/>
      <c r="H313" s="191">
        <f t="shared" si="178"/>
        <v>0</v>
      </c>
      <c r="I313" s="191"/>
      <c r="J313" s="191">
        <f t="shared" si="179"/>
        <v>0</v>
      </c>
      <c r="K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91">
        <f t="shared" si="180"/>
        <v>0</v>
      </c>
      <c r="Z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91">
        <f t="shared" si="181"/>
        <v>0</v>
      </c>
      <c r="AD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91">
        <f t="shared" si="182"/>
        <v>0</v>
      </c>
      <c r="AH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91">
        <f t="shared" si="183"/>
        <v>0</v>
      </c>
      <c r="AL313" s="191">
        <f t="shared" si="184"/>
        <v>0</v>
      </c>
    </row>
    <row r="314" spans="2:38" hidden="1" x14ac:dyDescent="0.25">
      <c r="B314" s="189" t="s">
        <v>1052</v>
      </c>
      <c r="C314" s="190" t="s">
        <v>1053</v>
      </c>
      <c r="D3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91">
        <f t="shared" si="177"/>
        <v>0</v>
      </c>
      <c r="G314" s="191"/>
      <c r="H314" s="191">
        <f t="shared" si="178"/>
        <v>0</v>
      </c>
      <c r="I314" s="191"/>
      <c r="J314" s="191">
        <f t="shared" si="179"/>
        <v>0</v>
      </c>
      <c r="K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91">
        <f t="shared" si="180"/>
        <v>0</v>
      </c>
      <c r="Z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91">
        <f t="shared" si="181"/>
        <v>0</v>
      </c>
      <c r="AD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91">
        <f t="shared" si="182"/>
        <v>0</v>
      </c>
      <c r="AH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91">
        <f t="shared" si="183"/>
        <v>0</v>
      </c>
      <c r="AL314" s="191">
        <f t="shared" si="184"/>
        <v>0</v>
      </c>
    </row>
    <row r="315" spans="2:38" x14ac:dyDescent="0.25">
      <c r="B315" s="198" t="s">
        <v>384</v>
      </c>
      <c r="C315" s="199" t="s">
        <v>257</v>
      </c>
      <c r="D315" s="200">
        <f>SUM(D316:D329)</f>
        <v>212908.28666666668</v>
      </c>
      <c r="E315" s="200">
        <f>SUM(E316:E329)</f>
        <v>33886.666666666672</v>
      </c>
      <c r="F315" s="200">
        <f t="shared" si="177"/>
        <v>246794.95333333337</v>
      </c>
      <c r="G315" s="200">
        <f>SUM(G316:G329)</f>
        <v>0</v>
      </c>
      <c r="H315" s="200">
        <f t="shared" si="178"/>
        <v>246794.95333333337</v>
      </c>
      <c r="I315" s="200">
        <f>SUM(I316:I329)</f>
        <v>0</v>
      </c>
      <c r="J315" s="200">
        <f t="shared" si="179"/>
        <v>246794.95333333337</v>
      </c>
      <c r="K315" s="200">
        <f t="shared" ref="K315:X315" si="185">SUM(K316:K329)</f>
        <v>0</v>
      </c>
      <c r="L315" s="200">
        <f t="shared" si="185"/>
        <v>0</v>
      </c>
      <c r="M315" s="200">
        <f t="shared" si="185"/>
        <v>103446.68666666668</v>
      </c>
      <c r="N315" s="200">
        <f t="shared" si="185"/>
        <v>49441.599999999999</v>
      </c>
      <c r="O315" s="200">
        <f t="shared" si="185"/>
        <v>10000</v>
      </c>
      <c r="P315" s="200">
        <f t="shared" si="185"/>
        <v>83906.666666666672</v>
      </c>
      <c r="Q315" s="200">
        <f t="shared" si="185"/>
        <v>0</v>
      </c>
      <c r="R315" s="200">
        <f t="shared" si="185"/>
        <v>0</v>
      </c>
      <c r="S315" s="200">
        <f t="shared" si="185"/>
        <v>0</v>
      </c>
      <c r="T315" s="200">
        <f t="shared" si="185"/>
        <v>0</v>
      </c>
      <c r="U315" s="200">
        <f t="shared" si="185"/>
        <v>0</v>
      </c>
      <c r="V315" s="200">
        <f t="shared" si="185"/>
        <v>4000</v>
      </c>
      <c r="W315" s="200">
        <f t="shared" si="185"/>
        <v>211455.62</v>
      </c>
      <c r="X315" s="200">
        <f t="shared" si="185"/>
        <v>29732</v>
      </c>
      <c r="Y315" s="200">
        <f t="shared" si="180"/>
        <v>245187.62</v>
      </c>
      <c r="Z315" s="200">
        <f>SUM(Z316:Z329)</f>
        <v>0</v>
      </c>
      <c r="AA315" s="200">
        <f>SUM(AA316:AA329)</f>
        <v>290</v>
      </c>
      <c r="AB315" s="200">
        <f>SUM(AB316:AB329)</f>
        <v>0</v>
      </c>
      <c r="AC315" s="200">
        <f t="shared" si="181"/>
        <v>290</v>
      </c>
      <c r="AD315" s="200">
        <f>SUM(AD316:AD329)</f>
        <v>386.66666666666669</v>
      </c>
      <c r="AE315" s="200">
        <f>SUM(AE316:AE329)</f>
        <v>386.66666666666669</v>
      </c>
      <c r="AF315" s="200">
        <f>SUM(AF316:AF329)</f>
        <v>544</v>
      </c>
      <c r="AG315" s="200">
        <f t="shared" si="182"/>
        <v>1317.3333333333335</v>
      </c>
      <c r="AH315" s="200">
        <f>SUM(AH316:AH329)</f>
        <v>0</v>
      </c>
      <c r="AI315" s="200">
        <f>SUM(AI316:AI329)</f>
        <v>0</v>
      </c>
      <c r="AJ315" s="200">
        <f>SUM(AJ316:AJ329)</f>
        <v>0</v>
      </c>
      <c r="AK315" s="200">
        <f t="shared" si="183"/>
        <v>0</v>
      </c>
      <c r="AL315" s="200">
        <f t="shared" si="184"/>
        <v>246794.95333333334</v>
      </c>
    </row>
    <row r="316" spans="2:38" x14ac:dyDescent="0.25">
      <c r="B316" s="189" t="s">
        <v>1054</v>
      </c>
      <c r="C316" s="190" t="s">
        <v>1055</v>
      </c>
      <c r="D3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91">
        <f t="shared" si="177"/>
        <v>0</v>
      </c>
      <c r="G316" s="191"/>
      <c r="H316" s="191">
        <f t="shared" si="178"/>
        <v>0</v>
      </c>
      <c r="I316" s="191"/>
      <c r="J316" s="191">
        <f t="shared" si="179"/>
        <v>0</v>
      </c>
      <c r="K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91">
        <f t="shared" si="180"/>
        <v>0</v>
      </c>
      <c r="Z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91">
        <f t="shared" si="181"/>
        <v>0</v>
      </c>
      <c r="AD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91">
        <f t="shared" si="182"/>
        <v>0</v>
      </c>
      <c r="AH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91">
        <f t="shared" si="183"/>
        <v>0</v>
      </c>
      <c r="AL316" s="191">
        <f t="shared" si="184"/>
        <v>0</v>
      </c>
    </row>
    <row r="317" spans="2:38" x14ac:dyDescent="0.25">
      <c r="B317" s="189" t="s">
        <v>385</v>
      </c>
      <c r="C317" s="190" t="s">
        <v>1056</v>
      </c>
      <c r="D3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72071.726666666669</v>
      </c>
      <c r="E3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386.66666666666669</v>
      </c>
      <c r="F317" s="191">
        <f t="shared" si="177"/>
        <v>72458.393333333341</v>
      </c>
      <c r="G317" s="191"/>
      <c r="H317" s="191">
        <f t="shared" si="178"/>
        <v>72458.393333333341</v>
      </c>
      <c r="I317" s="191"/>
      <c r="J317" s="191">
        <f t="shared" si="179"/>
        <v>72458.393333333341</v>
      </c>
      <c r="K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67487.246666666673</v>
      </c>
      <c r="N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4584.4799999999996</v>
      </c>
      <c r="O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386.66666666666669</v>
      </c>
      <c r="Q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70619.06</v>
      </c>
      <c r="X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232</v>
      </c>
      <c r="Y317" s="191">
        <f t="shared" si="180"/>
        <v>70851.06</v>
      </c>
      <c r="Z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290</v>
      </c>
      <c r="AB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191">
        <f t="shared" si="181"/>
        <v>290</v>
      </c>
      <c r="AD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386.66666666666669</v>
      </c>
      <c r="AE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386.66666666666669</v>
      </c>
      <c r="AF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544</v>
      </c>
      <c r="AG317" s="191">
        <f t="shared" si="182"/>
        <v>1317.3333333333335</v>
      </c>
      <c r="AH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91">
        <f t="shared" si="183"/>
        <v>0</v>
      </c>
      <c r="AL317" s="191">
        <f t="shared" si="184"/>
        <v>72458.393333333326</v>
      </c>
    </row>
    <row r="318" spans="2:38" hidden="1" x14ac:dyDescent="0.25">
      <c r="B318" s="189" t="s">
        <v>1057</v>
      </c>
      <c r="C318" s="190" t="s">
        <v>1058</v>
      </c>
      <c r="D3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191">
        <f t="shared" si="177"/>
        <v>0</v>
      </c>
      <c r="G318" s="191"/>
      <c r="H318" s="191">
        <f t="shared" si="178"/>
        <v>0</v>
      </c>
      <c r="I318" s="191"/>
      <c r="J318" s="191">
        <f t="shared" si="179"/>
        <v>0</v>
      </c>
      <c r="K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91">
        <f t="shared" si="180"/>
        <v>0</v>
      </c>
      <c r="Z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91">
        <f t="shared" si="181"/>
        <v>0</v>
      </c>
      <c r="AD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91">
        <f t="shared" si="182"/>
        <v>0</v>
      </c>
      <c r="AH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91">
        <f t="shared" si="183"/>
        <v>0</v>
      </c>
      <c r="AL318" s="191">
        <f t="shared" si="184"/>
        <v>0</v>
      </c>
    </row>
    <row r="319" spans="2:38" hidden="1" x14ac:dyDescent="0.25">
      <c r="B319" s="189" t="s">
        <v>1059</v>
      </c>
      <c r="C319" s="190" t="s">
        <v>1060</v>
      </c>
      <c r="D3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91">
        <f t="shared" si="177"/>
        <v>0</v>
      </c>
      <c r="G319" s="191"/>
      <c r="H319" s="191">
        <f t="shared" si="178"/>
        <v>0</v>
      </c>
      <c r="I319" s="191"/>
      <c r="J319" s="191">
        <f t="shared" si="179"/>
        <v>0</v>
      </c>
      <c r="K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91">
        <f t="shared" si="180"/>
        <v>0</v>
      </c>
      <c r="Z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91">
        <f t="shared" si="181"/>
        <v>0</v>
      </c>
      <c r="AD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91">
        <f t="shared" si="182"/>
        <v>0</v>
      </c>
      <c r="AH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91">
        <f t="shared" si="183"/>
        <v>0</v>
      </c>
      <c r="AL319" s="191">
        <f t="shared" si="184"/>
        <v>0</v>
      </c>
    </row>
    <row r="320" spans="2:38" x14ac:dyDescent="0.25">
      <c r="B320" s="189" t="s">
        <v>1061</v>
      </c>
      <c r="C320" s="190" t="s">
        <v>1062</v>
      </c>
      <c r="D3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19500</v>
      </c>
      <c r="F320" s="191">
        <f t="shared" si="177"/>
        <v>19500</v>
      </c>
      <c r="G320" s="191"/>
      <c r="H320" s="191">
        <f t="shared" si="178"/>
        <v>19500</v>
      </c>
      <c r="I320" s="191"/>
      <c r="J320" s="191">
        <f t="shared" si="179"/>
        <v>19500</v>
      </c>
      <c r="K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19500</v>
      </c>
      <c r="O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19500</v>
      </c>
      <c r="Y320" s="191">
        <f t="shared" si="180"/>
        <v>19500</v>
      </c>
      <c r="Z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91">
        <f t="shared" si="181"/>
        <v>0</v>
      </c>
      <c r="AD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91">
        <f t="shared" si="182"/>
        <v>0</v>
      </c>
      <c r="AH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91">
        <f t="shared" si="183"/>
        <v>0</v>
      </c>
      <c r="AL320" s="191">
        <f t="shared" si="184"/>
        <v>19500</v>
      </c>
    </row>
    <row r="321" spans="2:38" hidden="1" x14ac:dyDescent="0.25">
      <c r="B321" s="189" t="s">
        <v>1063</v>
      </c>
      <c r="C321" s="190" t="s">
        <v>1064</v>
      </c>
      <c r="D3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191">
        <f t="shared" si="177"/>
        <v>0</v>
      </c>
      <c r="G321" s="191"/>
      <c r="H321" s="191">
        <f t="shared" si="178"/>
        <v>0</v>
      </c>
      <c r="I321" s="191"/>
      <c r="J321" s="191">
        <f t="shared" si="179"/>
        <v>0</v>
      </c>
      <c r="K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91">
        <f t="shared" si="180"/>
        <v>0</v>
      </c>
      <c r="Z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91">
        <f t="shared" si="181"/>
        <v>0</v>
      </c>
      <c r="AD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191">
        <f t="shared" si="182"/>
        <v>0</v>
      </c>
      <c r="AH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91">
        <f t="shared" si="183"/>
        <v>0</v>
      </c>
      <c r="AL321" s="191">
        <f t="shared" si="184"/>
        <v>0</v>
      </c>
    </row>
    <row r="322" spans="2:38" hidden="1" x14ac:dyDescent="0.25">
      <c r="B322" s="189" t="s">
        <v>386</v>
      </c>
      <c r="C322" s="190" t="s">
        <v>1065</v>
      </c>
      <c r="D3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91">
        <f t="shared" si="177"/>
        <v>0</v>
      </c>
      <c r="G322" s="191"/>
      <c r="H322" s="191">
        <f t="shared" si="178"/>
        <v>0</v>
      </c>
      <c r="I322" s="191"/>
      <c r="J322" s="191">
        <f t="shared" si="179"/>
        <v>0</v>
      </c>
      <c r="K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91">
        <f t="shared" si="180"/>
        <v>0</v>
      </c>
      <c r="Z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91">
        <f t="shared" si="181"/>
        <v>0</v>
      </c>
      <c r="AD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91">
        <f t="shared" si="182"/>
        <v>0</v>
      </c>
      <c r="AH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91">
        <f t="shared" si="183"/>
        <v>0</v>
      </c>
      <c r="AL322" s="191">
        <f t="shared" si="184"/>
        <v>0</v>
      </c>
    </row>
    <row r="323" spans="2:38" hidden="1" x14ac:dyDescent="0.25">
      <c r="B323" s="189" t="s">
        <v>1066</v>
      </c>
      <c r="C323" s="190" t="s">
        <v>1067</v>
      </c>
      <c r="D3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91">
        <f t="shared" si="177"/>
        <v>0</v>
      </c>
      <c r="G323" s="191"/>
      <c r="H323" s="191">
        <f t="shared" si="178"/>
        <v>0</v>
      </c>
      <c r="I323" s="191"/>
      <c r="J323" s="191">
        <f t="shared" si="179"/>
        <v>0</v>
      </c>
      <c r="K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91">
        <f t="shared" si="180"/>
        <v>0</v>
      </c>
      <c r="Z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91">
        <f t="shared" si="181"/>
        <v>0</v>
      </c>
      <c r="AD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91">
        <f t="shared" si="182"/>
        <v>0</v>
      </c>
      <c r="AH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91">
        <f t="shared" si="183"/>
        <v>0</v>
      </c>
      <c r="AL323" s="191">
        <f t="shared" si="184"/>
        <v>0</v>
      </c>
    </row>
    <row r="324" spans="2:38" hidden="1" x14ac:dyDescent="0.25">
      <c r="B324" s="189" t="s">
        <v>1068</v>
      </c>
      <c r="C324" s="190" t="s">
        <v>1069</v>
      </c>
      <c r="D3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91">
        <f t="shared" si="177"/>
        <v>0</v>
      </c>
      <c r="G324" s="191"/>
      <c r="H324" s="191">
        <f t="shared" si="178"/>
        <v>0</v>
      </c>
      <c r="I324" s="191"/>
      <c r="J324" s="191">
        <f t="shared" si="179"/>
        <v>0</v>
      </c>
      <c r="K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91">
        <f t="shared" si="180"/>
        <v>0</v>
      </c>
      <c r="Z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91">
        <f t="shared" si="181"/>
        <v>0</v>
      </c>
      <c r="AD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91">
        <f t="shared" si="182"/>
        <v>0</v>
      </c>
      <c r="AH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91">
        <f t="shared" si="183"/>
        <v>0</v>
      </c>
      <c r="AL324" s="191">
        <f t="shared" si="184"/>
        <v>0</v>
      </c>
    </row>
    <row r="325" spans="2:38" x14ac:dyDescent="0.25">
      <c r="B325" s="189" t="s">
        <v>1070</v>
      </c>
      <c r="C325" s="190" t="s">
        <v>1071</v>
      </c>
      <c r="D3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140836.56</v>
      </c>
      <c r="E3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14000</v>
      </c>
      <c r="F325" s="191">
        <f t="shared" si="177"/>
        <v>154836.56</v>
      </c>
      <c r="G325" s="191"/>
      <c r="H325" s="191">
        <f t="shared" si="178"/>
        <v>154836.56</v>
      </c>
      <c r="I325" s="191"/>
      <c r="J325" s="191">
        <f t="shared" si="179"/>
        <v>154836.56</v>
      </c>
      <c r="K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35959.440000000002</v>
      </c>
      <c r="N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25357.119999999999</v>
      </c>
      <c r="O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P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83520</v>
      </c>
      <c r="Q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W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140836.56</v>
      </c>
      <c r="X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325" s="191">
        <f t="shared" si="180"/>
        <v>154836.56</v>
      </c>
      <c r="Z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91">
        <f t="shared" si="181"/>
        <v>0</v>
      </c>
      <c r="AD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91">
        <f t="shared" si="182"/>
        <v>0</v>
      </c>
      <c r="AH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91">
        <f t="shared" si="183"/>
        <v>0</v>
      </c>
      <c r="AL325" s="191">
        <f t="shared" si="184"/>
        <v>154836.56</v>
      </c>
    </row>
    <row r="326" spans="2:38" hidden="1" x14ac:dyDescent="0.25">
      <c r="B326" s="189" t="s">
        <v>1072</v>
      </c>
      <c r="C326" s="190" t="s">
        <v>1073</v>
      </c>
      <c r="D3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91">
        <f t="shared" si="177"/>
        <v>0</v>
      </c>
      <c r="G326" s="191"/>
      <c r="H326" s="191">
        <f t="shared" si="178"/>
        <v>0</v>
      </c>
      <c r="I326" s="191"/>
      <c r="J326" s="191">
        <f t="shared" si="179"/>
        <v>0</v>
      </c>
      <c r="K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91">
        <f t="shared" si="180"/>
        <v>0</v>
      </c>
      <c r="Z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91">
        <f t="shared" si="181"/>
        <v>0</v>
      </c>
      <c r="AD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91">
        <f t="shared" si="182"/>
        <v>0</v>
      </c>
      <c r="AH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91">
        <f t="shared" si="183"/>
        <v>0</v>
      </c>
      <c r="AL326" s="191">
        <f t="shared" si="184"/>
        <v>0</v>
      </c>
    </row>
    <row r="327" spans="2:38" hidden="1" x14ac:dyDescent="0.25">
      <c r="B327" s="189" t="s">
        <v>1074</v>
      </c>
      <c r="C327" s="190" t="s">
        <v>1075</v>
      </c>
      <c r="D3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91">
        <f t="shared" si="177"/>
        <v>0</v>
      </c>
      <c r="G327" s="191"/>
      <c r="H327" s="191">
        <f t="shared" si="178"/>
        <v>0</v>
      </c>
      <c r="I327" s="191"/>
      <c r="J327" s="191">
        <f t="shared" si="179"/>
        <v>0</v>
      </c>
      <c r="K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91">
        <f t="shared" si="180"/>
        <v>0</v>
      </c>
      <c r="Z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91">
        <f t="shared" si="181"/>
        <v>0</v>
      </c>
      <c r="AD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91">
        <f t="shared" si="182"/>
        <v>0</v>
      </c>
      <c r="AH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91">
        <f t="shared" si="183"/>
        <v>0</v>
      </c>
      <c r="AL327" s="191">
        <f t="shared" si="184"/>
        <v>0</v>
      </c>
    </row>
    <row r="328" spans="2:38" hidden="1" x14ac:dyDescent="0.25">
      <c r="B328" s="189" t="s">
        <v>1076</v>
      </c>
      <c r="C328" s="190" t="s">
        <v>1077</v>
      </c>
      <c r="D3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91">
        <f t="shared" si="177"/>
        <v>0</v>
      </c>
      <c r="G328" s="191"/>
      <c r="H328" s="191">
        <f t="shared" si="178"/>
        <v>0</v>
      </c>
      <c r="I328" s="191"/>
      <c r="J328" s="191">
        <f t="shared" si="179"/>
        <v>0</v>
      </c>
      <c r="K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91">
        <f t="shared" si="180"/>
        <v>0</v>
      </c>
      <c r="Z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91">
        <f t="shared" si="181"/>
        <v>0</v>
      </c>
      <c r="AD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91">
        <f t="shared" si="182"/>
        <v>0</v>
      </c>
      <c r="AH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91">
        <f t="shared" si="183"/>
        <v>0</v>
      </c>
      <c r="AL328" s="191">
        <f t="shared" si="184"/>
        <v>0</v>
      </c>
    </row>
    <row r="329" spans="2:38" hidden="1" x14ac:dyDescent="0.25">
      <c r="B329" s="189" t="s">
        <v>1078</v>
      </c>
      <c r="C329" s="190" t="s">
        <v>1079</v>
      </c>
      <c r="D3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91">
        <f t="shared" si="177"/>
        <v>0</v>
      </c>
      <c r="G329" s="191"/>
      <c r="H329" s="191">
        <f t="shared" si="178"/>
        <v>0</v>
      </c>
      <c r="I329" s="191"/>
      <c r="J329" s="191">
        <f t="shared" si="179"/>
        <v>0</v>
      </c>
      <c r="K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91">
        <f t="shared" si="180"/>
        <v>0</v>
      </c>
      <c r="Z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91">
        <f t="shared" si="181"/>
        <v>0</v>
      </c>
      <c r="AD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91">
        <f t="shared" si="182"/>
        <v>0</v>
      </c>
      <c r="AH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91">
        <f t="shared" si="183"/>
        <v>0</v>
      </c>
      <c r="AL329" s="191">
        <f t="shared" si="184"/>
        <v>0</v>
      </c>
    </row>
    <row r="330" spans="2:38" x14ac:dyDescent="0.25">
      <c r="B330" s="186" t="s">
        <v>368</v>
      </c>
      <c r="C330" s="187" t="s">
        <v>245</v>
      </c>
      <c r="D330" s="188">
        <f>D331</f>
        <v>0</v>
      </c>
      <c r="E330" s="188">
        <f>E331</f>
        <v>0</v>
      </c>
      <c r="F330" s="188">
        <f t="shared" si="177"/>
        <v>0</v>
      </c>
      <c r="G330" s="188">
        <f>G331</f>
        <v>0</v>
      </c>
      <c r="H330" s="188">
        <f t="shared" si="178"/>
        <v>0</v>
      </c>
      <c r="I330" s="188">
        <f>I331</f>
        <v>0</v>
      </c>
      <c r="J330" s="188">
        <f t="shared" si="179"/>
        <v>0</v>
      </c>
      <c r="K330" s="188">
        <f t="shared" ref="K330:AJ330" si="186">K331</f>
        <v>0</v>
      </c>
      <c r="L330" s="188">
        <f t="shared" si="186"/>
        <v>0</v>
      </c>
      <c r="M330" s="188">
        <f t="shared" si="186"/>
        <v>0</v>
      </c>
      <c r="N330" s="188">
        <f t="shared" si="186"/>
        <v>0</v>
      </c>
      <c r="O330" s="188">
        <f t="shared" si="186"/>
        <v>0</v>
      </c>
      <c r="P330" s="188">
        <f t="shared" si="186"/>
        <v>0</v>
      </c>
      <c r="Q330" s="188">
        <f t="shared" si="186"/>
        <v>0</v>
      </c>
      <c r="R330" s="188">
        <f t="shared" si="186"/>
        <v>0</v>
      </c>
      <c r="S330" s="188">
        <f t="shared" si="186"/>
        <v>0</v>
      </c>
      <c r="T330" s="188">
        <f t="shared" si="186"/>
        <v>0</v>
      </c>
      <c r="U330" s="188">
        <f t="shared" si="186"/>
        <v>0</v>
      </c>
      <c r="V330" s="188">
        <f t="shared" si="186"/>
        <v>0</v>
      </c>
      <c r="W330" s="188">
        <f t="shared" si="186"/>
        <v>0</v>
      </c>
      <c r="X330" s="188">
        <f t="shared" si="186"/>
        <v>0</v>
      </c>
      <c r="Y330" s="188">
        <f t="shared" si="180"/>
        <v>0</v>
      </c>
      <c r="Z330" s="188">
        <f t="shared" si="186"/>
        <v>0</v>
      </c>
      <c r="AA330" s="188">
        <f t="shared" si="186"/>
        <v>0</v>
      </c>
      <c r="AB330" s="188">
        <f t="shared" si="186"/>
        <v>0</v>
      </c>
      <c r="AC330" s="188">
        <f t="shared" si="181"/>
        <v>0</v>
      </c>
      <c r="AD330" s="188">
        <f t="shared" si="186"/>
        <v>0</v>
      </c>
      <c r="AE330" s="188">
        <f t="shared" si="186"/>
        <v>0</v>
      </c>
      <c r="AF330" s="188">
        <f t="shared" si="186"/>
        <v>0</v>
      </c>
      <c r="AG330" s="188">
        <f t="shared" si="182"/>
        <v>0</v>
      </c>
      <c r="AH330" s="188">
        <f t="shared" si="186"/>
        <v>0</v>
      </c>
      <c r="AI330" s="188">
        <f t="shared" si="186"/>
        <v>0</v>
      </c>
      <c r="AJ330" s="188">
        <f t="shared" si="186"/>
        <v>0</v>
      </c>
      <c r="AK330" s="188">
        <f t="shared" si="183"/>
        <v>0</v>
      </c>
      <c r="AL330" s="188">
        <f t="shared" si="184"/>
        <v>0</v>
      </c>
    </row>
    <row r="331" spans="2:38" x14ac:dyDescent="0.25">
      <c r="B331" s="198" t="s">
        <v>370</v>
      </c>
      <c r="C331" s="199" t="s">
        <v>247</v>
      </c>
      <c r="D331" s="200">
        <f>SUM(D332:D335)</f>
        <v>0</v>
      </c>
      <c r="E331" s="200">
        <f>SUM(E332:E335)</f>
        <v>0</v>
      </c>
      <c r="F331" s="200">
        <f t="shared" si="177"/>
        <v>0</v>
      </c>
      <c r="G331" s="200">
        <f>SUM(G332:G335)</f>
        <v>0</v>
      </c>
      <c r="H331" s="200">
        <f t="shared" si="178"/>
        <v>0</v>
      </c>
      <c r="I331" s="200">
        <f>SUM(I332:I335)</f>
        <v>0</v>
      </c>
      <c r="J331" s="200">
        <f t="shared" si="179"/>
        <v>0</v>
      </c>
      <c r="K331" s="200">
        <f t="shared" ref="K331:X331" si="187">SUM(K332:K335)</f>
        <v>0</v>
      </c>
      <c r="L331" s="200">
        <f t="shared" si="187"/>
        <v>0</v>
      </c>
      <c r="M331" s="200">
        <f t="shared" si="187"/>
        <v>0</v>
      </c>
      <c r="N331" s="200">
        <f t="shared" si="187"/>
        <v>0</v>
      </c>
      <c r="O331" s="200">
        <f t="shared" si="187"/>
        <v>0</v>
      </c>
      <c r="P331" s="200">
        <f t="shared" si="187"/>
        <v>0</v>
      </c>
      <c r="Q331" s="200">
        <f t="shared" si="187"/>
        <v>0</v>
      </c>
      <c r="R331" s="200">
        <f t="shared" si="187"/>
        <v>0</v>
      </c>
      <c r="S331" s="200">
        <f t="shared" si="187"/>
        <v>0</v>
      </c>
      <c r="T331" s="200">
        <f t="shared" si="187"/>
        <v>0</v>
      </c>
      <c r="U331" s="200">
        <f t="shared" si="187"/>
        <v>0</v>
      </c>
      <c r="V331" s="200">
        <f t="shared" si="187"/>
        <v>0</v>
      </c>
      <c r="W331" s="200">
        <f t="shared" si="187"/>
        <v>0</v>
      </c>
      <c r="X331" s="200">
        <f t="shared" si="187"/>
        <v>0</v>
      </c>
      <c r="Y331" s="200">
        <f t="shared" si="180"/>
        <v>0</v>
      </c>
      <c r="Z331" s="200">
        <f>SUM(Z332:Z335)</f>
        <v>0</v>
      </c>
      <c r="AA331" s="200">
        <f>SUM(AA332:AA335)</f>
        <v>0</v>
      </c>
      <c r="AB331" s="200">
        <f>SUM(AB332:AB335)</f>
        <v>0</v>
      </c>
      <c r="AC331" s="200">
        <f t="shared" si="181"/>
        <v>0</v>
      </c>
      <c r="AD331" s="200">
        <f>SUM(AD332:AD335)</f>
        <v>0</v>
      </c>
      <c r="AE331" s="200">
        <f>SUM(AE332:AE335)</f>
        <v>0</v>
      </c>
      <c r="AF331" s="200">
        <f>SUM(AF332:AF335)</f>
        <v>0</v>
      </c>
      <c r="AG331" s="200">
        <f t="shared" si="182"/>
        <v>0</v>
      </c>
      <c r="AH331" s="200">
        <f>SUM(AH332:AH335)</f>
        <v>0</v>
      </c>
      <c r="AI331" s="200">
        <f>SUM(AI332:AI335)</f>
        <v>0</v>
      </c>
      <c r="AJ331" s="200">
        <f>SUM(AJ332:AJ335)</f>
        <v>0</v>
      </c>
      <c r="AK331" s="200">
        <f t="shared" si="183"/>
        <v>0</v>
      </c>
      <c r="AL331" s="200">
        <f t="shared" si="184"/>
        <v>0</v>
      </c>
    </row>
    <row r="332" spans="2:38" hidden="1" x14ac:dyDescent="0.25">
      <c r="B332" s="189" t="s">
        <v>387</v>
      </c>
      <c r="C332" s="190" t="s">
        <v>258</v>
      </c>
      <c r="D3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91">
        <f t="shared" si="177"/>
        <v>0</v>
      </c>
      <c r="G332" s="191"/>
      <c r="H332" s="191">
        <f t="shared" si="178"/>
        <v>0</v>
      </c>
      <c r="I332" s="191"/>
      <c r="J332" s="191">
        <f t="shared" si="179"/>
        <v>0</v>
      </c>
      <c r="K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91">
        <f t="shared" si="180"/>
        <v>0</v>
      </c>
      <c r="Z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91">
        <f t="shared" si="181"/>
        <v>0</v>
      </c>
      <c r="AD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91">
        <f t="shared" si="182"/>
        <v>0</v>
      </c>
      <c r="AH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91">
        <f t="shared" si="183"/>
        <v>0</v>
      </c>
      <c r="AL332" s="191">
        <f t="shared" si="184"/>
        <v>0</v>
      </c>
    </row>
    <row r="333" spans="2:38" hidden="1" x14ac:dyDescent="0.25">
      <c r="B333" s="189" t="s">
        <v>954</v>
      </c>
      <c r="C333" s="190" t="s">
        <v>955</v>
      </c>
      <c r="D3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91">
        <f t="shared" si="177"/>
        <v>0</v>
      </c>
      <c r="G333" s="191"/>
      <c r="H333" s="191">
        <f t="shared" si="178"/>
        <v>0</v>
      </c>
      <c r="I333" s="191"/>
      <c r="J333" s="191">
        <f t="shared" si="179"/>
        <v>0</v>
      </c>
      <c r="K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91">
        <f t="shared" si="180"/>
        <v>0</v>
      </c>
      <c r="Z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91">
        <f t="shared" si="181"/>
        <v>0</v>
      </c>
      <c r="AD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91">
        <f t="shared" si="182"/>
        <v>0</v>
      </c>
      <c r="AH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91">
        <f t="shared" si="183"/>
        <v>0</v>
      </c>
      <c r="AL333" s="191">
        <f t="shared" si="184"/>
        <v>0</v>
      </c>
    </row>
    <row r="334" spans="2:38" hidden="1" x14ac:dyDescent="0.25">
      <c r="B334" s="189" t="s">
        <v>956</v>
      </c>
      <c r="C334" s="190" t="s">
        <v>957</v>
      </c>
      <c r="D3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91">
        <f t="shared" si="177"/>
        <v>0</v>
      </c>
      <c r="G334" s="191"/>
      <c r="H334" s="191">
        <f t="shared" si="178"/>
        <v>0</v>
      </c>
      <c r="I334" s="191"/>
      <c r="J334" s="191">
        <f t="shared" si="179"/>
        <v>0</v>
      </c>
      <c r="K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91">
        <f t="shared" si="180"/>
        <v>0</v>
      </c>
      <c r="Z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91">
        <f t="shared" si="181"/>
        <v>0</v>
      </c>
      <c r="AD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91">
        <f t="shared" si="182"/>
        <v>0</v>
      </c>
      <c r="AH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91">
        <f t="shared" si="183"/>
        <v>0</v>
      </c>
      <c r="AL334" s="191">
        <f t="shared" si="184"/>
        <v>0</v>
      </c>
    </row>
    <row r="335" spans="2:38" hidden="1" x14ac:dyDescent="0.25">
      <c r="B335" s="189" t="s">
        <v>958</v>
      </c>
      <c r="C335" s="190" t="s">
        <v>959</v>
      </c>
      <c r="D3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91">
        <f t="shared" si="177"/>
        <v>0</v>
      </c>
      <c r="G335" s="191"/>
      <c r="H335" s="191">
        <f t="shared" si="178"/>
        <v>0</v>
      </c>
      <c r="I335" s="191"/>
      <c r="J335" s="191">
        <f t="shared" si="179"/>
        <v>0</v>
      </c>
      <c r="K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91">
        <f t="shared" si="180"/>
        <v>0</v>
      </c>
      <c r="Z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91">
        <f t="shared" si="181"/>
        <v>0</v>
      </c>
      <c r="AD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91">
        <f t="shared" si="182"/>
        <v>0</v>
      </c>
      <c r="AH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91">
        <f t="shared" si="183"/>
        <v>0</v>
      </c>
      <c r="AL335" s="191">
        <f t="shared" si="184"/>
        <v>0</v>
      </c>
    </row>
    <row r="336" spans="2:38" x14ac:dyDescent="0.25">
      <c r="B336" s="186" t="s">
        <v>388</v>
      </c>
      <c r="C336" s="187" t="s">
        <v>259</v>
      </c>
      <c r="D336" s="188">
        <f>D337+D340+D378+D384</f>
        <v>930350</v>
      </c>
      <c r="E336" s="188">
        <f>E337+E340+E378+E384</f>
        <v>976446.49</v>
      </c>
      <c r="F336" s="188">
        <f t="shared" ref="F336:F357" si="188">D336+E336</f>
        <v>1906796.49</v>
      </c>
      <c r="G336" s="188">
        <f>G337+G340+G378+G384</f>
        <v>0</v>
      </c>
      <c r="H336" s="188">
        <f t="shared" ref="H336:H357" si="189">F336-G336</f>
        <v>1906796.49</v>
      </c>
      <c r="I336" s="188">
        <f>I337+I340+I378+I384</f>
        <v>0</v>
      </c>
      <c r="J336" s="188">
        <f t="shared" ref="J336:J357" si="190">F336-I336</f>
        <v>1906796.49</v>
      </c>
      <c r="K336" s="188">
        <f t="shared" ref="K336:X336" si="191">K337+K340+K378+K384</f>
        <v>0</v>
      </c>
      <c r="L336" s="188">
        <f t="shared" si="191"/>
        <v>204000</v>
      </c>
      <c r="M336" s="188">
        <f t="shared" si="191"/>
        <v>525000</v>
      </c>
      <c r="N336" s="188">
        <f t="shared" si="191"/>
        <v>199600</v>
      </c>
      <c r="O336" s="188">
        <f t="shared" si="191"/>
        <v>250000</v>
      </c>
      <c r="P336" s="188">
        <f t="shared" si="191"/>
        <v>348596.49</v>
      </c>
      <c r="Q336" s="188">
        <f t="shared" si="191"/>
        <v>0</v>
      </c>
      <c r="R336" s="188">
        <f t="shared" si="191"/>
        <v>12000</v>
      </c>
      <c r="S336" s="188">
        <f t="shared" si="191"/>
        <v>0</v>
      </c>
      <c r="T336" s="188">
        <f t="shared" si="191"/>
        <v>0</v>
      </c>
      <c r="U336" s="188">
        <f t="shared" si="191"/>
        <v>367600</v>
      </c>
      <c r="V336" s="188">
        <f t="shared" si="191"/>
        <v>150000</v>
      </c>
      <c r="W336" s="188">
        <f t="shared" si="191"/>
        <v>770150</v>
      </c>
      <c r="X336" s="188">
        <f t="shared" si="191"/>
        <v>732000</v>
      </c>
      <c r="Y336" s="188">
        <f t="shared" ref="Y336:Y357" si="192">V336+W336+X336</f>
        <v>1652150</v>
      </c>
      <c r="Z336" s="188">
        <f>Z337+Z340+Z378+Z384</f>
        <v>0</v>
      </c>
      <c r="AA336" s="188">
        <f>AA337+AA340+AA378+AA384</f>
        <v>0</v>
      </c>
      <c r="AB336" s="188">
        <f>AB337+AB340+AB378+AB384</f>
        <v>0</v>
      </c>
      <c r="AC336" s="188">
        <f t="shared" ref="AC336:AC357" si="193">Z336+AA336+AB336</f>
        <v>0</v>
      </c>
      <c r="AD336" s="188">
        <f>AD337+AD340+AD378+AD384</f>
        <v>0</v>
      </c>
      <c r="AE336" s="188">
        <f>AE337+AE340+AE378+AE384</f>
        <v>0</v>
      </c>
      <c r="AF336" s="188">
        <f>AF337+AF340+AF378+AF384</f>
        <v>233846.49</v>
      </c>
      <c r="AG336" s="188">
        <f t="shared" ref="AG336:AG357" si="194">AD336+AE336+AF336</f>
        <v>233846.49</v>
      </c>
      <c r="AH336" s="188">
        <f>AH337+AH340+AH378+AH384</f>
        <v>0</v>
      </c>
      <c r="AI336" s="188">
        <f>AI337+AI340+AI378+AI384</f>
        <v>4000</v>
      </c>
      <c r="AJ336" s="188">
        <f>AJ337+AJ340+AJ378+AJ384</f>
        <v>16800</v>
      </c>
      <c r="AK336" s="188">
        <f t="shared" ref="AK336:AK357" si="195">AH336+AI336+AJ336</f>
        <v>20800</v>
      </c>
      <c r="AL336" s="188">
        <f t="shared" ref="AL336:AL357" si="196">Y336+AC336+AG336+AK336</f>
        <v>1906796.49</v>
      </c>
    </row>
    <row r="337" spans="2:38" x14ac:dyDescent="0.25">
      <c r="B337" s="198" t="s">
        <v>389</v>
      </c>
      <c r="C337" s="199" t="s">
        <v>260</v>
      </c>
      <c r="D337" s="200">
        <f>SUM(D338:D339)</f>
        <v>0</v>
      </c>
      <c r="E337" s="200">
        <f>SUM(E338:E339)</f>
        <v>0</v>
      </c>
      <c r="F337" s="200">
        <f t="shared" si="188"/>
        <v>0</v>
      </c>
      <c r="G337" s="200">
        <f>SUM(G338:G339)</f>
        <v>0</v>
      </c>
      <c r="H337" s="200">
        <f t="shared" si="189"/>
        <v>0</v>
      </c>
      <c r="I337" s="200">
        <f>SUM(I338:I339)</f>
        <v>0</v>
      </c>
      <c r="J337" s="200">
        <f t="shared" si="190"/>
        <v>0</v>
      </c>
      <c r="K337" s="200">
        <f t="shared" ref="K337:AJ337" si="197">SUM(K338:K339)</f>
        <v>0</v>
      </c>
      <c r="L337" s="200">
        <f t="shared" si="197"/>
        <v>0</v>
      </c>
      <c r="M337" s="200">
        <f t="shared" si="197"/>
        <v>0</v>
      </c>
      <c r="N337" s="200">
        <f t="shared" si="197"/>
        <v>0</v>
      </c>
      <c r="O337" s="200">
        <f t="shared" si="197"/>
        <v>0</v>
      </c>
      <c r="P337" s="200">
        <f t="shared" si="197"/>
        <v>0</v>
      </c>
      <c r="Q337" s="200">
        <f t="shared" si="197"/>
        <v>0</v>
      </c>
      <c r="R337" s="200">
        <f t="shared" si="197"/>
        <v>0</v>
      </c>
      <c r="S337" s="200">
        <f t="shared" si="197"/>
        <v>0</v>
      </c>
      <c r="T337" s="200">
        <f t="shared" si="197"/>
        <v>0</v>
      </c>
      <c r="U337" s="200">
        <f t="shared" si="197"/>
        <v>0</v>
      </c>
      <c r="V337" s="200">
        <f t="shared" si="197"/>
        <v>0</v>
      </c>
      <c r="W337" s="200">
        <f t="shared" si="197"/>
        <v>0</v>
      </c>
      <c r="X337" s="200">
        <f t="shared" si="197"/>
        <v>0</v>
      </c>
      <c r="Y337" s="200">
        <f t="shared" si="192"/>
        <v>0</v>
      </c>
      <c r="Z337" s="200">
        <f t="shared" si="197"/>
        <v>0</v>
      </c>
      <c r="AA337" s="200">
        <f t="shared" si="197"/>
        <v>0</v>
      </c>
      <c r="AB337" s="200">
        <f t="shared" si="197"/>
        <v>0</v>
      </c>
      <c r="AC337" s="200">
        <f t="shared" si="193"/>
        <v>0</v>
      </c>
      <c r="AD337" s="200">
        <f t="shared" si="197"/>
        <v>0</v>
      </c>
      <c r="AE337" s="200">
        <f t="shared" si="197"/>
        <v>0</v>
      </c>
      <c r="AF337" s="200">
        <f t="shared" si="197"/>
        <v>0</v>
      </c>
      <c r="AG337" s="200">
        <f t="shared" si="194"/>
        <v>0</v>
      </c>
      <c r="AH337" s="200">
        <f t="shared" si="197"/>
        <v>0</v>
      </c>
      <c r="AI337" s="200">
        <f t="shared" si="197"/>
        <v>0</v>
      </c>
      <c r="AJ337" s="200">
        <f t="shared" si="197"/>
        <v>0</v>
      </c>
      <c r="AK337" s="200">
        <f t="shared" si="195"/>
        <v>0</v>
      </c>
      <c r="AL337" s="200">
        <f t="shared" si="196"/>
        <v>0</v>
      </c>
    </row>
    <row r="338" spans="2:38" hidden="1" x14ac:dyDescent="0.25">
      <c r="B338" s="189" t="s">
        <v>390</v>
      </c>
      <c r="C338" s="190" t="s">
        <v>261</v>
      </c>
      <c r="D3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91">
        <f t="shared" si="188"/>
        <v>0</v>
      </c>
      <c r="G338" s="191"/>
      <c r="H338" s="191">
        <f t="shared" si="189"/>
        <v>0</v>
      </c>
      <c r="I338" s="191"/>
      <c r="J338" s="191">
        <f t="shared" si="190"/>
        <v>0</v>
      </c>
      <c r="K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91">
        <f t="shared" si="192"/>
        <v>0</v>
      </c>
      <c r="Z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91">
        <f t="shared" si="193"/>
        <v>0</v>
      </c>
      <c r="AD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91">
        <f t="shared" si="194"/>
        <v>0</v>
      </c>
      <c r="AH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91">
        <f t="shared" si="195"/>
        <v>0</v>
      </c>
      <c r="AL338" s="191">
        <f t="shared" si="196"/>
        <v>0</v>
      </c>
    </row>
    <row r="339" spans="2:38" hidden="1" x14ac:dyDescent="0.25">
      <c r="B339" s="189" t="s">
        <v>391</v>
      </c>
      <c r="C339" s="190" t="s">
        <v>262</v>
      </c>
      <c r="D3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91">
        <f t="shared" si="188"/>
        <v>0</v>
      </c>
      <c r="G339" s="191"/>
      <c r="H339" s="191">
        <f t="shared" si="189"/>
        <v>0</v>
      </c>
      <c r="I339" s="191"/>
      <c r="J339" s="191">
        <f t="shared" si="190"/>
        <v>0</v>
      </c>
      <c r="K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91">
        <f t="shared" si="192"/>
        <v>0</v>
      </c>
      <c r="Z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91">
        <f t="shared" si="193"/>
        <v>0</v>
      </c>
      <c r="AD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91">
        <f t="shared" si="194"/>
        <v>0</v>
      </c>
      <c r="AH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91">
        <f t="shared" si="195"/>
        <v>0</v>
      </c>
      <c r="AL339" s="191">
        <f t="shared" si="196"/>
        <v>0</v>
      </c>
    </row>
    <row r="340" spans="2:38" x14ac:dyDescent="0.25">
      <c r="B340" s="198" t="s">
        <v>392</v>
      </c>
      <c r="C340" s="199" t="s">
        <v>263</v>
      </c>
      <c r="D340" s="200">
        <f>SUM(D341:D377)</f>
        <v>930350</v>
      </c>
      <c r="E340" s="200">
        <f>SUM(E341:E377)</f>
        <v>976446.49</v>
      </c>
      <c r="F340" s="200">
        <f t="shared" si="188"/>
        <v>1906796.49</v>
      </c>
      <c r="G340" s="200">
        <f>SUM(G341:G377)</f>
        <v>0</v>
      </c>
      <c r="H340" s="200">
        <f t="shared" si="189"/>
        <v>1906796.49</v>
      </c>
      <c r="I340" s="200">
        <f>SUM(I341:I377)</f>
        <v>0</v>
      </c>
      <c r="J340" s="200">
        <f t="shared" si="190"/>
        <v>1906796.49</v>
      </c>
      <c r="K340" s="200">
        <f t="shared" ref="K340:X340" si="198">SUM(K341:K377)</f>
        <v>0</v>
      </c>
      <c r="L340" s="200">
        <f t="shared" si="198"/>
        <v>204000</v>
      </c>
      <c r="M340" s="200">
        <f t="shared" si="198"/>
        <v>525000</v>
      </c>
      <c r="N340" s="200">
        <f t="shared" si="198"/>
        <v>199600</v>
      </c>
      <c r="O340" s="200">
        <f t="shared" si="198"/>
        <v>250000</v>
      </c>
      <c r="P340" s="200">
        <f t="shared" si="198"/>
        <v>348596.49</v>
      </c>
      <c r="Q340" s="200">
        <f t="shared" si="198"/>
        <v>0</v>
      </c>
      <c r="R340" s="200">
        <f t="shared" si="198"/>
        <v>12000</v>
      </c>
      <c r="S340" s="200">
        <f t="shared" si="198"/>
        <v>0</v>
      </c>
      <c r="T340" s="200">
        <f t="shared" si="198"/>
        <v>0</v>
      </c>
      <c r="U340" s="200">
        <f t="shared" si="198"/>
        <v>367600</v>
      </c>
      <c r="V340" s="200">
        <f t="shared" si="198"/>
        <v>150000</v>
      </c>
      <c r="W340" s="200">
        <f t="shared" si="198"/>
        <v>770150</v>
      </c>
      <c r="X340" s="200">
        <f t="shared" si="198"/>
        <v>732000</v>
      </c>
      <c r="Y340" s="200">
        <f t="shared" si="192"/>
        <v>1652150</v>
      </c>
      <c r="Z340" s="200">
        <f>SUM(Z341:Z377)</f>
        <v>0</v>
      </c>
      <c r="AA340" s="200">
        <f>SUM(AA341:AA377)</f>
        <v>0</v>
      </c>
      <c r="AB340" s="200">
        <f>SUM(AB341:AB377)</f>
        <v>0</v>
      </c>
      <c r="AC340" s="200">
        <f t="shared" si="193"/>
        <v>0</v>
      </c>
      <c r="AD340" s="200">
        <f>SUM(AD341:AD377)</f>
        <v>0</v>
      </c>
      <c r="AE340" s="200">
        <f>SUM(AE341:AE377)</f>
        <v>0</v>
      </c>
      <c r="AF340" s="200">
        <f>SUM(AF341:AF377)</f>
        <v>233846.49</v>
      </c>
      <c r="AG340" s="200">
        <f t="shared" si="194"/>
        <v>233846.49</v>
      </c>
      <c r="AH340" s="200">
        <f>SUM(AH341:AH377)</f>
        <v>0</v>
      </c>
      <c r="AI340" s="200">
        <f>SUM(AI341:AI377)</f>
        <v>4000</v>
      </c>
      <c r="AJ340" s="200">
        <f>SUM(AJ341:AJ377)</f>
        <v>16800</v>
      </c>
      <c r="AK340" s="200">
        <f t="shared" si="195"/>
        <v>20800</v>
      </c>
      <c r="AL340" s="200">
        <f t="shared" si="196"/>
        <v>1906796.49</v>
      </c>
    </row>
    <row r="341" spans="2:38" x14ac:dyDescent="0.25">
      <c r="B341" s="189" t="s">
        <v>393</v>
      </c>
      <c r="C341" s="190" t="s">
        <v>264</v>
      </c>
      <c r="D3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57750</v>
      </c>
      <c r="E3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233846.49</v>
      </c>
      <c r="F341" s="191">
        <f t="shared" si="188"/>
        <v>291596.49</v>
      </c>
      <c r="G341" s="191"/>
      <c r="H341" s="191">
        <f t="shared" si="189"/>
        <v>291596.49</v>
      </c>
      <c r="I341" s="191"/>
      <c r="J341" s="191">
        <f t="shared" si="190"/>
        <v>291596.49</v>
      </c>
      <c r="K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291596.49</v>
      </c>
      <c r="Q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57750</v>
      </c>
      <c r="X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91">
        <f t="shared" si="192"/>
        <v>57750</v>
      </c>
      <c r="Z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91">
        <f t="shared" si="193"/>
        <v>0</v>
      </c>
      <c r="AD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233846.49</v>
      </c>
      <c r="AG341" s="191">
        <f t="shared" si="194"/>
        <v>233846.49</v>
      </c>
      <c r="AH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91">
        <f t="shared" si="195"/>
        <v>0</v>
      </c>
      <c r="AL341" s="191">
        <f t="shared" si="196"/>
        <v>291596.49</v>
      </c>
    </row>
    <row r="342" spans="2:38" x14ac:dyDescent="0.25">
      <c r="B342" s="189" t="s">
        <v>1098</v>
      </c>
      <c r="C342" s="190" t="s">
        <v>1099</v>
      </c>
      <c r="D3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497600</v>
      </c>
      <c r="E3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339600</v>
      </c>
      <c r="F342" s="191">
        <f t="shared" si="188"/>
        <v>837200</v>
      </c>
      <c r="G342" s="191"/>
      <c r="H342" s="191">
        <f t="shared" si="189"/>
        <v>837200</v>
      </c>
      <c r="I342" s="191"/>
      <c r="J342" s="191">
        <f t="shared" si="190"/>
        <v>837200</v>
      </c>
      <c r="K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136000</v>
      </c>
      <c r="M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169600</v>
      </c>
      <c r="O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P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Q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S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367600</v>
      </c>
      <c r="V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192400</v>
      </c>
      <c r="X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624000</v>
      </c>
      <c r="Y342" s="191">
        <f t="shared" si="192"/>
        <v>816400</v>
      </c>
      <c r="Z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91">
        <f t="shared" si="193"/>
        <v>0</v>
      </c>
      <c r="AD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91">
        <f t="shared" si="194"/>
        <v>0</v>
      </c>
      <c r="AH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AJ3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16800</v>
      </c>
      <c r="AK342" s="191">
        <f t="shared" si="195"/>
        <v>20800</v>
      </c>
      <c r="AL342" s="191">
        <f t="shared" si="196"/>
        <v>837200</v>
      </c>
    </row>
    <row r="343" spans="2:38" x14ac:dyDescent="0.25">
      <c r="B343" s="189" t="s">
        <v>1100</v>
      </c>
      <c r="C343" s="190" t="s">
        <v>1099</v>
      </c>
      <c r="D3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191">
        <f t="shared" si="188"/>
        <v>0</v>
      </c>
      <c r="G343" s="191"/>
      <c r="H343" s="191">
        <f t="shared" si="189"/>
        <v>0</v>
      </c>
      <c r="I343" s="191"/>
      <c r="J343" s="191">
        <f t="shared" si="190"/>
        <v>0</v>
      </c>
      <c r="K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91">
        <f t="shared" si="192"/>
        <v>0</v>
      </c>
      <c r="Z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91">
        <f t="shared" si="193"/>
        <v>0</v>
      </c>
      <c r="AD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91">
        <f t="shared" si="194"/>
        <v>0</v>
      </c>
      <c r="AH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91">
        <f t="shared" si="195"/>
        <v>0</v>
      </c>
      <c r="AL343" s="191">
        <f t="shared" si="196"/>
        <v>0</v>
      </c>
    </row>
    <row r="344" spans="2:38" x14ac:dyDescent="0.25">
      <c r="B344" s="189" t="s">
        <v>1101</v>
      </c>
      <c r="C344" s="190" t="s">
        <v>1102</v>
      </c>
      <c r="D3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60000</v>
      </c>
      <c r="F344" s="191">
        <f t="shared" si="188"/>
        <v>60000</v>
      </c>
      <c r="G344" s="191"/>
      <c r="H344" s="191">
        <f t="shared" si="189"/>
        <v>60000</v>
      </c>
      <c r="I344" s="191"/>
      <c r="J344" s="191">
        <f t="shared" si="190"/>
        <v>60000</v>
      </c>
      <c r="K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M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Y344" s="191">
        <f t="shared" si="192"/>
        <v>60000</v>
      </c>
      <c r="Z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91">
        <f t="shared" si="193"/>
        <v>0</v>
      </c>
      <c r="AD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91">
        <f t="shared" si="194"/>
        <v>0</v>
      </c>
      <c r="AH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91">
        <f t="shared" si="195"/>
        <v>0</v>
      </c>
      <c r="AL344" s="191">
        <f t="shared" si="196"/>
        <v>60000</v>
      </c>
    </row>
    <row r="345" spans="2:38" hidden="1" x14ac:dyDescent="0.25">
      <c r="B345" s="189" t="s">
        <v>1103</v>
      </c>
      <c r="C345" s="190" t="s">
        <v>1102</v>
      </c>
      <c r="D3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91">
        <f t="shared" si="188"/>
        <v>0</v>
      </c>
      <c r="G345" s="191"/>
      <c r="H345" s="191">
        <f t="shared" si="189"/>
        <v>0</v>
      </c>
      <c r="I345" s="191"/>
      <c r="J345" s="191">
        <f t="shared" si="190"/>
        <v>0</v>
      </c>
      <c r="K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91">
        <f t="shared" si="192"/>
        <v>0</v>
      </c>
      <c r="Z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91">
        <f t="shared" si="193"/>
        <v>0</v>
      </c>
      <c r="AD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91">
        <f t="shared" si="194"/>
        <v>0</v>
      </c>
      <c r="AH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91">
        <f t="shared" si="195"/>
        <v>0</v>
      </c>
      <c r="AL345" s="191">
        <f t="shared" si="196"/>
        <v>0</v>
      </c>
    </row>
    <row r="346" spans="2:38" hidden="1" x14ac:dyDescent="0.25">
      <c r="B346" s="189" t="s">
        <v>1104</v>
      </c>
      <c r="C346" s="190" t="s">
        <v>1105</v>
      </c>
      <c r="D3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91">
        <f t="shared" si="188"/>
        <v>0</v>
      </c>
      <c r="G346" s="191"/>
      <c r="H346" s="191">
        <f t="shared" si="189"/>
        <v>0</v>
      </c>
      <c r="I346" s="191"/>
      <c r="J346" s="191">
        <f t="shared" si="190"/>
        <v>0</v>
      </c>
      <c r="K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91">
        <f t="shared" si="192"/>
        <v>0</v>
      </c>
      <c r="Z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91">
        <f t="shared" si="193"/>
        <v>0</v>
      </c>
      <c r="AD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91">
        <f t="shared" si="194"/>
        <v>0</v>
      </c>
      <c r="AH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91">
        <f t="shared" si="195"/>
        <v>0</v>
      </c>
      <c r="AL346" s="191">
        <f t="shared" si="196"/>
        <v>0</v>
      </c>
    </row>
    <row r="347" spans="2:38" hidden="1" x14ac:dyDescent="0.25">
      <c r="B347" s="189" t="s">
        <v>1106</v>
      </c>
      <c r="C347" s="190" t="s">
        <v>1107</v>
      </c>
      <c r="D3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91">
        <f t="shared" si="188"/>
        <v>0</v>
      </c>
      <c r="G347" s="191"/>
      <c r="H347" s="191">
        <f t="shared" si="189"/>
        <v>0</v>
      </c>
      <c r="I347" s="191"/>
      <c r="J347" s="191">
        <f t="shared" si="190"/>
        <v>0</v>
      </c>
      <c r="K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91">
        <f t="shared" si="192"/>
        <v>0</v>
      </c>
      <c r="Z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91">
        <f t="shared" si="193"/>
        <v>0</v>
      </c>
      <c r="AD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91">
        <f t="shared" si="194"/>
        <v>0</v>
      </c>
      <c r="AH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91">
        <f t="shared" si="195"/>
        <v>0</v>
      </c>
      <c r="AL347" s="191">
        <f t="shared" si="196"/>
        <v>0</v>
      </c>
    </row>
    <row r="348" spans="2:38" hidden="1" x14ac:dyDescent="0.25">
      <c r="B348" s="189" t="s">
        <v>1108</v>
      </c>
      <c r="C348" s="190" t="s">
        <v>1109</v>
      </c>
      <c r="D3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91">
        <f t="shared" si="188"/>
        <v>0</v>
      </c>
      <c r="G348" s="191"/>
      <c r="H348" s="191">
        <f t="shared" si="189"/>
        <v>0</v>
      </c>
      <c r="I348" s="191"/>
      <c r="J348" s="191">
        <f t="shared" si="190"/>
        <v>0</v>
      </c>
      <c r="K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91">
        <f t="shared" si="192"/>
        <v>0</v>
      </c>
      <c r="Z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91">
        <f t="shared" si="193"/>
        <v>0</v>
      </c>
      <c r="AD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91">
        <f t="shared" si="194"/>
        <v>0</v>
      </c>
      <c r="AH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91">
        <f t="shared" si="195"/>
        <v>0</v>
      </c>
      <c r="AL348" s="191">
        <f t="shared" si="196"/>
        <v>0</v>
      </c>
    </row>
    <row r="349" spans="2:38" hidden="1" x14ac:dyDescent="0.25">
      <c r="B349" s="189" t="s">
        <v>1110</v>
      </c>
      <c r="C349" s="190" t="s">
        <v>1111</v>
      </c>
      <c r="D3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91">
        <f t="shared" si="188"/>
        <v>0</v>
      </c>
      <c r="G349" s="191"/>
      <c r="H349" s="191">
        <f t="shared" si="189"/>
        <v>0</v>
      </c>
      <c r="I349" s="191"/>
      <c r="J349" s="191">
        <f t="shared" si="190"/>
        <v>0</v>
      </c>
      <c r="K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91">
        <f t="shared" si="192"/>
        <v>0</v>
      </c>
      <c r="Z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91">
        <f t="shared" si="193"/>
        <v>0</v>
      </c>
      <c r="AD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91">
        <f t="shared" si="194"/>
        <v>0</v>
      </c>
      <c r="AH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91">
        <f t="shared" si="195"/>
        <v>0</v>
      </c>
      <c r="AL349" s="191">
        <f t="shared" si="196"/>
        <v>0</v>
      </c>
    </row>
    <row r="350" spans="2:38" hidden="1" x14ac:dyDescent="0.25">
      <c r="B350" s="189" t="s">
        <v>1112</v>
      </c>
      <c r="C350" s="190" t="s">
        <v>1113</v>
      </c>
      <c r="D3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91">
        <f t="shared" si="188"/>
        <v>0</v>
      </c>
      <c r="G350" s="191"/>
      <c r="H350" s="191">
        <f t="shared" si="189"/>
        <v>0</v>
      </c>
      <c r="I350" s="191"/>
      <c r="J350" s="191">
        <f t="shared" si="190"/>
        <v>0</v>
      </c>
      <c r="K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91">
        <f t="shared" si="192"/>
        <v>0</v>
      </c>
      <c r="Z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91">
        <f t="shared" si="193"/>
        <v>0</v>
      </c>
      <c r="AD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91">
        <f t="shared" si="194"/>
        <v>0</v>
      </c>
      <c r="AH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91">
        <f t="shared" si="195"/>
        <v>0</v>
      </c>
      <c r="AL350" s="191">
        <f t="shared" si="196"/>
        <v>0</v>
      </c>
    </row>
    <row r="351" spans="2:38" hidden="1" x14ac:dyDescent="0.25">
      <c r="B351" s="189" t="s">
        <v>394</v>
      </c>
      <c r="C351" s="190" t="s">
        <v>1114</v>
      </c>
      <c r="D3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91">
        <f t="shared" si="188"/>
        <v>0</v>
      </c>
      <c r="G351" s="191"/>
      <c r="H351" s="191">
        <f t="shared" si="189"/>
        <v>0</v>
      </c>
      <c r="I351" s="191"/>
      <c r="J351" s="191">
        <f t="shared" si="190"/>
        <v>0</v>
      </c>
      <c r="K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91">
        <f t="shared" si="192"/>
        <v>0</v>
      </c>
      <c r="Z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91">
        <f t="shared" si="193"/>
        <v>0</v>
      </c>
      <c r="AD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91">
        <f t="shared" si="194"/>
        <v>0</v>
      </c>
      <c r="AH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91">
        <f t="shared" si="195"/>
        <v>0</v>
      </c>
      <c r="AL351" s="191">
        <f t="shared" si="196"/>
        <v>0</v>
      </c>
    </row>
    <row r="352" spans="2:38" hidden="1" x14ac:dyDescent="0.25">
      <c r="B352" s="189" t="s">
        <v>1115</v>
      </c>
      <c r="C352" s="190" t="s">
        <v>1114</v>
      </c>
      <c r="D3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91">
        <f t="shared" si="188"/>
        <v>0</v>
      </c>
      <c r="G352" s="191"/>
      <c r="H352" s="191">
        <f t="shared" si="189"/>
        <v>0</v>
      </c>
      <c r="I352" s="191"/>
      <c r="J352" s="191">
        <f t="shared" si="190"/>
        <v>0</v>
      </c>
      <c r="K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91">
        <f t="shared" si="192"/>
        <v>0</v>
      </c>
      <c r="Z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91">
        <f t="shared" si="193"/>
        <v>0</v>
      </c>
      <c r="AD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91">
        <f t="shared" si="194"/>
        <v>0</v>
      </c>
      <c r="AH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91">
        <f t="shared" si="195"/>
        <v>0</v>
      </c>
      <c r="AL352" s="191">
        <f t="shared" si="196"/>
        <v>0</v>
      </c>
    </row>
    <row r="353" spans="2:38" hidden="1" x14ac:dyDescent="0.25">
      <c r="B353" s="189" t="s">
        <v>1116</v>
      </c>
      <c r="C353" s="190" t="s">
        <v>1117</v>
      </c>
      <c r="D3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91">
        <f t="shared" si="188"/>
        <v>0</v>
      </c>
      <c r="G353" s="191"/>
      <c r="H353" s="191">
        <f t="shared" si="189"/>
        <v>0</v>
      </c>
      <c r="I353" s="191"/>
      <c r="J353" s="191">
        <f t="shared" si="190"/>
        <v>0</v>
      </c>
      <c r="K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91">
        <f t="shared" si="192"/>
        <v>0</v>
      </c>
      <c r="Z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91">
        <f t="shared" si="193"/>
        <v>0</v>
      </c>
      <c r="AD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91">
        <f t="shared" si="194"/>
        <v>0</v>
      </c>
      <c r="AH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91">
        <f t="shared" si="195"/>
        <v>0</v>
      </c>
      <c r="AL353" s="191">
        <f t="shared" si="196"/>
        <v>0</v>
      </c>
    </row>
    <row r="354" spans="2:38" hidden="1" x14ac:dyDescent="0.25">
      <c r="B354" s="189" t="s">
        <v>1118</v>
      </c>
      <c r="C354" s="190" t="s">
        <v>1119</v>
      </c>
      <c r="D3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91">
        <f t="shared" si="188"/>
        <v>0</v>
      </c>
      <c r="G354" s="191"/>
      <c r="H354" s="191">
        <f t="shared" si="189"/>
        <v>0</v>
      </c>
      <c r="I354" s="191"/>
      <c r="J354" s="191">
        <f t="shared" si="190"/>
        <v>0</v>
      </c>
      <c r="K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91">
        <f t="shared" si="192"/>
        <v>0</v>
      </c>
      <c r="Z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91">
        <f t="shared" si="193"/>
        <v>0</v>
      </c>
      <c r="AD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91">
        <f t="shared" si="194"/>
        <v>0</v>
      </c>
      <c r="AH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91">
        <f t="shared" si="195"/>
        <v>0</v>
      </c>
      <c r="AL354" s="191">
        <f t="shared" si="196"/>
        <v>0</v>
      </c>
    </row>
    <row r="355" spans="2:38" x14ac:dyDescent="0.25">
      <c r="B355" s="189" t="s">
        <v>395</v>
      </c>
      <c r="C355" s="190" t="s">
        <v>1120</v>
      </c>
      <c r="D3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355" s="191">
        <f t="shared" si="188"/>
        <v>30000</v>
      </c>
      <c r="G355" s="191"/>
      <c r="H355" s="191">
        <f t="shared" si="189"/>
        <v>30000</v>
      </c>
      <c r="I355" s="191"/>
      <c r="J355" s="191">
        <f t="shared" si="190"/>
        <v>30000</v>
      </c>
      <c r="K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O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191">
        <f t="shared" si="192"/>
        <v>30000</v>
      </c>
      <c r="Z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91">
        <f t="shared" si="193"/>
        <v>0</v>
      </c>
      <c r="AD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91">
        <f t="shared" si="194"/>
        <v>0</v>
      </c>
      <c r="AH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91">
        <f t="shared" si="195"/>
        <v>0</v>
      </c>
      <c r="AL355" s="191">
        <f t="shared" si="196"/>
        <v>30000</v>
      </c>
    </row>
    <row r="356" spans="2:38" hidden="1" x14ac:dyDescent="0.25">
      <c r="B356" s="189" t="s">
        <v>1121</v>
      </c>
      <c r="C356" s="190" t="s">
        <v>1120</v>
      </c>
      <c r="D3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91">
        <f t="shared" si="188"/>
        <v>0</v>
      </c>
      <c r="G356" s="191"/>
      <c r="H356" s="191">
        <f t="shared" si="189"/>
        <v>0</v>
      </c>
      <c r="I356" s="191"/>
      <c r="J356" s="191">
        <f t="shared" si="190"/>
        <v>0</v>
      </c>
      <c r="K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91">
        <f t="shared" si="192"/>
        <v>0</v>
      </c>
      <c r="Z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91">
        <f t="shared" si="193"/>
        <v>0</v>
      </c>
      <c r="AD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91">
        <f t="shared" si="194"/>
        <v>0</v>
      </c>
      <c r="AH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91">
        <f t="shared" si="195"/>
        <v>0</v>
      </c>
      <c r="AL356" s="191">
        <f t="shared" si="196"/>
        <v>0</v>
      </c>
    </row>
    <row r="357" spans="2:38" hidden="1" x14ac:dyDescent="0.25">
      <c r="B357" s="189" t="s">
        <v>1122</v>
      </c>
      <c r="C357" s="190" t="s">
        <v>1123</v>
      </c>
      <c r="D3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91">
        <f t="shared" si="188"/>
        <v>0</v>
      </c>
      <c r="G357" s="191"/>
      <c r="H357" s="191">
        <f t="shared" si="189"/>
        <v>0</v>
      </c>
      <c r="I357" s="191"/>
      <c r="J357" s="191">
        <f t="shared" si="190"/>
        <v>0</v>
      </c>
      <c r="K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91">
        <f t="shared" si="192"/>
        <v>0</v>
      </c>
      <c r="Z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91">
        <f t="shared" si="193"/>
        <v>0</v>
      </c>
      <c r="AD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91">
        <f t="shared" si="194"/>
        <v>0</v>
      </c>
      <c r="AH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91">
        <f t="shared" si="195"/>
        <v>0</v>
      </c>
      <c r="AL357" s="191">
        <f t="shared" si="196"/>
        <v>0</v>
      </c>
    </row>
    <row r="358" spans="2:38" hidden="1" x14ac:dyDescent="0.25">
      <c r="B358" s="189" t="s">
        <v>1124</v>
      </c>
      <c r="C358" s="190" t="s">
        <v>1125</v>
      </c>
      <c r="D3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91">
        <f t="shared" ref="F358:F373" si="199">D358+E358</f>
        <v>0</v>
      </c>
      <c r="G358" s="191"/>
      <c r="H358" s="191">
        <f t="shared" ref="H358:H373" si="200">F358-G358</f>
        <v>0</v>
      </c>
      <c r="I358" s="191"/>
      <c r="J358" s="191">
        <f t="shared" ref="J358:J373" si="201">F358-I358</f>
        <v>0</v>
      </c>
      <c r="K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91">
        <f t="shared" ref="Y358:Y373" si="202">V358+W358+X358</f>
        <v>0</v>
      </c>
      <c r="Z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91">
        <f t="shared" ref="AC358:AC373" si="203">Z358+AA358+AB358</f>
        <v>0</v>
      </c>
      <c r="AD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91">
        <f t="shared" ref="AG358:AG373" si="204">AD358+AE358+AF358</f>
        <v>0</v>
      </c>
      <c r="AH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91">
        <f t="shared" ref="AK358:AK373" si="205">AH358+AI358+AJ358</f>
        <v>0</v>
      </c>
      <c r="AL358" s="191">
        <f t="shared" ref="AL358:AL373" si="206">Y358+AC358+AG358+AK358</f>
        <v>0</v>
      </c>
    </row>
    <row r="359" spans="2:38" hidden="1" x14ac:dyDescent="0.25">
      <c r="B359" s="189" t="s">
        <v>1126</v>
      </c>
      <c r="C359" s="190" t="s">
        <v>1127</v>
      </c>
      <c r="D3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91">
        <f t="shared" si="199"/>
        <v>0</v>
      </c>
      <c r="G359" s="191"/>
      <c r="H359" s="191">
        <f t="shared" si="200"/>
        <v>0</v>
      </c>
      <c r="I359" s="191"/>
      <c r="J359" s="191">
        <f t="shared" si="201"/>
        <v>0</v>
      </c>
      <c r="K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91">
        <f t="shared" si="202"/>
        <v>0</v>
      </c>
      <c r="Z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91">
        <f t="shared" si="203"/>
        <v>0</v>
      </c>
      <c r="AD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91">
        <f t="shared" si="204"/>
        <v>0</v>
      </c>
      <c r="AH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91">
        <f t="shared" si="205"/>
        <v>0</v>
      </c>
      <c r="AL359" s="191">
        <f t="shared" si="206"/>
        <v>0</v>
      </c>
    </row>
    <row r="360" spans="2:38" x14ac:dyDescent="0.25">
      <c r="B360" s="189" t="s">
        <v>396</v>
      </c>
      <c r="C360" s="190" t="s">
        <v>1128</v>
      </c>
      <c r="D3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268000</v>
      </c>
      <c r="F360" s="191">
        <f t="shared" si="199"/>
        <v>268000</v>
      </c>
      <c r="G360" s="191"/>
      <c r="H360" s="191">
        <f t="shared" si="200"/>
        <v>268000</v>
      </c>
      <c r="I360" s="191"/>
      <c r="J360" s="191">
        <f t="shared" si="201"/>
        <v>268000</v>
      </c>
      <c r="K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M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N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P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150000</v>
      </c>
      <c r="W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X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Y360" s="191">
        <f t="shared" si="202"/>
        <v>268000</v>
      </c>
      <c r="Z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91">
        <f t="shared" si="203"/>
        <v>0</v>
      </c>
      <c r="AD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91">
        <f t="shared" si="204"/>
        <v>0</v>
      </c>
      <c r="AH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91">
        <f t="shared" si="205"/>
        <v>0</v>
      </c>
      <c r="AL360" s="191">
        <f t="shared" si="206"/>
        <v>268000</v>
      </c>
    </row>
    <row r="361" spans="2:38" hidden="1" x14ac:dyDescent="0.25">
      <c r="B361" s="189" t="s">
        <v>1129</v>
      </c>
      <c r="C361" s="190" t="s">
        <v>1130</v>
      </c>
      <c r="D3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191">
        <f t="shared" si="199"/>
        <v>0</v>
      </c>
      <c r="G361" s="191"/>
      <c r="H361" s="191">
        <f t="shared" si="200"/>
        <v>0</v>
      </c>
      <c r="I361" s="191"/>
      <c r="J361" s="191">
        <f t="shared" si="201"/>
        <v>0</v>
      </c>
      <c r="K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191">
        <f t="shared" si="202"/>
        <v>0</v>
      </c>
      <c r="Z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91">
        <f t="shared" si="203"/>
        <v>0</v>
      </c>
      <c r="AD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91">
        <f t="shared" si="204"/>
        <v>0</v>
      </c>
      <c r="AH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91">
        <f t="shared" si="205"/>
        <v>0</v>
      </c>
      <c r="AL361" s="191">
        <f t="shared" si="206"/>
        <v>0</v>
      </c>
    </row>
    <row r="362" spans="2:38" hidden="1" x14ac:dyDescent="0.25">
      <c r="B362" s="189" t="s">
        <v>1131</v>
      </c>
      <c r="C362" s="190" t="s">
        <v>1132</v>
      </c>
      <c r="D3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91">
        <f t="shared" si="199"/>
        <v>0</v>
      </c>
      <c r="G362" s="191"/>
      <c r="H362" s="191">
        <f t="shared" si="200"/>
        <v>0</v>
      </c>
      <c r="I362" s="191"/>
      <c r="J362" s="191">
        <f t="shared" si="201"/>
        <v>0</v>
      </c>
      <c r="K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91">
        <f t="shared" si="202"/>
        <v>0</v>
      </c>
      <c r="Z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91">
        <f t="shared" si="203"/>
        <v>0</v>
      </c>
      <c r="AD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91">
        <f t="shared" si="204"/>
        <v>0</v>
      </c>
      <c r="AH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91">
        <f t="shared" si="205"/>
        <v>0</v>
      </c>
      <c r="AL362" s="191">
        <f t="shared" si="206"/>
        <v>0</v>
      </c>
    </row>
    <row r="363" spans="2:38" hidden="1" x14ac:dyDescent="0.25">
      <c r="B363" s="189" t="s">
        <v>1133</v>
      </c>
      <c r="C363" s="190" t="s">
        <v>1134</v>
      </c>
      <c r="D3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91">
        <f t="shared" si="199"/>
        <v>0</v>
      </c>
      <c r="G363" s="191"/>
      <c r="H363" s="191">
        <f t="shared" si="200"/>
        <v>0</v>
      </c>
      <c r="I363" s="191"/>
      <c r="J363" s="191">
        <f t="shared" si="201"/>
        <v>0</v>
      </c>
      <c r="K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91">
        <f t="shared" si="202"/>
        <v>0</v>
      </c>
      <c r="Z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91">
        <f t="shared" si="203"/>
        <v>0</v>
      </c>
      <c r="AD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91">
        <f t="shared" si="204"/>
        <v>0</v>
      </c>
      <c r="AH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91">
        <f t="shared" si="205"/>
        <v>0</v>
      </c>
      <c r="AL363" s="191">
        <f t="shared" si="206"/>
        <v>0</v>
      </c>
    </row>
    <row r="364" spans="2:38" hidden="1" x14ac:dyDescent="0.25">
      <c r="B364" s="189" t="s">
        <v>1135</v>
      </c>
      <c r="C364" s="190" t="s">
        <v>1136</v>
      </c>
      <c r="D3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91">
        <f t="shared" si="199"/>
        <v>0</v>
      </c>
      <c r="G364" s="191"/>
      <c r="H364" s="191">
        <f t="shared" si="200"/>
        <v>0</v>
      </c>
      <c r="I364" s="191"/>
      <c r="J364" s="191">
        <f t="shared" si="201"/>
        <v>0</v>
      </c>
      <c r="K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91">
        <f t="shared" si="202"/>
        <v>0</v>
      </c>
      <c r="Z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91">
        <f t="shared" si="203"/>
        <v>0</v>
      </c>
      <c r="AD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91">
        <f t="shared" si="204"/>
        <v>0</v>
      </c>
      <c r="AH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91">
        <f t="shared" si="205"/>
        <v>0</v>
      </c>
      <c r="AL364" s="191">
        <f t="shared" si="206"/>
        <v>0</v>
      </c>
    </row>
    <row r="365" spans="2:38" x14ac:dyDescent="0.25">
      <c r="B365" s="189" t="s">
        <v>397</v>
      </c>
      <c r="C365" s="190" t="s">
        <v>1137</v>
      </c>
      <c r="D3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191">
        <f t="shared" si="199"/>
        <v>0</v>
      </c>
      <c r="G365" s="191"/>
      <c r="H365" s="191">
        <f t="shared" si="200"/>
        <v>0</v>
      </c>
      <c r="I365" s="191"/>
      <c r="J365" s="191">
        <f t="shared" si="201"/>
        <v>0</v>
      </c>
      <c r="K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91">
        <f t="shared" si="202"/>
        <v>0</v>
      </c>
      <c r="Z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91">
        <f t="shared" si="203"/>
        <v>0</v>
      </c>
      <c r="AD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91">
        <f t="shared" si="204"/>
        <v>0</v>
      </c>
      <c r="AH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91">
        <f t="shared" si="205"/>
        <v>0</v>
      </c>
      <c r="AL365" s="191">
        <f t="shared" si="206"/>
        <v>0</v>
      </c>
    </row>
    <row r="366" spans="2:38" hidden="1" x14ac:dyDescent="0.25">
      <c r="B366" s="189" t="s">
        <v>1138</v>
      </c>
      <c r="C366" s="190" t="s">
        <v>1139</v>
      </c>
      <c r="D3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91">
        <f t="shared" si="199"/>
        <v>0</v>
      </c>
      <c r="G366" s="191"/>
      <c r="H366" s="191">
        <f t="shared" si="200"/>
        <v>0</v>
      </c>
      <c r="I366" s="191"/>
      <c r="J366" s="191">
        <f t="shared" si="201"/>
        <v>0</v>
      </c>
      <c r="K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91">
        <f t="shared" si="202"/>
        <v>0</v>
      </c>
      <c r="Z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91">
        <f t="shared" si="203"/>
        <v>0</v>
      </c>
      <c r="AD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91">
        <f t="shared" si="204"/>
        <v>0</v>
      </c>
      <c r="AH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91">
        <f t="shared" si="205"/>
        <v>0</v>
      </c>
      <c r="AL366" s="191">
        <f t="shared" si="206"/>
        <v>0</v>
      </c>
    </row>
    <row r="367" spans="2:38" hidden="1" x14ac:dyDescent="0.25">
      <c r="B367" s="189" t="s">
        <v>1140</v>
      </c>
      <c r="C367" s="190" t="s">
        <v>1141</v>
      </c>
      <c r="D3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191">
        <f t="shared" si="199"/>
        <v>0</v>
      </c>
      <c r="G367" s="191"/>
      <c r="H367" s="191">
        <f t="shared" si="200"/>
        <v>0</v>
      </c>
      <c r="I367" s="191"/>
      <c r="J367" s="191">
        <f t="shared" si="201"/>
        <v>0</v>
      </c>
      <c r="K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91">
        <f t="shared" si="202"/>
        <v>0</v>
      </c>
      <c r="Z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91">
        <f t="shared" si="203"/>
        <v>0</v>
      </c>
      <c r="AD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91">
        <f t="shared" si="204"/>
        <v>0</v>
      </c>
      <c r="AH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91">
        <f t="shared" si="205"/>
        <v>0</v>
      </c>
      <c r="AL367" s="191">
        <f t="shared" si="206"/>
        <v>0</v>
      </c>
    </row>
    <row r="368" spans="2:38" hidden="1" x14ac:dyDescent="0.25">
      <c r="B368" s="189" t="s">
        <v>1142</v>
      </c>
      <c r="C368" s="190" t="s">
        <v>1143</v>
      </c>
      <c r="D3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91">
        <f t="shared" si="199"/>
        <v>0</v>
      </c>
      <c r="G368" s="191"/>
      <c r="H368" s="191">
        <f t="shared" si="200"/>
        <v>0</v>
      </c>
      <c r="I368" s="191"/>
      <c r="J368" s="191">
        <f t="shared" si="201"/>
        <v>0</v>
      </c>
      <c r="K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91">
        <f t="shared" si="202"/>
        <v>0</v>
      </c>
      <c r="Z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91">
        <f t="shared" si="203"/>
        <v>0</v>
      </c>
      <c r="AD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91">
        <f t="shared" si="204"/>
        <v>0</v>
      </c>
      <c r="AH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91">
        <f t="shared" si="205"/>
        <v>0</v>
      </c>
      <c r="AL368" s="191">
        <f t="shared" si="206"/>
        <v>0</v>
      </c>
    </row>
    <row r="369" spans="1:38" hidden="1" x14ac:dyDescent="0.25">
      <c r="B369" s="189" t="s">
        <v>1144</v>
      </c>
      <c r="C369" s="190" t="s">
        <v>1145</v>
      </c>
      <c r="D3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91">
        <f t="shared" si="199"/>
        <v>0</v>
      </c>
      <c r="G369" s="191"/>
      <c r="H369" s="191">
        <f t="shared" si="200"/>
        <v>0</v>
      </c>
      <c r="I369" s="191"/>
      <c r="J369" s="191">
        <f t="shared" si="201"/>
        <v>0</v>
      </c>
      <c r="K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91">
        <f t="shared" si="202"/>
        <v>0</v>
      </c>
      <c r="Z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91">
        <f t="shared" si="203"/>
        <v>0</v>
      </c>
      <c r="AD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91">
        <f t="shared" si="204"/>
        <v>0</v>
      </c>
      <c r="AH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91">
        <f t="shared" si="205"/>
        <v>0</v>
      </c>
      <c r="AL369" s="191">
        <f t="shared" si="206"/>
        <v>0</v>
      </c>
    </row>
    <row r="370" spans="1:38" hidden="1" x14ac:dyDescent="0.25">
      <c r="B370" s="189" t="s">
        <v>1146</v>
      </c>
      <c r="C370" s="190" t="s">
        <v>1147</v>
      </c>
      <c r="D3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91">
        <f t="shared" si="199"/>
        <v>0</v>
      </c>
      <c r="G370" s="191"/>
      <c r="H370" s="191">
        <f t="shared" si="200"/>
        <v>0</v>
      </c>
      <c r="I370" s="191"/>
      <c r="J370" s="191">
        <f t="shared" si="201"/>
        <v>0</v>
      </c>
      <c r="K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91">
        <f t="shared" si="202"/>
        <v>0</v>
      </c>
      <c r="Z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91">
        <f t="shared" si="203"/>
        <v>0</v>
      </c>
      <c r="AD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91">
        <f t="shared" si="204"/>
        <v>0</v>
      </c>
      <c r="AH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91">
        <f t="shared" si="205"/>
        <v>0</v>
      </c>
      <c r="AL370" s="191">
        <f t="shared" si="206"/>
        <v>0</v>
      </c>
    </row>
    <row r="371" spans="1:38" x14ac:dyDescent="0.25">
      <c r="B371" s="189" t="s">
        <v>1148</v>
      </c>
      <c r="C371" s="190" t="s">
        <v>1149</v>
      </c>
      <c r="D3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375000</v>
      </c>
      <c r="E3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91">
        <f t="shared" si="199"/>
        <v>375000</v>
      </c>
      <c r="G371" s="191"/>
      <c r="H371" s="191">
        <f t="shared" si="200"/>
        <v>375000</v>
      </c>
      <c r="I371" s="191"/>
      <c r="J371" s="191">
        <f t="shared" si="201"/>
        <v>375000</v>
      </c>
      <c r="K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375000</v>
      </c>
      <c r="N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375000</v>
      </c>
      <c r="X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91">
        <f t="shared" si="202"/>
        <v>375000</v>
      </c>
      <c r="Z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91">
        <f t="shared" si="203"/>
        <v>0</v>
      </c>
      <c r="AD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91">
        <f t="shared" si="204"/>
        <v>0</v>
      </c>
      <c r="AH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91">
        <f t="shared" si="205"/>
        <v>0</v>
      </c>
      <c r="AL371" s="191">
        <f t="shared" si="206"/>
        <v>375000</v>
      </c>
    </row>
    <row r="372" spans="1:38" x14ac:dyDescent="0.25">
      <c r="B372" s="189" t="s">
        <v>1150</v>
      </c>
      <c r="C372" s="190" t="s">
        <v>1151</v>
      </c>
      <c r="D3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91">
        <f t="shared" si="199"/>
        <v>0</v>
      </c>
      <c r="G372" s="191"/>
      <c r="H372" s="191">
        <f t="shared" si="200"/>
        <v>0</v>
      </c>
      <c r="I372" s="191"/>
      <c r="J372" s="191">
        <f t="shared" si="201"/>
        <v>0</v>
      </c>
      <c r="K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91">
        <f t="shared" si="202"/>
        <v>0</v>
      </c>
      <c r="Z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91">
        <f t="shared" si="203"/>
        <v>0</v>
      </c>
      <c r="AD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91">
        <f t="shared" si="204"/>
        <v>0</v>
      </c>
      <c r="AH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91">
        <f t="shared" si="205"/>
        <v>0</v>
      </c>
      <c r="AL372" s="191">
        <f t="shared" si="206"/>
        <v>0</v>
      </c>
    </row>
    <row r="373" spans="1:38" x14ac:dyDescent="0.25">
      <c r="B373" s="189" t="s">
        <v>1152</v>
      </c>
      <c r="C373" s="190" t="s">
        <v>1153</v>
      </c>
      <c r="D3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373" s="191">
        <f t="shared" si="199"/>
        <v>45000</v>
      </c>
      <c r="G373" s="191"/>
      <c r="H373" s="191">
        <f t="shared" si="200"/>
        <v>45000</v>
      </c>
      <c r="I373" s="191"/>
      <c r="J373" s="191">
        <f t="shared" si="201"/>
        <v>45000</v>
      </c>
      <c r="K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Q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45000</v>
      </c>
      <c r="X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91">
        <f t="shared" si="202"/>
        <v>45000</v>
      </c>
      <c r="Z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91">
        <f t="shared" si="203"/>
        <v>0</v>
      </c>
      <c r="AD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91">
        <f t="shared" si="204"/>
        <v>0</v>
      </c>
      <c r="AH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91">
        <f t="shared" si="205"/>
        <v>0</v>
      </c>
      <c r="AL373" s="191">
        <f t="shared" si="206"/>
        <v>45000</v>
      </c>
    </row>
    <row r="374" spans="1:38" hidden="1" x14ac:dyDescent="0.25">
      <c r="B374" s="189" t="s">
        <v>1154</v>
      </c>
      <c r="C374" s="190" t="s">
        <v>1155</v>
      </c>
      <c r="D3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91">
        <f>D374+E374</f>
        <v>0</v>
      </c>
      <c r="G374" s="191"/>
      <c r="H374" s="191">
        <f t="shared" ref="H374:H405" si="207">F374-G374</f>
        <v>0</v>
      </c>
      <c r="I374" s="191"/>
      <c r="J374" s="191">
        <f t="shared" ref="J374:J405" si="208">F374-I374</f>
        <v>0</v>
      </c>
      <c r="K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91">
        <f t="shared" ref="Y374:Y405" si="209">V374+W374+X374</f>
        <v>0</v>
      </c>
      <c r="Z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91">
        <f t="shared" ref="AC374:AC405" si="210">Z374+AA374+AB374</f>
        <v>0</v>
      </c>
      <c r="AD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91">
        <f t="shared" ref="AG374:AG405" si="211">AD374+AE374+AF374</f>
        <v>0</v>
      </c>
      <c r="AH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91">
        <f t="shared" ref="AK374:AK405" si="212">AH374+AI374+AJ374</f>
        <v>0</v>
      </c>
      <c r="AL374" s="191">
        <f t="shared" ref="AL374:AL405" si="213">Y374+AC374+AG374+AK374</f>
        <v>0</v>
      </c>
    </row>
    <row r="375" spans="1:38" hidden="1" x14ac:dyDescent="0.25">
      <c r="B375" s="189" t="s">
        <v>1156</v>
      </c>
      <c r="C375" s="190" t="s">
        <v>1157</v>
      </c>
      <c r="D3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91">
        <f>D375+E375</f>
        <v>0</v>
      </c>
      <c r="G375" s="191"/>
      <c r="H375" s="191">
        <f t="shared" si="207"/>
        <v>0</v>
      </c>
      <c r="I375" s="191"/>
      <c r="J375" s="191">
        <f t="shared" si="208"/>
        <v>0</v>
      </c>
      <c r="K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91">
        <f t="shared" si="209"/>
        <v>0</v>
      </c>
      <c r="Z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91">
        <f t="shared" si="210"/>
        <v>0</v>
      </c>
      <c r="AD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91">
        <f t="shared" si="211"/>
        <v>0</v>
      </c>
      <c r="AH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91">
        <f t="shared" si="212"/>
        <v>0</v>
      </c>
      <c r="AL375" s="191">
        <f t="shared" si="213"/>
        <v>0</v>
      </c>
    </row>
    <row r="376" spans="1:38" hidden="1" x14ac:dyDescent="0.25">
      <c r="B376" s="189" t="s">
        <v>1158</v>
      </c>
      <c r="C376" s="190" t="s">
        <v>1157</v>
      </c>
      <c r="D3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91">
        <f>D376+E376</f>
        <v>0</v>
      </c>
      <c r="G376" s="191"/>
      <c r="H376" s="191">
        <f t="shared" si="207"/>
        <v>0</v>
      </c>
      <c r="I376" s="191"/>
      <c r="J376" s="191">
        <f t="shared" si="208"/>
        <v>0</v>
      </c>
      <c r="K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91">
        <f t="shared" si="209"/>
        <v>0</v>
      </c>
      <c r="Z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91">
        <f t="shared" si="210"/>
        <v>0</v>
      </c>
      <c r="AD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91">
        <f t="shared" si="211"/>
        <v>0</v>
      </c>
      <c r="AH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91">
        <f t="shared" si="212"/>
        <v>0</v>
      </c>
      <c r="AL376" s="191">
        <f t="shared" si="213"/>
        <v>0</v>
      </c>
    </row>
    <row r="377" spans="1:38" hidden="1" x14ac:dyDescent="0.25">
      <c r="B377" s="189" t="s">
        <v>1159</v>
      </c>
      <c r="C377" s="190" t="s">
        <v>1160</v>
      </c>
      <c r="D3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91">
        <f>D377+E377</f>
        <v>0</v>
      </c>
      <c r="G377" s="191"/>
      <c r="H377" s="191">
        <f t="shared" si="207"/>
        <v>0</v>
      </c>
      <c r="I377" s="191"/>
      <c r="J377" s="191">
        <f t="shared" si="208"/>
        <v>0</v>
      </c>
      <c r="K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91">
        <f t="shared" si="209"/>
        <v>0</v>
      </c>
      <c r="Z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91">
        <f t="shared" si="210"/>
        <v>0</v>
      </c>
      <c r="AD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91">
        <f t="shared" si="211"/>
        <v>0</v>
      </c>
      <c r="AH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91">
        <f t="shared" si="212"/>
        <v>0</v>
      </c>
      <c r="AL377" s="191">
        <f t="shared" si="213"/>
        <v>0</v>
      </c>
    </row>
    <row r="378" spans="1:38" hidden="1" x14ac:dyDescent="0.25">
      <c r="B378" s="198" t="s">
        <v>398</v>
      </c>
      <c r="C378" s="199" t="s">
        <v>265</v>
      </c>
      <c r="D378" s="200">
        <f>SUM(D379:D383)</f>
        <v>0</v>
      </c>
      <c r="E378" s="200">
        <f>SUM(E379:E383)</f>
        <v>0</v>
      </c>
      <c r="F378" s="200">
        <f t="shared" ref="F378:F448" si="214">D378+E378</f>
        <v>0</v>
      </c>
      <c r="G378" s="200">
        <f>SUM(G379:G383)</f>
        <v>0</v>
      </c>
      <c r="H378" s="200">
        <f t="shared" si="207"/>
        <v>0</v>
      </c>
      <c r="I378" s="200">
        <f>SUM(I379:I383)</f>
        <v>0</v>
      </c>
      <c r="J378" s="200">
        <f t="shared" si="208"/>
        <v>0</v>
      </c>
      <c r="K378" s="200">
        <f t="shared" ref="K378:X378" si="215">SUM(K379:K383)</f>
        <v>0</v>
      </c>
      <c r="L378" s="200">
        <f t="shared" si="215"/>
        <v>0</v>
      </c>
      <c r="M378" s="200">
        <f t="shared" si="215"/>
        <v>0</v>
      </c>
      <c r="N378" s="200">
        <f t="shared" si="215"/>
        <v>0</v>
      </c>
      <c r="O378" s="200">
        <f t="shared" si="215"/>
        <v>0</v>
      </c>
      <c r="P378" s="200">
        <f t="shared" si="215"/>
        <v>0</v>
      </c>
      <c r="Q378" s="200">
        <f t="shared" si="215"/>
        <v>0</v>
      </c>
      <c r="R378" s="200">
        <f t="shared" si="215"/>
        <v>0</v>
      </c>
      <c r="S378" s="200">
        <f t="shared" si="215"/>
        <v>0</v>
      </c>
      <c r="T378" s="200">
        <f t="shared" si="215"/>
        <v>0</v>
      </c>
      <c r="U378" s="200">
        <f t="shared" si="215"/>
        <v>0</v>
      </c>
      <c r="V378" s="200">
        <f t="shared" si="215"/>
        <v>0</v>
      </c>
      <c r="W378" s="200">
        <f t="shared" si="215"/>
        <v>0</v>
      </c>
      <c r="X378" s="200">
        <f t="shared" si="215"/>
        <v>0</v>
      </c>
      <c r="Y378" s="200">
        <f t="shared" si="209"/>
        <v>0</v>
      </c>
      <c r="Z378" s="200">
        <f>SUM(Z379:Z383)</f>
        <v>0</v>
      </c>
      <c r="AA378" s="200">
        <f>SUM(AA379:AA383)</f>
        <v>0</v>
      </c>
      <c r="AB378" s="200">
        <f>SUM(AB379:AB383)</f>
        <v>0</v>
      </c>
      <c r="AC378" s="200">
        <f t="shared" si="210"/>
        <v>0</v>
      </c>
      <c r="AD378" s="200">
        <f>SUM(AD379:AD383)</f>
        <v>0</v>
      </c>
      <c r="AE378" s="200">
        <f>SUM(AE379:AE383)</f>
        <v>0</v>
      </c>
      <c r="AF378" s="200">
        <f>SUM(AF379:AF383)</f>
        <v>0</v>
      </c>
      <c r="AG378" s="200">
        <f t="shared" si="211"/>
        <v>0</v>
      </c>
      <c r="AH378" s="200">
        <f>SUM(AH379:AH383)</f>
        <v>0</v>
      </c>
      <c r="AI378" s="200">
        <f>SUM(AI379:AI383)</f>
        <v>0</v>
      </c>
      <c r="AJ378" s="200">
        <f>SUM(AJ379:AJ383)</f>
        <v>0</v>
      </c>
      <c r="AK378" s="200">
        <f t="shared" si="212"/>
        <v>0</v>
      </c>
      <c r="AL378" s="200">
        <f t="shared" si="213"/>
        <v>0</v>
      </c>
    </row>
    <row r="379" spans="1:38" hidden="1" x14ac:dyDescent="0.25">
      <c r="B379" s="189" t="s">
        <v>399</v>
      </c>
      <c r="C379" s="190" t="s">
        <v>266</v>
      </c>
      <c r="D3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191">
        <f t="shared" si="214"/>
        <v>0</v>
      </c>
      <c r="G379" s="191"/>
      <c r="H379" s="191">
        <f t="shared" si="207"/>
        <v>0</v>
      </c>
      <c r="I379" s="191"/>
      <c r="J379" s="191">
        <f t="shared" si="208"/>
        <v>0</v>
      </c>
      <c r="K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91">
        <f t="shared" si="209"/>
        <v>0</v>
      </c>
      <c r="Z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91">
        <f t="shared" si="210"/>
        <v>0</v>
      </c>
      <c r="AD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91">
        <f t="shared" si="211"/>
        <v>0</v>
      </c>
      <c r="AH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91">
        <f t="shared" si="212"/>
        <v>0</v>
      </c>
      <c r="AL379" s="191">
        <f t="shared" si="213"/>
        <v>0</v>
      </c>
    </row>
    <row r="380" spans="1:38" hidden="1" x14ac:dyDescent="0.25">
      <c r="B380" s="189" t="s">
        <v>1161</v>
      </c>
      <c r="C380" s="190" t="s">
        <v>1162</v>
      </c>
      <c r="D3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91">
        <f t="shared" si="214"/>
        <v>0</v>
      </c>
      <c r="G380" s="191"/>
      <c r="H380" s="191">
        <f t="shared" si="207"/>
        <v>0</v>
      </c>
      <c r="I380" s="191"/>
      <c r="J380" s="191">
        <f t="shared" si="208"/>
        <v>0</v>
      </c>
      <c r="K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91">
        <f t="shared" si="209"/>
        <v>0</v>
      </c>
      <c r="Z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91">
        <f t="shared" si="210"/>
        <v>0</v>
      </c>
      <c r="AD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91">
        <f t="shared" si="211"/>
        <v>0</v>
      </c>
      <c r="AH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91">
        <f t="shared" si="212"/>
        <v>0</v>
      </c>
      <c r="AL380" s="191">
        <f t="shared" si="213"/>
        <v>0</v>
      </c>
    </row>
    <row r="381" spans="1:38" hidden="1" x14ac:dyDescent="0.25">
      <c r="B381" s="189" t="s">
        <v>1163</v>
      </c>
      <c r="C381" s="190" t="s">
        <v>1164</v>
      </c>
      <c r="D3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91">
        <f>D381+E381</f>
        <v>0</v>
      </c>
      <c r="G381" s="191"/>
      <c r="H381" s="191">
        <f t="shared" si="207"/>
        <v>0</v>
      </c>
      <c r="I381" s="191"/>
      <c r="J381" s="191">
        <f t="shared" si="208"/>
        <v>0</v>
      </c>
      <c r="K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91">
        <f t="shared" si="209"/>
        <v>0</v>
      </c>
      <c r="Z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91">
        <f t="shared" si="210"/>
        <v>0</v>
      </c>
      <c r="AD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91">
        <f t="shared" si="211"/>
        <v>0</v>
      </c>
      <c r="AH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91">
        <f t="shared" si="212"/>
        <v>0</v>
      </c>
      <c r="AL381" s="191">
        <f t="shared" si="213"/>
        <v>0</v>
      </c>
    </row>
    <row r="382" spans="1:38" hidden="1" x14ac:dyDescent="0.25">
      <c r="A382" s="396"/>
      <c r="B382" s="189" t="s">
        <v>1165</v>
      </c>
      <c r="C382" s="190" t="s">
        <v>1166</v>
      </c>
      <c r="D3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91">
        <f>D382+E382</f>
        <v>0</v>
      </c>
      <c r="G382" s="191"/>
      <c r="H382" s="191">
        <f t="shared" si="207"/>
        <v>0</v>
      </c>
      <c r="I382" s="191"/>
      <c r="J382" s="191">
        <f t="shared" si="208"/>
        <v>0</v>
      </c>
      <c r="K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91">
        <f t="shared" si="209"/>
        <v>0</v>
      </c>
      <c r="Z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91">
        <f t="shared" si="210"/>
        <v>0</v>
      </c>
      <c r="AD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91">
        <f t="shared" si="211"/>
        <v>0</v>
      </c>
      <c r="AH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91">
        <f t="shared" si="212"/>
        <v>0</v>
      </c>
      <c r="AL382" s="191">
        <f t="shared" si="213"/>
        <v>0</v>
      </c>
    </row>
    <row r="383" spans="1:38" hidden="1" x14ac:dyDescent="0.25">
      <c r="A383" s="396"/>
      <c r="B383" s="189" t="s">
        <v>1167</v>
      </c>
      <c r="C383" s="190" t="s">
        <v>1166</v>
      </c>
      <c r="D3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91">
        <f t="shared" si="214"/>
        <v>0</v>
      </c>
      <c r="G383" s="191"/>
      <c r="H383" s="191">
        <f t="shared" si="207"/>
        <v>0</v>
      </c>
      <c r="I383" s="191"/>
      <c r="J383" s="191">
        <f t="shared" si="208"/>
        <v>0</v>
      </c>
      <c r="K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91">
        <f t="shared" si="209"/>
        <v>0</v>
      </c>
      <c r="Z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91">
        <f t="shared" si="210"/>
        <v>0</v>
      </c>
      <c r="AD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91">
        <f t="shared" si="211"/>
        <v>0</v>
      </c>
      <c r="AH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91">
        <f t="shared" si="212"/>
        <v>0</v>
      </c>
      <c r="AL383" s="191">
        <f t="shared" si="213"/>
        <v>0</v>
      </c>
    </row>
    <row r="384" spans="1:38" hidden="1" x14ac:dyDescent="0.25">
      <c r="B384" s="198" t="s">
        <v>400</v>
      </c>
      <c r="C384" s="199" t="s">
        <v>267</v>
      </c>
      <c r="D384" s="200">
        <f>SUM(D385:D392)</f>
        <v>0</v>
      </c>
      <c r="E384" s="200">
        <f>SUM(E385:E392)</f>
        <v>0</v>
      </c>
      <c r="F384" s="200">
        <f t="shared" si="214"/>
        <v>0</v>
      </c>
      <c r="G384" s="200">
        <f>SUM(G385:G392)</f>
        <v>0</v>
      </c>
      <c r="H384" s="200">
        <f t="shared" si="207"/>
        <v>0</v>
      </c>
      <c r="I384" s="200">
        <f>SUM(I385:I392)</f>
        <v>0</v>
      </c>
      <c r="J384" s="200">
        <f t="shared" si="208"/>
        <v>0</v>
      </c>
      <c r="K384" s="200">
        <f t="shared" ref="K384:AJ384" si="216">SUM(K385:K392)</f>
        <v>0</v>
      </c>
      <c r="L384" s="200">
        <f t="shared" si="216"/>
        <v>0</v>
      </c>
      <c r="M384" s="200">
        <f t="shared" si="216"/>
        <v>0</v>
      </c>
      <c r="N384" s="200">
        <f t="shared" si="216"/>
        <v>0</v>
      </c>
      <c r="O384" s="200">
        <f t="shared" si="216"/>
        <v>0</v>
      </c>
      <c r="P384" s="200">
        <f t="shared" si="216"/>
        <v>0</v>
      </c>
      <c r="Q384" s="200">
        <f t="shared" si="216"/>
        <v>0</v>
      </c>
      <c r="R384" s="200">
        <f t="shared" si="216"/>
        <v>0</v>
      </c>
      <c r="S384" s="200">
        <f t="shared" si="216"/>
        <v>0</v>
      </c>
      <c r="T384" s="200">
        <f t="shared" si="216"/>
        <v>0</v>
      </c>
      <c r="U384" s="200">
        <f t="shared" si="216"/>
        <v>0</v>
      </c>
      <c r="V384" s="200">
        <f t="shared" si="216"/>
        <v>0</v>
      </c>
      <c r="W384" s="200">
        <f t="shared" si="216"/>
        <v>0</v>
      </c>
      <c r="X384" s="200">
        <f t="shared" si="216"/>
        <v>0</v>
      </c>
      <c r="Y384" s="200">
        <f t="shared" si="209"/>
        <v>0</v>
      </c>
      <c r="Z384" s="200">
        <f t="shared" si="216"/>
        <v>0</v>
      </c>
      <c r="AA384" s="200">
        <f t="shared" si="216"/>
        <v>0</v>
      </c>
      <c r="AB384" s="200">
        <f t="shared" si="216"/>
        <v>0</v>
      </c>
      <c r="AC384" s="200">
        <f t="shared" si="210"/>
        <v>0</v>
      </c>
      <c r="AD384" s="200">
        <f t="shared" si="216"/>
        <v>0</v>
      </c>
      <c r="AE384" s="200">
        <f t="shared" si="216"/>
        <v>0</v>
      </c>
      <c r="AF384" s="200">
        <f t="shared" si="216"/>
        <v>0</v>
      </c>
      <c r="AG384" s="200">
        <f t="shared" si="211"/>
        <v>0</v>
      </c>
      <c r="AH384" s="200">
        <f t="shared" si="216"/>
        <v>0</v>
      </c>
      <c r="AI384" s="200">
        <f t="shared" si="216"/>
        <v>0</v>
      </c>
      <c r="AJ384" s="200">
        <f t="shared" si="216"/>
        <v>0</v>
      </c>
      <c r="AK384" s="200">
        <f t="shared" si="212"/>
        <v>0</v>
      </c>
      <c r="AL384" s="200">
        <f t="shared" si="213"/>
        <v>0</v>
      </c>
    </row>
    <row r="385" spans="2:38" hidden="1" x14ac:dyDescent="0.25">
      <c r="B385" s="189" t="s">
        <v>401</v>
      </c>
      <c r="C385" s="190" t="s">
        <v>268</v>
      </c>
      <c r="D3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91">
        <f t="shared" si="214"/>
        <v>0</v>
      </c>
      <c r="G385" s="191"/>
      <c r="H385" s="191">
        <f t="shared" si="207"/>
        <v>0</v>
      </c>
      <c r="I385" s="191"/>
      <c r="J385" s="191">
        <f t="shared" si="208"/>
        <v>0</v>
      </c>
      <c r="K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91">
        <f t="shared" si="209"/>
        <v>0</v>
      </c>
      <c r="Z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91">
        <f t="shared" si="210"/>
        <v>0</v>
      </c>
      <c r="AD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91">
        <f t="shared" si="211"/>
        <v>0</v>
      </c>
      <c r="AH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91">
        <f t="shared" si="212"/>
        <v>0</v>
      </c>
      <c r="AL385" s="191">
        <f t="shared" si="213"/>
        <v>0</v>
      </c>
    </row>
    <row r="386" spans="2:38" hidden="1" x14ac:dyDescent="0.25">
      <c r="B386" s="189" t="s">
        <v>1168</v>
      </c>
      <c r="C386" s="190" t="s">
        <v>1169</v>
      </c>
      <c r="D3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91">
        <f>D386+E386</f>
        <v>0</v>
      </c>
      <c r="G386" s="191"/>
      <c r="H386" s="191">
        <f t="shared" si="207"/>
        <v>0</v>
      </c>
      <c r="I386" s="191"/>
      <c r="J386" s="191">
        <f t="shared" si="208"/>
        <v>0</v>
      </c>
      <c r="K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91">
        <f t="shared" si="209"/>
        <v>0</v>
      </c>
      <c r="Z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91">
        <f t="shared" si="210"/>
        <v>0</v>
      </c>
      <c r="AD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91">
        <f t="shared" si="211"/>
        <v>0</v>
      </c>
      <c r="AH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91">
        <f t="shared" si="212"/>
        <v>0</v>
      </c>
      <c r="AL386" s="191">
        <f t="shared" si="213"/>
        <v>0</v>
      </c>
    </row>
    <row r="387" spans="2:38" hidden="1" x14ac:dyDescent="0.25">
      <c r="B387" s="189" t="s">
        <v>402</v>
      </c>
      <c r="C387" s="190" t="s">
        <v>269</v>
      </c>
      <c r="D3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91">
        <f>D387+E387</f>
        <v>0</v>
      </c>
      <c r="G387" s="191"/>
      <c r="H387" s="191">
        <f t="shared" si="207"/>
        <v>0</v>
      </c>
      <c r="I387" s="191"/>
      <c r="J387" s="191">
        <f t="shared" si="208"/>
        <v>0</v>
      </c>
      <c r="K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91">
        <f t="shared" si="209"/>
        <v>0</v>
      </c>
      <c r="Z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91">
        <f t="shared" si="210"/>
        <v>0</v>
      </c>
      <c r="AD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91">
        <f t="shared" si="211"/>
        <v>0</v>
      </c>
      <c r="AH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91">
        <f t="shared" si="212"/>
        <v>0</v>
      </c>
      <c r="AL387" s="191">
        <f t="shared" si="213"/>
        <v>0</v>
      </c>
    </row>
    <row r="388" spans="2:38" hidden="1" x14ac:dyDescent="0.25">
      <c r="B388" s="189" t="s">
        <v>1170</v>
      </c>
      <c r="C388" s="190" t="s">
        <v>1171</v>
      </c>
      <c r="D3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91">
        <f>D388+E388</f>
        <v>0</v>
      </c>
      <c r="G388" s="191"/>
      <c r="H388" s="191">
        <f t="shared" si="207"/>
        <v>0</v>
      </c>
      <c r="I388" s="191"/>
      <c r="J388" s="191">
        <f t="shared" si="208"/>
        <v>0</v>
      </c>
      <c r="K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91">
        <f t="shared" si="209"/>
        <v>0</v>
      </c>
      <c r="Z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91">
        <f t="shared" si="210"/>
        <v>0</v>
      </c>
      <c r="AD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91">
        <f t="shared" si="211"/>
        <v>0</v>
      </c>
      <c r="AH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91">
        <f t="shared" si="212"/>
        <v>0</v>
      </c>
      <c r="AL388" s="191">
        <f t="shared" si="213"/>
        <v>0</v>
      </c>
    </row>
    <row r="389" spans="2:38" hidden="1" x14ac:dyDescent="0.25">
      <c r="B389" s="189" t="s">
        <v>1172</v>
      </c>
      <c r="C389" s="190" t="s">
        <v>1173</v>
      </c>
      <c r="D3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91">
        <f>D389+E389</f>
        <v>0</v>
      </c>
      <c r="G389" s="191"/>
      <c r="H389" s="191">
        <f t="shared" si="207"/>
        <v>0</v>
      </c>
      <c r="I389" s="191"/>
      <c r="J389" s="191">
        <f t="shared" si="208"/>
        <v>0</v>
      </c>
      <c r="K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91">
        <f t="shared" si="209"/>
        <v>0</v>
      </c>
      <c r="Z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91">
        <f t="shared" si="210"/>
        <v>0</v>
      </c>
      <c r="AD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91">
        <f t="shared" si="211"/>
        <v>0</v>
      </c>
      <c r="AH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91">
        <f t="shared" si="212"/>
        <v>0</v>
      </c>
      <c r="AL389" s="191">
        <f t="shared" si="213"/>
        <v>0</v>
      </c>
    </row>
    <row r="390" spans="2:38" hidden="1" x14ac:dyDescent="0.25">
      <c r="B390" s="189" t="s">
        <v>403</v>
      </c>
      <c r="C390" s="190" t="s">
        <v>270</v>
      </c>
      <c r="D3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91">
        <f t="shared" si="214"/>
        <v>0</v>
      </c>
      <c r="G390" s="191"/>
      <c r="H390" s="191">
        <f t="shared" si="207"/>
        <v>0</v>
      </c>
      <c r="I390" s="191"/>
      <c r="J390" s="191">
        <f t="shared" si="208"/>
        <v>0</v>
      </c>
      <c r="K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91">
        <f t="shared" si="209"/>
        <v>0</v>
      </c>
      <c r="Z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91">
        <f t="shared" si="210"/>
        <v>0</v>
      </c>
      <c r="AD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91">
        <f t="shared" si="211"/>
        <v>0</v>
      </c>
      <c r="AH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91">
        <f t="shared" si="212"/>
        <v>0</v>
      </c>
      <c r="AL390" s="191">
        <f t="shared" si="213"/>
        <v>0</v>
      </c>
    </row>
    <row r="391" spans="2:38" hidden="1" x14ac:dyDescent="0.25">
      <c r="B391" s="189" t="s">
        <v>1174</v>
      </c>
      <c r="C391" s="190" t="s">
        <v>1175</v>
      </c>
      <c r="D3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91">
        <f>D391+E391</f>
        <v>0</v>
      </c>
      <c r="G391" s="191"/>
      <c r="H391" s="191">
        <f t="shared" si="207"/>
        <v>0</v>
      </c>
      <c r="I391" s="191"/>
      <c r="J391" s="191">
        <f t="shared" si="208"/>
        <v>0</v>
      </c>
      <c r="K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91">
        <f t="shared" si="209"/>
        <v>0</v>
      </c>
      <c r="Z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91">
        <f t="shared" si="210"/>
        <v>0</v>
      </c>
      <c r="AD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91">
        <f t="shared" si="211"/>
        <v>0</v>
      </c>
      <c r="AH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91">
        <f t="shared" si="212"/>
        <v>0</v>
      </c>
      <c r="AL391" s="191">
        <f t="shared" si="213"/>
        <v>0</v>
      </c>
    </row>
    <row r="392" spans="2:38" hidden="1" x14ac:dyDescent="0.25">
      <c r="B392" s="189" t="s">
        <v>1176</v>
      </c>
      <c r="C392" s="190" t="s">
        <v>1177</v>
      </c>
      <c r="D3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91">
        <f t="shared" si="214"/>
        <v>0</v>
      </c>
      <c r="G392" s="191"/>
      <c r="H392" s="191">
        <f t="shared" si="207"/>
        <v>0</v>
      </c>
      <c r="I392" s="191"/>
      <c r="J392" s="191">
        <f t="shared" si="208"/>
        <v>0</v>
      </c>
      <c r="K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91">
        <f t="shared" si="209"/>
        <v>0</v>
      </c>
      <c r="Z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91">
        <f t="shared" si="210"/>
        <v>0</v>
      </c>
      <c r="AD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91">
        <f t="shared" si="211"/>
        <v>0</v>
      </c>
      <c r="AH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91">
        <f t="shared" si="212"/>
        <v>0</v>
      </c>
      <c r="AL392" s="191">
        <f t="shared" si="213"/>
        <v>0</v>
      </c>
    </row>
    <row r="393" spans="2:38" hidden="1" x14ac:dyDescent="0.25">
      <c r="B393" s="186" t="s">
        <v>389</v>
      </c>
      <c r="C393" s="187" t="s">
        <v>260</v>
      </c>
      <c r="D393" s="188">
        <f>D394+D404</f>
        <v>0</v>
      </c>
      <c r="E393" s="188">
        <f>E394+E404</f>
        <v>0</v>
      </c>
      <c r="F393" s="188">
        <f t="shared" si="214"/>
        <v>0</v>
      </c>
      <c r="G393" s="188">
        <f>G394+G404</f>
        <v>0</v>
      </c>
      <c r="H393" s="188">
        <f t="shared" si="207"/>
        <v>0</v>
      </c>
      <c r="I393" s="188">
        <f>I394+I404</f>
        <v>0</v>
      </c>
      <c r="J393" s="188">
        <f t="shared" si="208"/>
        <v>0</v>
      </c>
      <c r="K393" s="188">
        <f t="shared" ref="K393:AJ393" si="217">K394+K404</f>
        <v>0</v>
      </c>
      <c r="L393" s="188">
        <f t="shared" si="217"/>
        <v>0</v>
      </c>
      <c r="M393" s="188">
        <f t="shared" si="217"/>
        <v>0</v>
      </c>
      <c r="N393" s="188">
        <f t="shared" si="217"/>
        <v>0</v>
      </c>
      <c r="O393" s="188">
        <f t="shared" si="217"/>
        <v>0</v>
      </c>
      <c r="P393" s="188">
        <f t="shared" si="217"/>
        <v>0</v>
      </c>
      <c r="Q393" s="188">
        <f t="shared" si="217"/>
        <v>0</v>
      </c>
      <c r="R393" s="188">
        <f t="shared" si="217"/>
        <v>0</v>
      </c>
      <c r="S393" s="188">
        <f t="shared" si="217"/>
        <v>0</v>
      </c>
      <c r="T393" s="188">
        <f t="shared" si="217"/>
        <v>0</v>
      </c>
      <c r="U393" s="188">
        <f t="shared" si="217"/>
        <v>0</v>
      </c>
      <c r="V393" s="188">
        <f t="shared" si="217"/>
        <v>0</v>
      </c>
      <c r="W393" s="188">
        <f t="shared" si="217"/>
        <v>0</v>
      </c>
      <c r="X393" s="188">
        <f t="shared" si="217"/>
        <v>0</v>
      </c>
      <c r="Y393" s="188">
        <f t="shared" si="209"/>
        <v>0</v>
      </c>
      <c r="Z393" s="188">
        <f t="shared" si="217"/>
        <v>0</v>
      </c>
      <c r="AA393" s="188">
        <f t="shared" si="217"/>
        <v>0</v>
      </c>
      <c r="AB393" s="188">
        <f t="shared" si="217"/>
        <v>0</v>
      </c>
      <c r="AC393" s="188">
        <f t="shared" si="210"/>
        <v>0</v>
      </c>
      <c r="AD393" s="188">
        <f t="shared" si="217"/>
        <v>0</v>
      </c>
      <c r="AE393" s="188">
        <f t="shared" si="217"/>
        <v>0</v>
      </c>
      <c r="AF393" s="188">
        <f t="shared" si="217"/>
        <v>0</v>
      </c>
      <c r="AG393" s="188">
        <f t="shared" si="211"/>
        <v>0</v>
      </c>
      <c r="AH393" s="188">
        <f t="shared" si="217"/>
        <v>0</v>
      </c>
      <c r="AI393" s="188">
        <f t="shared" si="217"/>
        <v>0</v>
      </c>
      <c r="AJ393" s="188">
        <f t="shared" si="217"/>
        <v>0</v>
      </c>
      <c r="AK393" s="188">
        <f t="shared" si="212"/>
        <v>0</v>
      </c>
      <c r="AL393" s="188">
        <f t="shared" si="213"/>
        <v>0</v>
      </c>
    </row>
    <row r="394" spans="2:38" hidden="1" x14ac:dyDescent="0.25">
      <c r="B394" s="198" t="s">
        <v>390</v>
      </c>
      <c r="C394" s="199" t="s">
        <v>261</v>
      </c>
      <c r="D394" s="200">
        <f>SUM(D395:D403)</f>
        <v>0</v>
      </c>
      <c r="E394" s="200">
        <f>SUM(E395:E403)</f>
        <v>0</v>
      </c>
      <c r="F394" s="200">
        <f t="shared" si="214"/>
        <v>0</v>
      </c>
      <c r="G394" s="200">
        <f>SUM(G395:G403)</f>
        <v>0</v>
      </c>
      <c r="H394" s="200">
        <f t="shared" si="207"/>
        <v>0</v>
      </c>
      <c r="I394" s="200">
        <f>SUM(I395:I403)</f>
        <v>0</v>
      </c>
      <c r="J394" s="200">
        <f t="shared" si="208"/>
        <v>0</v>
      </c>
      <c r="K394" s="200">
        <f t="shared" ref="K394:AJ394" si="218">SUM(K395:K403)</f>
        <v>0</v>
      </c>
      <c r="L394" s="200">
        <f t="shared" si="218"/>
        <v>0</v>
      </c>
      <c r="M394" s="200">
        <f t="shared" si="218"/>
        <v>0</v>
      </c>
      <c r="N394" s="200">
        <f t="shared" si="218"/>
        <v>0</v>
      </c>
      <c r="O394" s="200">
        <f t="shared" si="218"/>
        <v>0</v>
      </c>
      <c r="P394" s="200">
        <f t="shared" si="218"/>
        <v>0</v>
      </c>
      <c r="Q394" s="200">
        <f t="shared" si="218"/>
        <v>0</v>
      </c>
      <c r="R394" s="200">
        <f t="shared" si="218"/>
        <v>0</v>
      </c>
      <c r="S394" s="200">
        <f t="shared" si="218"/>
        <v>0</v>
      </c>
      <c r="T394" s="200">
        <f t="shared" si="218"/>
        <v>0</v>
      </c>
      <c r="U394" s="200">
        <f t="shared" si="218"/>
        <v>0</v>
      </c>
      <c r="V394" s="200">
        <f t="shared" si="218"/>
        <v>0</v>
      </c>
      <c r="W394" s="200">
        <f t="shared" si="218"/>
        <v>0</v>
      </c>
      <c r="X394" s="200">
        <f t="shared" si="218"/>
        <v>0</v>
      </c>
      <c r="Y394" s="200">
        <f t="shared" si="209"/>
        <v>0</v>
      </c>
      <c r="Z394" s="200">
        <f t="shared" si="218"/>
        <v>0</v>
      </c>
      <c r="AA394" s="200">
        <f t="shared" si="218"/>
        <v>0</v>
      </c>
      <c r="AB394" s="200">
        <f t="shared" si="218"/>
        <v>0</v>
      </c>
      <c r="AC394" s="200">
        <f t="shared" si="210"/>
        <v>0</v>
      </c>
      <c r="AD394" s="200">
        <f t="shared" si="218"/>
        <v>0</v>
      </c>
      <c r="AE394" s="200">
        <f t="shared" si="218"/>
        <v>0</v>
      </c>
      <c r="AF394" s="200">
        <f t="shared" si="218"/>
        <v>0</v>
      </c>
      <c r="AG394" s="200">
        <f t="shared" si="211"/>
        <v>0</v>
      </c>
      <c r="AH394" s="200">
        <f t="shared" si="218"/>
        <v>0</v>
      </c>
      <c r="AI394" s="200">
        <f t="shared" si="218"/>
        <v>0</v>
      </c>
      <c r="AJ394" s="200">
        <f t="shared" si="218"/>
        <v>0</v>
      </c>
      <c r="AK394" s="200">
        <f t="shared" si="212"/>
        <v>0</v>
      </c>
      <c r="AL394" s="200">
        <f t="shared" si="213"/>
        <v>0</v>
      </c>
    </row>
    <row r="395" spans="2:38" hidden="1" x14ac:dyDescent="0.25">
      <c r="B395" s="189" t="s">
        <v>404</v>
      </c>
      <c r="C395" s="190" t="s">
        <v>271</v>
      </c>
      <c r="D3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91">
        <f t="shared" si="214"/>
        <v>0</v>
      </c>
      <c r="G395" s="191"/>
      <c r="H395" s="191">
        <f t="shared" si="207"/>
        <v>0</v>
      </c>
      <c r="I395" s="191"/>
      <c r="J395" s="191">
        <f t="shared" si="208"/>
        <v>0</v>
      </c>
      <c r="K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91">
        <f t="shared" si="209"/>
        <v>0</v>
      </c>
      <c r="Z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91">
        <f t="shared" si="210"/>
        <v>0</v>
      </c>
      <c r="AD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91">
        <f t="shared" si="211"/>
        <v>0</v>
      </c>
      <c r="AH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91">
        <f t="shared" si="212"/>
        <v>0</v>
      </c>
      <c r="AL395" s="191">
        <f t="shared" si="213"/>
        <v>0</v>
      </c>
    </row>
    <row r="396" spans="2:38" hidden="1" x14ac:dyDescent="0.25">
      <c r="B396" s="189" t="s">
        <v>1080</v>
      </c>
      <c r="C396" s="190" t="s">
        <v>1081</v>
      </c>
      <c r="D3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91">
        <f t="shared" si="214"/>
        <v>0</v>
      </c>
      <c r="G396" s="191"/>
      <c r="H396" s="191">
        <f t="shared" si="207"/>
        <v>0</v>
      </c>
      <c r="I396" s="191"/>
      <c r="J396" s="191">
        <f t="shared" si="208"/>
        <v>0</v>
      </c>
      <c r="K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91">
        <f t="shared" si="209"/>
        <v>0</v>
      </c>
      <c r="Z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91">
        <f t="shared" si="210"/>
        <v>0</v>
      </c>
      <c r="AD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91">
        <f t="shared" si="211"/>
        <v>0</v>
      </c>
      <c r="AH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91">
        <f t="shared" si="212"/>
        <v>0</v>
      </c>
      <c r="AL396" s="191">
        <f t="shared" si="213"/>
        <v>0</v>
      </c>
    </row>
    <row r="397" spans="2:38" hidden="1" x14ac:dyDescent="0.25">
      <c r="B397" s="189" t="s">
        <v>1082</v>
      </c>
      <c r="C397" s="190" t="s">
        <v>1083</v>
      </c>
      <c r="D3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91">
        <f>D397+E397</f>
        <v>0</v>
      </c>
      <c r="G397" s="191"/>
      <c r="H397" s="191">
        <f t="shared" si="207"/>
        <v>0</v>
      </c>
      <c r="I397" s="191"/>
      <c r="J397" s="191">
        <f t="shared" si="208"/>
        <v>0</v>
      </c>
      <c r="K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91">
        <f t="shared" si="209"/>
        <v>0</v>
      </c>
      <c r="Z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91">
        <f t="shared" si="210"/>
        <v>0</v>
      </c>
      <c r="AD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91">
        <f t="shared" si="211"/>
        <v>0</v>
      </c>
      <c r="AH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91">
        <f t="shared" si="212"/>
        <v>0</v>
      </c>
      <c r="AL397" s="191">
        <f t="shared" si="213"/>
        <v>0</v>
      </c>
    </row>
    <row r="398" spans="2:38" hidden="1" x14ac:dyDescent="0.25">
      <c r="B398" s="189" t="s">
        <v>1084</v>
      </c>
      <c r="C398" s="190" t="s">
        <v>1085</v>
      </c>
      <c r="D3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91">
        <f>D398+E398</f>
        <v>0</v>
      </c>
      <c r="G398" s="191"/>
      <c r="H398" s="191">
        <f t="shared" si="207"/>
        <v>0</v>
      </c>
      <c r="I398" s="191"/>
      <c r="J398" s="191">
        <f t="shared" si="208"/>
        <v>0</v>
      </c>
      <c r="K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91">
        <f t="shared" si="209"/>
        <v>0</v>
      </c>
      <c r="Z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91">
        <f t="shared" si="210"/>
        <v>0</v>
      </c>
      <c r="AD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91">
        <f t="shared" si="211"/>
        <v>0</v>
      </c>
      <c r="AH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91">
        <f t="shared" si="212"/>
        <v>0</v>
      </c>
      <c r="AL398" s="191">
        <f t="shared" si="213"/>
        <v>0</v>
      </c>
    </row>
    <row r="399" spans="2:38" hidden="1" x14ac:dyDescent="0.25">
      <c r="B399" s="189" t="s">
        <v>1086</v>
      </c>
      <c r="C399" s="190" t="s">
        <v>1087</v>
      </c>
      <c r="D3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91">
        <f>D399+E399</f>
        <v>0</v>
      </c>
      <c r="G399" s="191"/>
      <c r="H399" s="191">
        <f t="shared" si="207"/>
        <v>0</v>
      </c>
      <c r="I399" s="191"/>
      <c r="J399" s="191">
        <f t="shared" si="208"/>
        <v>0</v>
      </c>
      <c r="K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91">
        <f t="shared" si="209"/>
        <v>0</v>
      </c>
      <c r="Z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91">
        <f t="shared" si="210"/>
        <v>0</v>
      </c>
      <c r="AD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91">
        <f t="shared" si="211"/>
        <v>0</v>
      </c>
      <c r="AH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91">
        <f t="shared" si="212"/>
        <v>0</v>
      </c>
      <c r="AL399" s="191">
        <f t="shared" si="213"/>
        <v>0</v>
      </c>
    </row>
    <row r="400" spans="2:38" hidden="1" x14ac:dyDescent="0.25">
      <c r="B400" s="189" t="s">
        <v>405</v>
      </c>
      <c r="C400" s="190" t="s">
        <v>272</v>
      </c>
      <c r="D4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91">
        <f t="shared" si="214"/>
        <v>0</v>
      </c>
      <c r="G400" s="191"/>
      <c r="H400" s="191">
        <f t="shared" si="207"/>
        <v>0</v>
      </c>
      <c r="I400" s="191"/>
      <c r="J400" s="191">
        <f t="shared" si="208"/>
        <v>0</v>
      </c>
      <c r="K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91">
        <f t="shared" si="209"/>
        <v>0</v>
      </c>
      <c r="Z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91">
        <f t="shared" si="210"/>
        <v>0</v>
      </c>
      <c r="AD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91">
        <f t="shared" si="211"/>
        <v>0</v>
      </c>
      <c r="AH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91">
        <f t="shared" si="212"/>
        <v>0</v>
      </c>
      <c r="AL400" s="191">
        <f t="shared" si="213"/>
        <v>0</v>
      </c>
    </row>
    <row r="401" spans="2:38" hidden="1" x14ac:dyDescent="0.25">
      <c r="B401" s="189" t="s">
        <v>1088</v>
      </c>
      <c r="C401" s="190" t="s">
        <v>1089</v>
      </c>
      <c r="D4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91">
        <f>D401+E401</f>
        <v>0</v>
      </c>
      <c r="G401" s="191"/>
      <c r="H401" s="191">
        <f t="shared" si="207"/>
        <v>0</v>
      </c>
      <c r="I401" s="191"/>
      <c r="J401" s="191">
        <f t="shared" si="208"/>
        <v>0</v>
      </c>
      <c r="K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91">
        <f t="shared" si="209"/>
        <v>0</v>
      </c>
      <c r="Z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91">
        <f t="shared" si="210"/>
        <v>0</v>
      </c>
      <c r="AD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91">
        <f t="shared" si="211"/>
        <v>0</v>
      </c>
      <c r="AH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91">
        <f t="shared" si="212"/>
        <v>0</v>
      </c>
      <c r="AL401" s="191">
        <f t="shared" si="213"/>
        <v>0</v>
      </c>
    </row>
    <row r="402" spans="2:38" hidden="1" x14ac:dyDescent="0.25">
      <c r="B402" s="189" t="s">
        <v>406</v>
      </c>
      <c r="C402" s="190" t="s">
        <v>273</v>
      </c>
      <c r="D4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91">
        <f>D402+E402</f>
        <v>0</v>
      </c>
      <c r="G402" s="191"/>
      <c r="H402" s="191">
        <f t="shared" si="207"/>
        <v>0</v>
      </c>
      <c r="I402" s="191"/>
      <c r="J402" s="191">
        <f t="shared" si="208"/>
        <v>0</v>
      </c>
      <c r="K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91">
        <f t="shared" si="209"/>
        <v>0</v>
      </c>
      <c r="Z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91">
        <f t="shared" si="210"/>
        <v>0</v>
      </c>
      <c r="AD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91">
        <f t="shared" si="211"/>
        <v>0</v>
      </c>
      <c r="AH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91">
        <f t="shared" si="212"/>
        <v>0</v>
      </c>
      <c r="AL402" s="191">
        <f t="shared" si="213"/>
        <v>0</v>
      </c>
    </row>
    <row r="403" spans="2:38" hidden="1" x14ac:dyDescent="0.25">
      <c r="B403" s="189" t="s">
        <v>1090</v>
      </c>
      <c r="C403" s="190" t="s">
        <v>1091</v>
      </c>
      <c r="D4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91">
        <f t="shared" si="214"/>
        <v>0</v>
      </c>
      <c r="G403" s="191"/>
      <c r="H403" s="191">
        <f t="shared" si="207"/>
        <v>0</v>
      </c>
      <c r="I403" s="191"/>
      <c r="J403" s="191">
        <f t="shared" si="208"/>
        <v>0</v>
      </c>
      <c r="K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91">
        <f t="shared" si="209"/>
        <v>0</v>
      </c>
      <c r="Z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91">
        <f t="shared" si="210"/>
        <v>0</v>
      </c>
      <c r="AD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91">
        <f t="shared" si="211"/>
        <v>0</v>
      </c>
      <c r="AH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91">
        <f t="shared" si="212"/>
        <v>0</v>
      </c>
      <c r="AL403" s="191">
        <f t="shared" si="213"/>
        <v>0</v>
      </c>
    </row>
    <row r="404" spans="2:38" hidden="1" x14ac:dyDescent="0.25">
      <c r="B404" s="198" t="s">
        <v>391</v>
      </c>
      <c r="C404" s="199" t="s">
        <v>262</v>
      </c>
      <c r="D404" s="200">
        <f>SUM(D405:D406)</f>
        <v>0</v>
      </c>
      <c r="E404" s="200">
        <f>SUM(E405:E406)</f>
        <v>0</v>
      </c>
      <c r="F404" s="200">
        <f t="shared" si="214"/>
        <v>0</v>
      </c>
      <c r="G404" s="200">
        <f>SUM(G405:G406)</f>
        <v>0</v>
      </c>
      <c r="H404" s="200">
        <f t="shared" si="207"/>
        <v>0</v>
      </c>
      <c r="I404" s="200">
        <f>SUM(I405:I406)</f>
        <v>0</v>
      </c>
      <c r="J404" s="200">
        <f t="shared" si="208"/>
        <v>0</v>
      </c>
      <c r="K404" s="200">
        <f t="shared" ref="K404:X404" si="219">SUM(K405:K406)</f>
        <v>0</v>
      </c>
      <c r="L404" s="200">
        <f t="shared" si="219"/>
        <v>0</v>
      </c>
      <c r="M404" s="200">
        <f t="shared" si="219"/>
        <v>0</v>
      </c>
      <c r="N404" s="200">
        <f t="shared" si="219"/>
        <v>0</v>
      </c>
      <c r="O404" s="200">
        <f t="shared" si="219"/>
        <v>0</v>
      </c>
      <c r="P404" s="200">
        <f t="shared" si="219"/>
        <v>0</v>
      </c>
      <c r="Q404" s="200">
        <f t="shared" si="219"/>
        <v>0</v>
      </c>
      <c r="R404" s="200">
        <f t="shared" si="219"/>
        <v>0</v>
      </c>
      <c r="S404" s="200">
        <f t="shared" si="219"/>
        <v>0</v>
      </c>
      <c r="T404" s="200">
        <f t="shared" si="219"/>
        <v>0</v>
      </c>
      <c r="U404" s="200">
        <f t="shared" si="219"/>
        <v>0</v>
      </c>
      <c r="V404" s="200">
        <f t="shared" si="219"/>
        <v>0</v>
      </c>
      <c r="W404" s="200">
        <f t="shared" si="219"/>
        <v>0</v>
      </c>
      <c r="X404" s="200">
        <f t="shared" si="219"/>
        <v>0</v>
      </c>
      <c r="Y404" s="200">
        <f t="shared" si="209"/>
        <v>0</v>
      </c>
      <c r="Z404" s="200">
        <f>SUM(Z405:Z406)</f>
        <v>0</v>
      </c>
      <c r="AA404" s="200">
        <f>SUM(AA405:AA406)</f>
        <v>0</v>
      </c>
      <c r="AB404" s="200">
        <f>SUM(AB405:AB406)</f>
        <v>0</v>
      </c>
      <c r="AC404" s="200">
        <f t="shared" si="210"/>
        <v>0</v>
      </c>
      <c r="AD404" s="200">
        <f>SUM(AD405:AD406)</f>
        <v>0</v>
      </c>
      <c r="AE404" s="200">
        <f>SUM(AE405:AE406)</f>
        <v>0</v>
      </c>
      <c r="AF404" s="200">
        <f>SUM(AF405:AF406)</f>
        <v>0</v>
      </c>
      <c r="AG404" s="200">
        <f t="shared" si="211"/>
        <v>0</v>
      </c>
      <c r="AH404" s="200">
        <f>SUM(AH405:AH406)</f>
        <v>0</v>
      </c>
      <c r="AI404" s="200">
        <f>SUM(AI405:AI406)</f>
        <v>0</v>
      </c>
      <c r="AJ404" s="200">
        <f>SUM(AJ405:AJ406)</f>
        <v>0</v>
      </c>
      <c r="AK404" s="200">
        <f t="shared" si="212"/>
        <v>0</v>
      </c>
      <c r="AL404" s="200">
        <f t="shared" si="213"/>
        <v>0</v>
      </c>
    </row>
    <row r="405" spans="2:38" hidden="1" x14ac:dyDescent="0.25">
      <c r="B405" s="189" t="s">
        <v>1092</v>
      </c>
      <c r="C405" s="190" t="s">
        <v>1093</v>
      </c>
      <c r="D4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91">
        <f>D405+E405</f>
        <v>0</v>
      </c>
      <c r="G405" s="191"/>
      <c r="H405" s="191">
        <f t="shared" si="207"/>
        <v>0</v>
      </c>
      <c r="I405" s="191"/>
      <c r="J405" s="191">
        <f t="shared" si="208"/>
        <v>0</v>
      </c>
      <c r="K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91">
        <f t="shared" si="209"/>
        <v>0</v>
      </c>
      <c r="Z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91">
        <f t="shared" si="210"/>
        <v>0</v>
      </c>
      <c r="AD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91">
        <f t="shared" si="211"/>
        <v>0</v>
      </c>
      <c r="AH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91">
        <f t="shared" si="212"/>
        <v>0</v>
      </c>
      <c r="AL405" s="191">
        <f t="shared" si="213"/>
        <v>0</v>
      </c>
    </row>
    <row r="406" spans="2:38" hidden="1" x14ac:dyDescent="0.25">
      <c r="B406" s="189" t="s">
        <v>407</v>
      </c>
      <c r="C406" s="190" t="s">
        <v>274</v>
      </c>
      <c r="D4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91">
        <f t="shared" si="214"/>
        <v>0</v>
      </c>
      <c r="G406" s="191"/>
      <c r="H406" s="191">
        <f t="shared" ref="H406:H437" si="220">F406-G406</f>
        <v>0</v>
      </c>
      <c r="I406" s="191"/>
      <c r="J406" s="191">
        <f t="shared" ref="J406:J437" si="221">F406-I406</f>
        <v>0</v>
      </c>
      <c r="K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91">
        <f t="shared" ref="Y406:Y437" si="222">V406+W406+X406</f>
        <v>0</v>
      </c>
      <c r="Z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91">
        <f t="shared" ref="AC406:AC437" si="223">Z406+AA406+AB406</f>
        <v>0</v>
      </c>
      <c r="AD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91">
        <f t="shared" ref="AG406:AG437" si="224">AD406+AE406+AF406</f>
        <v>0</v>
      </c>
      <c r="AH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91">
        <f t="shared" ref="AK406:AK437" si="225">AH406+AI406+AJ406</f>
        <v>0</v>
      </c>
      <c r="AL406" s="191">
        <f t="shared" ref="AL406:AL437" si="226">Y406+AC406+AG406+AK406</f>
        <v>0</v>
      </c>
    </row>
    <row r="407" spans="2:38" hidden="1" x14ac:dyDescent="0.25">
      <c r="B407" s="186" t="s">
        <v>391</v>
      </c>
      <c r="C407" s="187" t="s">
        <v>262</v>
      </c>
      <c r="D407" s="188">
        <f>D408</f>
        <v>0</v>
      </c>
      <c r="E407" s="188">
        <f>E408</f>
        <v>0</v>
      </c>
      <c r="F407" s="188">
        <f t="shared" si="214"/>
        <v>0</v>
      </c>
      <c r="G407" s="188">
        <f>G408</f>
        <v>0</v>
      </c>
      <c r="H407" s="188">
        <f t="shared" si="220"/>
        <v>0</v>
      </c>
      <c r="I407" s="188">
        <f>I408</f>
        <v>0</v>
      </c>
      <c r="J407" s="188">
        <f t="shared" si="221"/>
        <v>0</v>
      </c>
      <c r="K407" s="188">
        <f t="shared" ref="K407:AJ407" si="227">K408</f>
        <v>0</v>
      </c>
      <c r="L407" s="188">
        <f t="shared" si="227"/>
        <v>0</v>
      </c>
      <c r="M407" s="188">
        <f t="shared" si="227"/>
        <v>0</v>
      </c>
      <c r="N407" s="188">
        <f t="shared" si="227"/>
        <v>0</v>
      </c>
      <c r="O407" s="188">
        <f t="shared" si="227"/>
        <v>0</v>
      </c>
      <c r="P407" s="188">
        <f t="shared" si="227"/>
        <v>0</v>
      </c>
      <c r="Q407" s="188">
        <f t="shared" si="227"/>
        <v>0</v>
      </c>
      <c r="R407" s="188">
        <f t="shared" si="227"/>
        <v>0</v>
      </c>
      <c r="S407" s="188">
        <f t="shared" si="227"/>
        <v>0</v>
      </c>
      <c r="T407" s="188">
        <f t="shared" si="227"/>
        <v>0</v>
      </c>
      <c r="U407" s="188">
        <f t="shared" si="227"/>
        <v>0</v>
      </c>
      <c r="V407" s="188">
        <f t="shared" si="227"/>
        <v>0</v>
      </c>
      <c r="W407" s="188">
        <f t="shared" si="227"/>
        <v>0</v>
      </c>
      <c r="X407" s="188">
        <f t="shared" si="227"/>
        <v>0</v>
      </c>
      <c r="Y407" s="188">
        <f t="shared" si="222"/>
        <v>0</v>
      </c>
      <c r="Z407" s="188">
        <f t="shared" si="227"/>
        <v>0</v>
      </c>
      <c r="AA407" s="188">
        <f t="shared" si="227"/>
        <v>0</v>
      </c>
      <c r="AB407" s="188">
        <f t="shared" si="227"/>
        <v>0</v>
      </c>
      <c r="AC407" s="188">
        <f t="shared" si="223"/>
        <v>0</v>
      </c>
      <c r="AD407" s="188">
        <f t="shared" si="227"/>
        <v>0</v>
      </c>
      <c r="AE407" s="188">
        <f t="shared" si="227"/>
        <v>0</v>
      </c>
      <c r="AF407" s="188">
        <f t="shared" si="227"/>
        <v>0</v>
      </c>
      <c r="AG407" s="188">
        <f t="shared" si="224"/>
        <v>0</v>
      </c>
      <c r="AH407" s="188">
        <f t="shared" si="227"/>
        <v>0</v>
      </c>
      <c r="AI407" s="188">
        <f t="shared" si="227"/>
        <v>0</v>
      </c>
      <c r="AJ407" s="188">
        <f t="shared" si="227"/>
        <v>0</v>
      </c>
      <c r="AK407" s="188">
        <f t="shared" si="225"/>
        <v>0</v>
      </c>
      <c r="AL407" s="188">
        <f t="shared" si="226"/>
        <v>0</v>
      </c>
    </row>
    <row r="408" spans="2:38" hidden="1" x14ac:dyDescent="0.25">
      <c r="B408" s="198" t="s">
        <v>407</v>
      </c>
      <c r="C408" s="199" t="s">
        <v>274</v>
      </c>
      <c r="D408" s="200">
        <f>SUM(D409:D411)</f>
        <v>0</v>
      </c>
      <c r="E408" s="200">
        <f>SUM(E409:E411)</f>
        <v>0</v>
      </c>
      <c r="F408" s="200">
        <f t="shared" si="214"/>
        <v>0</v>
      </c>
      <c r="G408" s="200">
        <f>SUM(G409:G411)</f>
        <v>0</v>
      </c>
      <c r="H408" s="200">
        <f t="shared" si="220"/>
        <v>0</v>
      </c>
      <c r="I408" s="200">
        <f>SUM(I409:I411)</f>
        <v>0</v>
      </c>
      <c r="J408" s="200">
        <f t="shared" si="221"/>
        <v>0</v>
      </c>
      <c r="K408" s="200">
        <f t="shared" ref="K408:X408" si="228">SUM(K409:K411)</f>
        <v>0</v>
      </c>
      <c r="L408" s="200">
        <f t="shared" si="228"/>
        <v>0</v>
      </c>
      <c r="M408" s="200">
        <f t="shared" si="228"/>
        <v>0</v>
      </c>
      <c r="N408" s="200">
        <f t="shared" si="228"/>
        <v>0</v>
      </c>
      <c r="O408" s="200">
        <f t="shared" si="228"/>
        <v>0</v>
      </c>
      <c r="P408" s="200">
        <f t="shared" si="228"/>
        <v>0</v>
      </c>
      <c r="Q408" s="200">
        <f t="shared" si="228"/>
        <v>0</v>
      </c>
      <c r="R408" s="200">
        <f t="shared" si="228"/>
        <v>0</v>
      </c>
      <c r="S408" s="200">
        <f t="shared" si="228"/>
        <v>0</v>
      </c>
      <c r="T408" s="200">
        <f t="shared" si="228"/>
        <v>0</v>
      </c>
      <c r="U408" s="200">
        <f t="shared" si="228"/>
        <v>0</v>
      </c>
      <c r="V408" s="200">
        <f t="shared" si="228"/>
        <v>0</v>
      </c>
      <c r="W408" s="200">
        <f t="shared" si="228"/>
        <v>0</v>
      </c>
      <c r="X408" s="200">
        <f t="shared" si="228"/>
        <v>0</v>
      </c>
      <c r="Y408" s="200">
        <f t="shared" si="222"/>
        <v>0</v>
      </c>
      <c r="Z408" s="200">
        <f>SUM(Z409:Z411)</f>
        <v>0</v>
      </c>
      <c r="AA408" s="200">
        <f>SUM(AA409:AA411)</f>
        <v>0</v>
      </c>
      <c r="AB408" s="200">
        <f>SUM(AB409:AB411)</f>
        <v>0</v>
      </c>
      <c r="AC408" s="200">
        <f t="shared" si="223"/>
        <v>0</v>
      </c>
      <c r="AD408" s="200">
        <f>SUM(AD409:AD411)</f>
        <v>0</v>
      </c>
      <c r="AE408" s="200">
        <f>SUM(AE409:AE411)</f>
        <v>0</v>
      </c>
      <c r="AF408" s="200">
        <f>SUM(AF409:AF411)</f>
        <v>0</v>
      </c>
      <c r="AG408" s="200">
        <f t="shared" si="224"/>
        <v>0</v>
      </c>
      <c r="AH408" s="200">
        <f>SUM(AH409:AH411)</f>
        <v>0</v>
      </c>
      <c r="AI408" s="200">
        <f>SUM(AI409:AI411)</f>
        <v>0</v>
      </c>
      <c r="AJ408" s="200">
        <f>SUM(AJ409:AJ411)</f>
        <v>0</v>
      </c>
      <c r="AK408" s="200">
        <f t="shared" si="225"/>
        <v>0</v>
      </c>
      <c r="AL408" s="200">
        <f t="shared" si="226"/>
        <v>0</v>
      </c>
    </row>
    <row r="409" spans="2:38" hidden="1" x14ac:dyDescent="0.25">
      <c r="B409" s="189" t="s">
        <v>1094</v>
      </c>
      <c r="C409" s="190" t="s">
        <v>1095</v>
      </c>
      <c r="D4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91">
        <f t="shared" si="214"/>
        <v>0</v>
      </c>
      <c r="G409" s="191"/>
      <c r="H409" s="191">
        <f t="shared" si="220"/>
        <v>0</v>
      </c>
      <c r="I409" s="191"/>
      <c r="J409" s="191">
        <f t="shared" si="221"/>
        <v>0</v>
      </c>
      <c r="K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91">
        <f t="shared" si="222"/>
        <v>0</v>
      </c>
      <c r="Z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91">
        <f t="shared" si="223"/>
        <v>0</v>
      </c>
      <c r="AD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91">
        <f t="shared" si="224"/>
        <v>0</v>
      </c>
      <c r="AH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91">
        <f t="shared" si="225"/>
        <v>0</v>
      </c>
      <c r="AL409" s="191">
        <f t="shared" si="226"/>
        <v>0</v>
      </c>
    </row>
    <row r="410" spans="2:38" hidden="1" x14ac:dyDescent="0.25">
      <c r="B410" s="189" t="s">
        <v>1096</v>
      </c>
      <c r="C410" s="190" t="s">
        <v>1097</v>
      </c>
      <c r="D4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91">
        <f>D410+E410</f>
        <v>0</v>
      </c>
      <c r="G410" s="191"/>
      <c r="H410" s="191">
        <f t="shared" si="220"/>
        <v>0</v>
      </c>
      <c r="I410" s="191"/>
      <c r="J410" s="191">
        <f t="shared" si="221"/>
        <v>0</v>
      </c>
      <c r="K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91">
        <f t="shared" si="222"/>
        <v>0</v>
      </c>
      <c r="Z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91">
        <f t="shared" si="223"/>
        <v>0</v>
      </c>
      <c r="AD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91">
        <f t="shared" si="224"/>
        <v>0</v>
      </c>
      <c r="AH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91">
        <f t="shared" si="225"/>
        <v>0</v>
      </c>
      <c r="AL410" s="191">
        <f t="shared" si="226"/>
        <v>0</v>
      </c>
    </row>
    <row r="411" spans="2:38" hidden="1" x14ac:dyDescent="0.25">
      <c r="B411" s="189" t="s">
        <v>408</v>
      </c>
      <c r="C411" s="190" t="s">
        <v>275</v>
      </c>
      <c r="D4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91">
        <f t="shared" si="214"/>
        <v>0</v>
      </c>
      <c r="G411" s="191"/>
      <c r="H411" s="191">
        <f t="shared" si="220"/>
        <v>0</v>
      </c>
      <c r="I411" s="191"/>
      <c r="J411" s="191">
        <f t="shared" si="221"/>
        <v>0</v>
      </c>
      <c r="K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91">
        <f t="shared" si="222"/>
        <v>0</v>
      </c>
      <c r="Z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91">
        <f t="shared" si="223"/>
        <v>0</v>
      </c>
      <c r="AD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91">
        <f t="shared" si="224"/>
        <v>0</v>
      </c>
      <c r="AH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91">
        <f t="shared" si="225"/>
        <v>0</v>
      </c>
      <c r="AL411" s="191">
        <f t="shared" si="226"/>
        <v>0</v>
      </c>
    </row>
    <row r="412" spans="2:38" hidden="1" x14ac:dyDescent="0.25">
      <c r="B412" s="186" t="s">
        <v>409</v>
      </c>
      <c r="C412" s="187" t="s">
        <v>276</v>
      </c>
      <c r="D412" s="188">
        <f>D413+D424+D432+D435+D439</f>
        <v>0</v>
      </c>
      <c r="E412" s="188">
        <f>E413+E424+E432+E435+E439</f>
        <v>0</v>
      </c>
      <c r="F412" s="188">
        <f t="shared" si="214"/>
        <v>0</v>
      </c>
      <c r="G412" s="188">
        <f>G413+G424+G432+G435+G439</f>
        <v>0</v>
      </c>
      <c r="H412" s="188">
        <f t="shared" si="220"/>
        <v>0</v>
      </c>
      <c r="I412" s="188">
        <f>I413+I424+I432+I435+I439</f>
        <v>0</v>
      </c>
      <c r="J412" s="188">
        <f t="shared" si="221"/>
        <v>0</v>
      </c>
      <c r="K412" s="188">
        <f t="shared" ref="K412:AJ412" si="229">K413+K424+K432+K435+K439</f>
        <v>0</v>
      </c>
      <c r="L412" s="188">
        <f t="shared" si="229"/>
        <v>0</v>
      </c>
      <c r="M412" s="188">
        <f t="shared" si="229"/>
        <v>0</v>
      </c>
      <c r="N412" s="188">
        <f t="shared" si="229"/>
        <v>0</v>
      </c>
      <c r="O412" s="188">
        <f t="shared" si="229"/>
        <v>0</v>
      </c>
      <c r="P412" s="188">
        <f t="shared" si="229"/>
        <v>0</v>
      </c>
      <c r="Q412" s="188">
        <f t="shared" si="229"/>
        <v>0</v>
      </c>
      <c r="R412" s="188">
        <f t="shared" si="229"/>
        <v>0</v>
      </c>
      <c r="S412" s="188">
        <f t="shared" si="229"/>
        <v>0</v>
      </c>
      <c r="T412" s="188">
        <f t="shared" si="229"/>
        <v>0</v>
      </c>
      <c r="U412" s="188">
        <f t="shared" si="229"/>
        <v>0</v>
      </c>
      <c r="V412" s="188">
        <f t="shared" si="229"/>
        <v>0</v>
      </c>
      <c r="W412" s="188">
        <f t="shared" si="229"/>
        <v>0</v>
      </c>
      <c r="X412" s="188">
        <f t="shared" si="229"/>
        <v>0</v>
      </c>
      <c r="Y412" s="188">
        <f t="shared" si="222"/>
        <v>0</v>
      </c>
      <c r="Z412" s="188">
        <f t="shared" si="229"/>
        <v>0</v>
      </c>
      <c r="AA412" s="188">
        <f t="shared" si="229"/>
        <v>0</v>
      </c>
      <c r="AB412" s="188">
        <f t="shared" si="229"/>
        <v>0</v>
      </c>
      <c r="AC412" s="188">
        <f t="shared" si="223"/>
        <v>0</v>
      </c>
      <c r="AD412" s="188">
        <f t="shared" si="229"/>
        <v>0</v>
      </c>
      <c r="AE412" s="188">
        <f t="shared" si="229"/>
        <v>0</v>
      </c>
      <c r="AF412" s="188">
        <f t="shared" si="229"/>
        <v>0</v>
      </c>
      <c r="AG412" s="188">
        <f t="shared" si="224"/>
        <v>0</v>
      </c>
      <c r="AH412" s="188">
        <f t="shared" si="229"/>
        <v>0</v>
      </c>
      <c r="AI412" s="188">
        <f t="shared" si="229"/>
        <v>0</v>
      </c>
      <c r="AJ412" s="188">
        <f t="shared" si="229"/>
        <v>0</v>
      </c>
      <c r="AK412" s="188">
        <f t="shared" si="225"/>
        <v>0</v>
      </c>
      <c r="AL412" s="188">
        <f t="shared" si="226"/>
        <v>0</v>
      </c>
    </row>
    <row r="413" spans="2:38" hidden="1" x14ac:dyDescent="0.25">
      <c r="B413" s="198" t="s">
        <v>410</v>
      </c>
      <c r="C413" s="199" t="s">
        <v>277</v>
      </c>
      <c r="D413" s="200">
        <f>SUM(D414:D423)</f>
        <v>0</v>
      </c>
      <c r="E413" s="200">
        <f>SUM(E414:E423)</f>
        <v>0</v>
      </c>
      <c r="F413" s="200">
        <f t="shared" si="214"/>
        <v>0</v>
      </c>
      <c r="G413" s="200">
        <f>SUM(G414:G423)</f>
        <v>0</v>
      </c>
      <c r="H413" s="200">
        <f t="shared" si="220"/>
        <v>0</v>
      </c>
      <c r="I413" s="200">
        <f>SUM(I414:I423)</f>
        <v>0</v>
      </c>
      <c r="J413" s="200">
        <f t="shared" si="221"/>
        <v>0</v>
      </c>
      <c r="K413" s="200">
        <f t="shared" ref="K413:AJ413" si="230">SUM(K414:K423)</f>
        <v>0</v>
      </c>
      <c r="L413" s="200">
        <f t="shared" si="230"/>
        <v>0</v>
      </c>
      <c r="M413" s="200">
        <f t="shared" si="230"/>
        <v>0</v>
      </c>
      <c r="N413" s="200">
        <f t="shared" si="230"/>
        <v>0</v>
      </c>
      <c r="O413" s="200">
        <f t="shared" si="230"/>
        <v>0</v>
      </c>
      <c r="P413" s="200">
        <f t="shared" si="230"/>
        <v>0</v>
      </c>
      <c r="Q413" s="200">
        <f t="shared" si="230"/>
        <v>0</v>
      </c>
      <c r="R413" s="200">
        <f t="shared" si="230"/>
        <v>0</v>
      </c>
      <c r="S413" s="200">
        <f t="shared" si="230"/>
        <v>0</v>
      </c>
      <c r="T413" s="200">
        <f t="shared" si="230"/>
        <v>0</v>
      </c>
      <c r="U413" s="200">
        <f t="shared" si="230"/>
        <v>0</v>
      </c>
      <c r="V413" s="200">
        <f t="shared" si="230"/>
        <v>0</v>
      </c>
      <c r="W413" s="200">
        <f t="shared" si="230"/>
        <v>0</v>
      </c>
      <c r="X413" s="200">
        <f t="shared" si="230"/>
        <v>0</v>
      </c>
      <c r="Y413" s="200">
        <f t="shared" si="222"/>
        <v>0</v>
      </c>
      <c r="Z413" s="200">
        <f t="shared" si="230"/>
        <v>0</v>
      </c>
      <c r="AA413" s="200">
        <f t="shared" si="230"/>
        <v>0</v>
      </c>
      <c r="AB413" s="200">
        <f t="shared" si="230"/>
        <v>0</v>
      </c>
      <c r="AC413" s="200">
        <f t="shared" si="223"/>
        <v>0</v>
      </c>
      <c r="AD413" s="200">
        <f t="shared" si="230"/>
        <v>0</v>
      </c>
      <c r="AE413" s="200">
        <f t="shared" si="230"/>
        <v>0</v>
      </c>
      <c r="AF413" s="200">
        <f t="shared" si="230"/>
        <v>0</v>
      </c>
      <c r="AG413" s="200">
        <f t="shared" si="224"/>
        <v>0</v>
      </c>
      <c r="AH413" s="200">
        <f t="shared" si="230"/>
        <v>0</v>
      </c>
      <c r="AI413" s="200">
        <f t="shared" si="230"/>
        <v>0</v>
      </c>
      <c r="AJ413" s="200">
        <f t="shared" si="230"/>
        <v>0</v>
      </c>
      <c r="AK413" s="200">
        <f t="shared" si="225"/>
        <v>0</v>
      </c>
      <c r="AL413" s="200">
        <f t="shared" si="226"/>
        <v>0</v>
      </c>
    </row>
    <row r="414" spans="2:38" hidden="1" x14ac:dyDescent="0.25">
      <c r="B414" s="189" t="s">
        <v>411</v>
      </c>
      <c r="C414" s="190" t="s">
        <v>278</v>
      </c>
      <c r="D4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91">
        <f t="shared" si="214"/>
        <v>0</v>
      </c>
      <c r="G414" s="191"/>
      <c r="H414" s="191">
        <f t="shared" si="220"/>
        <v>0</v>
      </c>
      <c r="I414" s="191"/>
      <c r="J414" s="191">
        <f t="shared" si="221"/>
        <v>0</v>
      </c>
      <c r="K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91">
        <f t="shared" si="222"/>
        <v>0</v>
      </c>
      <c r="Z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91">
        <f t="shared" si="223"/>
        <v>0</v>
      </c>
      <c r="AD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91">
        <f t="shared" si="224"/>
        <v>0</v>
      </c>
      <c r="AH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91">
        <f t="shared" si="225"/>
        <v>0</v>
      </c>
      <c r="AL414" s="191">
        <f t="shared" si="226"/>
        <v>0</v>
      </c>
    </row>
    <row r="415" spans="2:38" hidden="1" x14ac:dyDescent="0.25">
      <c r="B415" s="189" t="s">
        <v>1178</v>
      </c>
      <c r="C415" s="190" t="s">
        <v>1179</v>
      </c>
      <c r="D4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91">
        <f t="shared" si="214"/>
        <v>0</v>
      </c>
      <c r="G415" s="191"/>
      <c r="H415" s="191">
        <f t="shared" si="220"/>
        <v>0</v>
      </c>
      <c r="I415" s="191"/>
      <c r="J415" s="191">
        <f t="shared" si="221"/>
        <v>0</v>
      </c>
      <c r="K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91">
        <f t="shared" si="222"/>
        <v>0</v>
      </c>
      <c r="Z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91">
        <f t="shared" si="223"/>
        <v>0</v>
      </c>
      <c r="AD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91">
        <f t="shared" si="224"/>
        <v>0</v>
      </c>
      <c r="AH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91">
        <f t="shared" si="225"/>
        <v>0</v>
      </c>
      <c r="AL415" s="191">
        <f t="shared" si="226"/>
        <v>0</v>
      </c>
    </row>
    <row r="416" spans="2:38" hidden="1" x14ac:dyDescent="0.25">
      <c r="B416" s="189" t="s">
        <v>1180</v>
      </c>
      <c r="C416" s="190" t="s">
        <v>1181</v>
      </c>
      <c r="D4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91">
        <f t="shared" si="214"/>
        <v>0</v>
      </c>
      <c r="G416" s="191"/>
      <c r="H416" s="191">
        <f t="shared" si="220"/>
        <v>0</v>
      </c>
      <c r="I416" s="191"/>
      <c r="J416" s="191">
        <f t="shared" si="221"/>
        <v>0</v>
      </c>
      <c r="K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91">
        <f t="shared" si="222"/>
        <v>0</v>
      </c>
      <c r="Z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91">
        <f t="shared" si="223"/>
        <v>0</v>
      </c>
      <c r="AD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91">
        <f t="shared" si="224"/>
        <v>0</v>
      </c>
      <c r="AH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91">
        <f t="shared" si="225"/>
        <v>0</v>
      </c>
      <c r="AL416" s="191">
        <f t="shared" si="226"/>
        <v>0</v>
      </c>
    </row>
    <row r="417" spans="2:38" hidden="1" x14ac:dyDescent="0.25">
      <c r="B417" s="189" t="s">
        <v>412</v>
      </c>
      <c r="C417" s="190" t="s">
        <v>279</v>
      </c>
      <c r="D4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91">
        <f>D417+E417</f>
        <v>0</v>
      </c>
      <c r="G417" s="191"/>
      <c r="H417" s="191">
        <f t="shared" si="220"/>
        <v>0</v>
      </c>
      <c r="I417" s="191"/>
      <c r="J417" s="191">
        <f t="shared" si="221"/>
        <v>0</v>
      </c>
      <c r="K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91">
        <f t="shared" si="222"/>
        <v>0</v>
      </c>
      <c r="Z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91">
        <f t="shared" si="223"/>
        <v>0</v>
      </c>
      <c r="AD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91">
        <f t="shared" si="224"/>
        <v>0</v>
      </c>
      <c r="AH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91">
        <f t="shared" si="225"/>
        <v>0</v>
      </c>
      <c r="AL417" s="191">
        <f t="shared" si="226"/>
        <v>0</v>
      </c>
    </row>
    <row r="418" spans="2:38" hidden="1" x14ac:dyDescent="0.25">
      <c r="B418" s="189" t="s">
        <v>413</v>
      </c>
      <c r="C418" s="190" t="s">
        <v>280</v>
      </c>
      <c r="D4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91">
        <f>D418+E418</f>
        <v>0</v>
      </c>
      <c r="G418" s="191"/>
      <c r="H418" s="191">
        <f t="shared" si="220"/>
        <v>0</v>
      </c>
      <c r="I418" s="191"/>
      <c r="J418" s="191">
        <f t="shared" si="221"/>
        <v>0</v>
      </c>
      <c r="K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91">
        <f t="shared" si="222"/>
        <v>0</v>
      </c>
      <c r="Z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91">
        <f t="shared" si="223"/>
        <v>0</v>
      </c>
      <c r="AD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91">
        <f t="shared" si="224"/>
        <v>0</v>
      </c>
      <c r="AH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91">
        <f t="shared" si="225"/>
        <v>0</v>
      </c>
      <c r="AL418" s="191">
        <f t="shared" si="226"/>
        <v>0</v>
      </c>
    </row>
    <row r="419" spans="2:38" hidden="1" x14ac:dyDescent="0.25">
      <c r="B419" s="189" t="s">
        <v>1278</v>
      </c>
      <c r="C419" s="190" t="s">
        <v>1279</v>
      </c>
      <c r="D4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91">
        <f>D419+E419</f>
        <v>0</v>
      </c>
      <c r="G419" s="191"/>
      <c r="H419" s="191">
        <f t="shared" si="220"/>
        <v>0</v>
      </c>
      <c r="I419" s="191"/>
      <c r="J419" s="191">
        <f t="shared" si="221"/>
        <v>0</v>
      </c>
      <c r="K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91">
        <f t="shared" si="222"/>
        <v>0</v>
      </c>
      <c r="Z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91">
        <f t="shared" si="223"/>
        <v>0</v>
      </c>
      <c r="AD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91">
        <f t="shared" si="224"/>
        <v>0</v>
      </c>
      <c r="AH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91">
        <f t="shared" si="225"/>
        <v>0</v>
      </c>
      <c r="AL419" s="191">
        <f t="shared" si="226"/>
        <v>0</v>
      </c>
    </row>
    <row r="420" spans="2:38" hidden="1" x14ac:dyDescent="0.25">
      <c r="B420" s="189" t="s">
        <v>1280</v>
      </c>
      <c r="C420" s="190" t="s">
        <v>1281</v>
      </c>
      <c r="D4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91">
        <f>D420+E420</f>
        <v>0</v>
      </c>
      <c r="G420" s="191"/>
      <c r="H420" s="191">
        <f t="shared" si="220"/>
        <v>0</v>
      </c>
      <c r="I420" s="191"/>
      <c r="J420" s="191">
        <f t="shared" si="221"/>
        <v>0</v>
      </c>
      <c r="K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91">
        <f t="shared" si="222"/>
        <v>0</v>
      </c>
      <c r="Z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91">
        <f t="shared" si="223"/>
        <v>0</v>
      </c>
      <c r="AD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91">
        <f t="shared" si="224"/>
        <v>0</v>
      </c>
      <c r="AH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91">
        <f t="shared" si="225"/>
        <v>0</v>
      </c>
      <c r="AL420" s="191">
        <f t="shared" si="226"/>
        <v>0</v>
      </c>
    </row>
    <row r="421" spans="2:38" hidden="1" x14ac:dyDescent="0.25">
      <c r="B421" s="189" t="s">
        <v>1282</v>
      </c>
      <c r="C421" s="190" t="s">
        <v>1283</v>
      </c>
      <c r="D4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91">
        <f>D421+E421</f>
        <v>0</v>
      </c>
      <c r="G421" s="191"/>
      <c r="H421" s="191">
        <f t="shared" si="220"/>
        <v>0</v>
      </c>
      <c r="I421" s="191"/>
      <c r="J421" s="191">
        <f t="shared" si="221"/>
        <v>0</v>
      </c>
      <c r="K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91">
        <f t="shared" si="222"/>
        <v>0</v>
      </c>
      <c r="Z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91">
        <f t="shared" si="223"/>
        <v>0</v>
      </c>
      <c r="AD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91">
        <f t="shared" si="224"/>
        <v>0</v>
      </c>
      <c r="AH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91">
        <f t="shared" si="225"/>
        <v>0</v>
      </c>
      <c r="AL421" s="191">
        <f t="shared" si="226"/>
        <v>0</v>
      </c>
    </row>
    <row r="422" spans="2:38" hidden="1" x14ac:dyDescent="0.25">
      <c r="B422" s="189" t="s">
        <v>1284</v>
      </c>
      <c r="C422" s="190" t="s">
        <v>1285</v>
      </c>
      <c r="D4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91">
        <f t="shared" si="214"/>
        <v>0</v>
      </c>
      <c r="G422" s="191"/>
      <c r="H422" s="191">
        <f t="shared" si="220"/>
        <v>0</v>
      </c>
      <c r="I422" s="191"/>
      <c r="J422" s="191">
        <f t="shared" si="221"/>
        <v>0</v>
      </c>
      <c r="K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91">
        <f t="shared" si="222"/>
        <v>0</v>
      </c>
      <c r="Z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91">
        <f t="shared" si="223"/>
        <v>0</v>
      </c>
      <c r="AD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91">
        <f t="shared" si="224"/>
        <v>0</v>
      </c>
      <c r="AH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91">
        <f t="shared" si="225"/>
        <v>0</v>
      </c>
      <c r="AL422" s="191">
        <f t="shared" si="226"/>
        <v>0</v>
      </c>
    </row>
    <row r="423" spans="2:38" hidden="1" x14ac:dyDescent="0.25">
      <c r="B423" s="189" t="s">
        <v>1286</v>
      </c>
      <c r="C423" s="190" t="s">
        <v>1287</v>
      </c>
      <c r="D4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91">
        <f t="shared" si="214"/>
        <v>0</v>
      </c>
      <c r="G423" s="191"/>
      <c r="H423" s="191">
        <f t="shared" si="220"/>
        <v>0</v>
      </c>
      <c r="I423" s="191"/>
      <c r="J423" s="191">
        <f t="shared" si="221"/>
        <v>0</v>
      </c>
      <c r="K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91">
        <f t="shared" si="222"/>
        <v>0</v>
      </c>
      <c r="Z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91">
        <f t="shared" si="223"/>
        <v>0</v>
      </c>
      <c r="AD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91">
        <f t="shared" si="224"/>
        <v>0</v>
      </c>
      <c r="AH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91">
        <f t="shared" si="225"/>
        <v>0</v>
      </c>
      <c r="AL423" s="191">
        <f t="shared" si="226"/>
        <v>0</v>
      </c>
    </row>
    <row r="424" spans="2:38" hidden="1" x14ac:dyDescent="0.25">
      <c r="B424" s="198" t="s">
        <v>414</v>
      </c>
      <c r="C424" s="199" t="s">
        <v>281</v>
      </c>
      <c r="D424" s="200">
        <f>SUM(D425:D431)</f>
        <v>0</v>
      </c>
      <c r="E424" s="200">
        <f>SUM(E425:E431)</f>
        <v>0</v>
      </c>
      <c r="F424" s="200">
        <f t="shared" si="214"/>
        <v>0</v>
      </c>
      <c r="G424" s="200">
        <f>SUM(G425:G431)</f>
        <v>0</v>
      </c>
      <c r="H424" s="200">
        <f t="shared" si="220"/>
        <v>0</v>
      </c>
      <c r="I424" s="200">
        <f>SUM(I425:I431)</f>
        <v>0</v>
      </c>
      <c r="J424" s="200">
        <f t="shared" si="221"/>
        <v>0</v>
      </c>
      <c r="K424" s="200">
        <f t="shared" ref="K424:X424" si="231">SUM(K425:K431)</f>
        <v>0</v>
      </c>
      <c r="L424" s="200">
        <f t="shared" si="231"/>
        <v>0</v>
      </c>
      <c r="M424" s="200">
        <f t="shared" si="231"/>
        <v>0</v>
      </c>
      <c r="N424" s="200">
        <f t="shared" si="231"/>
        <v>0</v>
      </c>
      <c r="O424" s="200">
        <f t="shared" si="231"/>
        <v>0</v>
      </c>
      <c r="P424" s="200">
        <f t="shared" si="231"/>
        <v>0</v>
      </c>
      <c r="Q424" s="200">
        <f t="shared" si="231"/>
        <v>0</v>
      </c>
      <c r="R424" s="200">
        <f t="shared" si="231"/>
        <v>0</v>
      </c>
      <c r="S424" s="200">
        <f t="shared" si="231"/>
        <v>0</v>
      </c>
      <c r="T424" s="200">
        <f t="shared" si="231"/>
        <v>0</v>
      </c>
      <c r="U424" s="200">
        <f t="shared" si="231"/>
        <v>0</v>
      </c>
      <c r="V424" s="200">
        <f t="shared" si="231"/>
        <v>0</v>
      </c>
      <c r="W424" s="200">
        <f t="shared" si="231"/>
        <v>0</v>
      </c>
      <c r="X424" s="200">
        <f t="shared" si="231"/>
        <v>0</v>
      </c>
      <c r="Y424" s="200">
        <f t="shared" si="222"/>
        <v>0</v>
      </c>
      <c r="Z424" s="200">
        <f>SUM(Z425:Z431)</f>
        <v>0</v>
      </c>
      <c r="AA424" s="200">
        <f>SUM(AA425:AA431)</f>
        <v>0</v>
      </c>
      <c r="AB424" s="200">
        <f>SUM(AB425:AB431)</f>
        <v>0</v>
      </c>
      <c r="AC424" s="200">
        <f t="shared" si="223"/>
        <v>0</v>
      </c>
      <c r="AD424" s="200">
        <f>SUM(AD425:AD431)</f>
        <v>0</v>
      </c>
      <c r="AE424" s="200">
        <f>SUM(AE425:AE431)</f>
        <v>0</v>
      </c>
      <c r="AF424" s="200">
        <f>SUM(AF425:AF431)</f>
        <v>0</v>
      </c>
      <c r="AG424" s="200">
        <f t="shared" si="224"/>
        <v>0</v>
      </c>
      <c r="AH424" s="200">
        <f>SUM(AH425:AH431)</f>
        <v>0</v>
      </c>
      <c r="AI424" s="200">
        <f>SUM(AI425:AI431)</f>
        <v>0</v>
      </c>
      <c r="AJ424" s="200">
        <f>SUM(AJ425:AJ431)</f>
        <v>0</v>
      </c>
      <c r="AK424" s="200">
        <f t="shared" si="225"/>
        <v>0</v>
      </c>
      <c r="AL424" s="200">
        <f t="shared" si="226"/>
        <v>0</v>
      </c>
    </row>
    <row r="425" spans="2:38" hidden="1" x14ac:dyDescent="0.25">
      <c r="B425" s="189" t="s">
        <v>415</v>
      </c>
      <c r="C425" s="190" t="s">
        <v>282</v>
      </c>
      <c r="D4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91">
        <f>D425+E425</f>
        <v>0</v>
      </c>
      <c r="G425" s="191"/>
      <c r="H425" s="191">
        <f t="shared" si="220"/>
        <v>0</v>
      </c>
      <c r="I425" s="191"/>
      <c r="J425" s="191">
        <f t="shared" si="221"/>
        <v>0</v>
      </c>
      <c r="K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91">
        <f t="shared" si="222"/>
        <v>0</v>
      </c>
      <c r="Z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91">
        <f t="shared" si="223"/>
        <v>0</v>
      </c>
      <c r="AD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91">
        <f t="shared" si="224"/>
        <v>0</v>
      </c>
      <c r="AH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91">
        <f t="shared" si="225"/>
        <v>0</v>
      </c>
      <c r="AL425" s="191">
        <f t="shared" si="226"/>
        <v>0</v>
      </c>
    </row>
    <row r="426" spans="2:38" hidden="1" x14ac:dyDescent="0.25">
      <c r="B426" s="189" t="s">
        <v>1288</v>
      </c>
      <c r="C426" s="190" t="s">
        <v>1289</v>
      </c>
      <c r="D4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91">
        <f>D426+E426</f>
        <v>0</v>
      </c>
      <c r="G426" s="191"/>
      <c r="H426" s="191">
        <f t="shared" si="220"/>
        <v>0</v>
      </c>
      <c r="I426" s="191"/>
      <c r="J426" s="191">
        <f t="shared" si="221"/>
        <v>0</v>
      </c>
      <c r="K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91">
        <f t="shared" si="222"/>
        <v>0</v>
      </c>
      <c r="Z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91">
        <f t="shared" si="223"/>
        <v>0</v>
      </c>
      <c r="AD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91">
        <f t="shared" si="224"/>
        <v>0</v>
      </c>
      <c r="AH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91">
        <f t="shared" si="225"/>
        <v>0</v>
      </c>
      <c r="AL426" s="191">
        <f t="shared" si="226"/>
        <v>0</v>
      </c>
    </row>
    <row r="427" spans="2:38" hidden="1" x14ac:dyDescent="0.25">
      <c r="B427" s="189" t="s">
        <v>1290</v>
      </c>
      <c r="C427" s="190" t="s">
        <v>1291</v>
      </c>
      <c r="D4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91">
        <f>D427+E427</f>
        <v>0</v>
      </c>
      <c r="G427" s="191"/>
      <c r="H427" s="191">
        <f t="shared" si="220"/>
        <v>0</v>
      </c>
      <c r="I427" s="191"/>
      <c r="J427" s="191">
        <f t="shared" si="221"/>
        <v>0</v>
      </c>
      <c r="K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91">
        <f t="shared" si="222"/>
        <v>0</v>
      </c>
      <c r="Z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91">
        <f t="shared" si="223"/>
        <v>0</v>
      </c>
      <c r="AD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91">
        <f t="shared" si="224"/>
        <v>0</v>
      </c>
      <c r="AH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91">
        <f t="shared" si="225"/>
        <v>0</v>
      </c>
      <c r="AL427" s="191">
        <f t="shared" si="226"/>
        <v>0</v>
      </c>
    </row>
    <row r="428" spans="2:38" hidden="1" x14ac:dyDescent="0.25">
      <c r="B428" s="189" t="s">
        <v>1292</v>
      </c>
      <c r="C428" s="190" t="s">
        <v>1293</v>
      </c>
      <c r="D4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91">
        <f t="shared" si="214"/>
        <v>0</v>
      </c>
      <c r="G428" s="191"/>
      <c r="H428" s="191">
        <f t="shared" si="220"/>
        <v>0</v>
      </c>
      <c r="I428" s="191"/>
      <c r="J428" s="191">
        <f t="shared" si="221"/>
        <v>0</v>
      </c>
      <c r="K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91">
        <f t="shared" si="222"/>
        <v>0</v>
      </c>
      <c r="Z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91">
        <f t="shared" si="223"/>
        <v>0</v>
      </c>
      <c r="AD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91">
        <f t="shared" si="224"/>
        <v>0</v>
      </c>
      <c r="AH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91">
        <f t="shared" si="225"/>
        <v>0</v>
      </c>
      <c r="AL428" s="191">
        <f t="shared" si="226"/>
        <v>0</v>
      </c>
    </row>
    <row r="429" spans="2:38" hidden="1" x14ac:dyDescent="0.25">
      <c r="B429" s="189" t="s">
        <v>1294</v>
      </c>
      <c r="C429" s="190" t="s">
        <v>1295</v>
      </c>
      <c r="D4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91">
        <f>D429+E429</f>
        <v>0</v>
      </c>
      <c r="G429" s="191"/>
      <c r="H429" s="191">
        <f t="shared" si="220"/>
        <v>0</v>
      </c>
      <c r="I429" s="191"/>
      <c r="J429" s="191">
        <f t="shared" si="221"/>
        <v>0</v>
      </c>
      <c r="K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91">
        <f t="shared" si="222"/>
        <v>0</v>
      </c>
      <c r="Z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91">
        <f t="shared" si="223"/>
        <v>0</v>
      </c>
      <c r="AD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91">
        <f t="shared" si="224"/>
        <v>0</v>
      </c>
      <c r="AH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91">
        <f t="shared" si="225"/>
        <v>0</v>
      </c>
      <c r="AL429" s="191">
        <f t="shared" si="226"/>
        <v>0</v>
      </c>
    </row>
    <row r="430" spans="2:38" hidden="1" x14ac:dyDescent="0.25">
      <c r="B430" s="189" t="s">
        <v>1296</v>
      </c>
      <c r="C430" s="190" t="s">
        <v>1297</v>
      </c>
      <c r="D4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91">
        <f>D430+E430</f>
        <v>0</v>
      </c>
      <c r="G430" s="191"/>
      <c r="H430" s="191">
        <f t="shared" si="220"/>
        <v>0</v>
      </c>
      <c r="I430" s="191"/>
      <c r="J430" s="191">
        <f t="shared" si="221"/>
        <v>0</v>
      </c>
      <c r="K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91">
        <f t="shared" si="222"/>
        <v>0</v>
      </c>
      <c r="Z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91">
        <f t="shared" si="223"/>
        <v>0</v>
      </c>
      <c r="AD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91">
        <f t="shared" si="224"/>
        <v>0</v>
      </c>
      <c r="AH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91">
        <f t="shared" si="225"/>
        <v>0</v>
      </c>
      <c r="AL430" s="191">
        <f t="shared" si="226"/>
        <v>0</v>
      </c>
    </row>
    <row r="431" spans="2:38" hidden="1" x14ac:dyDescent="0.25">
      <c r="B431" s="189" t="s">
        <v>1298</v>
      </c>
      <c r="C431" s="190" t="s">
        <v>1299</v>
      </c>
      <c r="D4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91">
        <f t="shared" si="214"/>
        <v>0</v>
      </c>
      <c r="G431" s="191"/>
      <c r="H431" s="191">
        <f t="shared" si="220"/>
        <v>0</v>
      </c>
      <c r="I431" s="191"/>
      <c r="J431" s="191">
        <f t="shared" si="221"/>
        <v>0</v>
      </c>
      <c r="K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91">
        <f t="shared" si="222"/>
        <v>0</v>
      </c>
      <c r="Z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91">
        <f t="shared" si="223"/>
        <v>0</v>
      </c>
      <c r="AD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91">
        <f t="shared" si="224"/>
        <v>0</v>
      </c>
      <c r="AH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91">
        <f t="shared" si="225"/>
        <v>0</v>
      </c>
      <c r="AL431" s="191">
        <f t="shared" si="226"/>
        <v>0</v>
      </c>
    </row>
    <row r="432" spans="2:38" hidden="1" x14ac:dyDescent="0.25">
      <c r="B432" s="198" t="s">
        <v>416</v>
      </c>
      <c r="C432" s="199" t="s">
        <v>283</v>
      </c>
      <c r="D432" s="200">
        <f>SUM(D433:D434)</f>
        <v>0</v>
      </c>
      <c r="E432" s="200">
        <f>SUM(E433:E434)</f>
        <v>0</v>
      </c>
      <c r="F432" s="200">
        <f t="shared" si="214"/>
        <v>0</v>
      </c>
      <c r="G432" s="200">
        <f>SUM(G433:G434)</f>
        <v>0</v>
      </c>
      <c r="H432" s="200">
        <f t="shared" si="220"/>
        <v>0</v>
      </c>
      <c r="I432" s="200">
        <f>SUM(I433:I434)</f>
        <v>0</v>
      </c>
      <c r="J432" s="200">
        <f t="shared" si="221"/>
        <v>0</v>
      </c>
      <c r="K432" s="200">
        <f t="shared" ref="K432:X432" si="232">SUM(K433:K434)</f>
        <v>0</v>
      </c>
      <c r="L432" s="200">
        <f t="shared" si="232"/>
        <v>0</v>
      </c>
      <c r="M432" s="200">
        <f t="shared" si="232"/>
        <v>0</v>
      </c>
      <c r="N432" s="200">
        <f t="shared" si="232"/>
        <v>0</v>
      </c>
      <c r="O432" s="200">
        <f t="shared" si="232"/>
        <v>0</v>
      </c>
      <c r="P432" s="200">
        <f t="shared" si="232"/>
        <v>0</v>
      </c>
      <c r="Q432" s="200">
        <f t="shared" si="232"/>
        <v>0</v>
      </c>
      <c r="R432" s="200">
        <f t="shared" si="232"/>
        <v>0</v>
      </c>
      <c r="S432" s="200">
        <f t="shared" si="232"/>
        <v>0</v>
      </c>
      <c r="T432" s="200">
        <f t="shared" si="232"/>
        <v>0</v>
      </c>
      <c r="U432" s="200">
        <f t="shared" si="232"/>
        <v>0</v>
      </c>
      <c r="V432" s="200">
        <f t="shared" si="232"/>
        <v>0</v>
      </c>
      <c r="W432" s="200">
        <f t="shared" si="232"/>
        <v>0</v>
      </c>
      <c r="X432" s="200">
        <f t="shared" si="232"/>
        <v>0</v>
      </c>
      <c r="Y432" s="200">
        <f t="shared" si="222"/>
        <v>0</v>
      </c>
      <c r="Z432" s="200">
        <f>SUM(Z433:Z434)</f>
        <v>0</v>
      </c>
      <c r="AA432" s="200">
        <f>SUM(AA433:AA434)</f>
        <v>0</v>
      </c>
      <c r="AB432" s="200">
        <f>SUM(AB433:AB434)</f>
        <v>0</v>
      </c>
      <c r="AC432" s="200">
        <f t="shared" si="223"/>
        <v>0</v>
      </c>
      <c r="AD432" s="200">
        <f>SUM(AD433:AD434)</f>
        <v>0</v>
      </c>
      <c r="AE432" s="200">
        <f>SUM(AE433:AE434)</f>
        <v>0</v>
      </c>
      <c r="AF432" s="200">
        <f>SUM(AF433:AF434)</f>
        <v>0</v>
      </c>
      <c r="AG432" s="200">
        <f t="shared" si="224"/>
        <v>0</v>
      </c>
      <c r="AH432" s="200">
        <f>SUM(AH433:AH434)</f>
        <v>0</v>
      </c>
      <c r="AI432" s="200">
        <f>SUM(AI433:AI434)</f>
        <v>0</v>
      </c>
      <c r="AJ432" s="200">
        <f>SUM(AJ433:AJ434)</f>
        <v>0</v>
      </c>
      <c r="AK432" s="200">
        <f t="shared" si="225"/>
        <v>0</v>
      </c>
      <c r="AL432" s="200">
        <f t="shared" si="226"/>
        <v>0</v>
      </c>
    </row>
    <row r="433" spans="2:38" hidden="1" x14ac:dyDescent="0.25">
      <c r="B433" s="189" t="s">
        <v>1300</v>
      </c>
      <c r="C433" s="190" t="s">
        <v>1301</v>
      </c>
      <c r="D4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91">
        <f>D433+E433</f>
        <v>0</v>
      </c>
      <c r="G433" s="191"/>
      <c r="H433" s="191">
        <f t="shared" si="220"/>
        <v>0</v>
      </c>
      <c r="I433" s="191"/>
      <c r="J433" s="191">
        <f t="shared" si="221"/>
        <v>0</v>
      </c>
      <c r="K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91">
        <f t="shared" si="222"/>
        <v>0</v>
      </c>
      <c r="Z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91">
        <f t="shared" si="223"/>
        <v>0</v>
      </c>
      <c r="AD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91">
        <f t="shared" si="224"/>
        <v>0</v>
      </c>
      <c r="AH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91">
        <f t="shared" si="225"/>
        <v>0</v>
      </c>
      <c r="AL433" s="191">
        <f t="shared" si="226"/>
        <v>0</v>
      </c>
    </row>
    <row r="434" spans="2:38" hidden="1" x14ac:dyDescent="0.25">
      <c r="B434" s="189" t="s">
        <v>417</v>
      </c>
      <c r="C434" s="190" t="s">
        <v>284</v>
      </c>
      <c r="D4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91">
        <f t="shared" si="214"/>
        <v>0</v>
      </c>
      <c r="G434" s="191"/>
      <c r="H434" s="191">
        <f t="shared" si="220"/>
        <v>0</v>
      </c>
      <c r="I434" s="191"/>
      <c r="J434" s="191">
        <f t="shared" si="221"/>
        <v>0</v>
      </c>
      <c r="K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91">
        <f t="shared" si="222"/>
        <v>0</v>
      </c>
      <c r="Z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91">
        <f t="shared" si="223"/>
        <v>0</v>
      </c>
      <c r="AD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91">
        <f t="shared" si="224"/>
        <v>0</v>
      </c>
      <c r="AH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91">
        <f t="shared" si="225"/>
        <v>0</v>
      </c>
      <c r="AL434" s="191">
        <f t="shared" si="226"/>
        <v>0</v>
      </c>
    </row>
    <row r="435" spans="2:38" hidden="1" x14ac:dyDescent="0.25">
      <c r="B435" s="198" t="s">
        <v>418</v>
      </c>
      <c r="C435" s="199" t="s">
        <v>285</v>
      </c>
      <c r="D435" s="200">
        <f>SUM(D436:D438)</f>
        <v>0</v>
      </c>
      <c r="E435" s="200">
        <f>SUM(E436:E438)</f>
        <v>0</v>
      </c>
      <c r="F435" s="200">
        <f t="shared" si="214"/>
        <v>0</v>
      </c>
      <c r="G435" s="200">
        <f>SUM(G436:G438)</f>
        <v>0</v>
      </c>
      <c r="H435" s="200">
        <f t="shared" si="220"/>
        <v>0</v>
      </c>
      <c r="I435" s="200">
        <f>SUM(I436:I438)</f>
        <v>0</v>
      </c>
      <c r="J435" s="200">
        <f t="shared" si="221"/>
        <v>0</v>
      </c>
      <c r="K435" s="200">
        <f t="shared" ref="K435:X435" si="233">SUM(K436:K438)</f>
        <v>0</v>
      </c>
      <c r="L435" s="200">
        <f t="shared" si="233"/>
        <v>0</v>
      </c>
      <c r="M435" s="200">
        <f t="shared" si="233"/>
        <v>0</v>
      </c>
      <c r="N435" s="200">
        <f t="shared" si="233"/>
        <v>0</v>
      </c>
      <c r="O435" s="200">
        <f t="shared" si="233"/>
        <v>0</v>
      </c>
      <c r="P435" s="200">
        <f t="shared" si="233"/>
        <v>0</v>
      </c>
      <c r="Q435" s="200">
        <f t="shared" si="233"/>
        <v>0</v>
      </c>
      <c r="R435" s="200">
        <f t="shared" si="233"/>
        <v>0</v>
      </c>
      <c r="S435" s="200">
        <f t="shared" si="233"/>
        <v>0</v>
      </c>
      <c r="T435" s="200">
        <f t="shared" si="233"/>
        <v>0</v>
      </c>
      <c r="U435" s="200">
        <f t="shared" si="233"/>
        <v>0</v>
      </c>
      <c r="V435" s="200">
        <f t="shared" si="233"/>
        <v>0</v>
      </c>
      <c r="W435" s="200">
        <f t="shared" si="233"/>
        <v>0</v>
      </c>
      <c r="X435" s="200">
        <f t="shared" si="233"/>
        <v>0</v>
      </c>
      <c r="Y435" s="200">
        <f t="shared" si="222"/>
        <v>0</v>
      </c>
      <c r="Z435" s="200">
        <f>SUM(Z436:Z438)</f>
        <v>0</v>
      </c>
      <c r="AA435" s="200">
        <f>SUM(AA436:AA438)</f>
        <v>0</v>
      </c>
      <c r="AB435" s="200">
        <f>SUM(AB436:AB438)</f>
        <v>0</v>
      </c>
      <c r="AC435" s="200">
        <f t="shared" si="223"/>
        <v>0</v>
      </c>
      <c r="AD435" s="200">
        <f>SUM(AD436:AD438)</f>
        <v>0</v>
      </c>
      <c r="AE435" s="200">
        <f>SUM(AE436:AE438)</f>
        <v>0</v>
      </c>
      <c r="AF435" s="200">
        <f>SUM(AF436:AF438)</f>
        <v>0</v>
      </c>
      <c r="AG435" s="200">
        <f t="shared" si="224"/>
        <v>0</v>
      </c>
      <c r="AH435" s="200">
        <f>SUM(AH436:AH438)</f>
        <v>0</v>
      </c>
      <c r="AI435" s="200">
        <f>SUM(AI436:AI438)</f>
        <v>0</v>
      </c>
      <c r="AJ435" s="200">
        <f>SUM(AJ436:AJ438)</f>
        <v>0</v>
      </c>
      <c r="AK435" s="200">
        <f t="shared" si="225"/>
        <v>0</v>
      </c>
      <c r="AL435" s="200">
        <f t="shared" si="226"/>
        <v>0</v>
      </c>
    </row>
    <row r="436" spans="2:38" hidden="1" x14ac:dyDescent="0.25">
      <c r="B436" s="189" t="s">
        <v>419</v>
      </c>
      <c r="C436" s="190" t="s">
        <v>286</v>
      </c>
      <c r="D4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91">
        <f t="shared" si="214"/>
        <v>0</v>
      </c>
      <c r="G436" s="191"/>
      <c r="H436" s="191">
        <f t="shared" si="220"/>
        <v>0</v>
      </c>
      <c r="I436" s="191"/>
      <c r="J436" s="191">
        <f t="shared" si="221"/>
        <v>0</v>
      </c>
      <c r="K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91">
        <f t="shared" si="222"/>
        <v>0</v>
      </c>
      <c r="Z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91">
        <f t="shared" si="223"/>
        <v>0</v>
      </c>
      <c r="AD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91">
        <f t="shared" si="224"/>
        <v>0</v>
      </c>
      <c r="AH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91">
        <f t="shared" si="225"/>
        <v>0</v>
      </c>
      <c r="AL436" s="191">
        <f t="shared" si="226"/>
        <v>0</v>
      </c>
    </row>
    <row r="437" spans="2:38" hidden="1" x14ac:dyDescent="0.25">
      <c r="B437" s="189" t="s">
        <v>1330</v>
      </c>
      <c r="C437" s="190" t="s">
        <v>1331</v>
      </c>
      <c r="D4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91">
        <f>D437+E437</f>
        <v>0</v>
      </c>
      <c r="G437" s="191"/>
      <c r="H437" s="191">
        <f t="shared" si="220"/>
        <v>0</v>
      </c>
      <c r="I437" s="191"/>
      <c r="J437" s="191">
        <f t="shared" si="221"/>
        <v>0</v>
      </c>
      <c r="K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91">
        <f t="shared" si="222"/>
        <v>0</v>
      </c>
      <c r="Z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91">
        <f t="shared" si="223"/>
        <v>0</v>
      </c>
      <c r="AD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91">
        <f t="shared" si="224"/>
        <v>0</v>
      </c>
      <c r="AH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91">
        <f t="shared" si="225"/>
        <v>0</v>
      </c>
      <c r="AL437" s="191">
        <f t="shared" si="226"/>
        <v>0</v>
      </c>
    </row>
    <row r="438" spans="2:38" hidden="1" x14ac:dyDescent="0.25">
      <c r="B438" s="189" t="s">
        <v>1332</v>
      </c>
      <c r="C438" s="190" t="s">
        <v>1333</v>
      </c>
      <c r="D4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91">
        <f t="shared" si="214"/>
        <v>0</v>
      </c>
      <c r="G438" s="191"/>
      <c r="H438" s="191">
        <f t="shared" ref="H438:H467" si="234">F438-G438</f>
        <v>0</v>
      </c>
      <c r="I438" s="191"/>
      <c r="J438" s="191">
        <f t="shared" ref="J438:J467" si="235">F438-I438</f>
        <v>0</v>
      </c>
      <c r="K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91">
        <f t="shared" ref="Y438:Y467" si="236">V438+W438+X438</f>
        <v>0</v>
      </c>
      <c r="Z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91">
        <f t="shared" ref="AC438:AC467" si="237">Z438+AA438+AB438</f>
        <v>0</v>
      </c>
      <c r="AD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91">
        <f t="shared" ref="AG438:AG467" si="238">AD438+AE438+AF438</f>
        <v>0</v>
      </c>
      <c r="AH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91">
        <f t="shared" ref="AK438:AK467" si="239">AH438+AI438+AJ438</f>
        <v>0</v>
      </c>
      <c r="AL438" s="191">
        <f t="shared" ref="AL438:AL467" si="240">Y438+AC438+AG438+AK438</f>
        <v>0</v>
      </c>
    </row>
    <row r="439" spans="2:38" hidden="1" x14ac:dyDescent="0.25">
      <c r="B439" s="198" t="s">
        <v>420</v>
      </c>
      <c r="C439" s="199" t="s">
        <v>287</v>
      </c>
      <c r="D439" s="200">
        <f>SUM(D440:D448)</f>
        <v>0</v>
      </c>
      <c r="E439" s="200">
        <f>SUM(E440:E448)</f>
        <v>0</v>
      </c>
      <c r="F439" s="200">
        <f t="shared" si="214"/>
        <v>0</v>
      </c>
      <c r="G439" s="200">
        <f>SUM(G440:G448)</f>
        <v>0</v>
      </c>
      <c r="H439" s="200">
        <f t="shared" si="234"/>
        <v>0</v>
      </c>
      <c r="I439" s="200">
        <f>SUM(I440:I448)</f>
        <v>0</v>
      </c>
      <c r="J439" s="200">
        <f t="shared" si="235"/>
        <v>0</v>
      </c>
      <c r="K439" s="200">
        <f t="shared" ref="K439:X439" si="241">SUM(K440:K448)</f>
        <v>0</v>
      </c>
      <c r="L439" s="200">
        <f t="shared" si="241"/>
        <v>0</v>
      </c>
      <c r="M439" s="200">
        <f t="shared" si="241"/>
        <v>0</v>
      </c>
      <c r="N439" s="200">
        <f t="shared" si="241"/>
        <v>0</v>
      </c>
      <c r="O439" s="200">
        <f t="shared" si="241"/>
        <v>0</v>
      </c>
      <c r="P439" s="200">
        <f t="shared" si="241"/>
        <v>0</v>
      </c>
      <c r="Q439" s="200">
        <f t="shared" si="241"/>
        <v>0</v>
      </c>
      <c r="R439" s="200">
        <f t="shared" si="241"/>
        <v>0</v>
      </c>
      <c r="S439" s="200">
        <f t="shared" si="241"/>
        <v>0</v>
      </c>
      <c r="T439" s="200">
        <f t="shared" si="241"/>
        <v>0</v>
      </c>
      <c r="U439" s="200">
        <f t="shared" si="241"/>
        <v>0</v>
      </c>
      <c r="V439" s="200">
        <f t="shared" si="241"/>
        <v>0</v>
      </c>
      <c r="W439" s="200">
        <f t="shared" si="241"/>
        <v>0</v>
      </c>
      <c r="X439" s="200">
        <f t="shared" si="241"/>
        <v>0</v>
      </c>
      <c r="Y439" s="200">
        <f t="shared" si="236"/>
        <v>0</v>
      </c>
      <c r="Z439" s="200">
        <f>SUM(Z440:Z448)</f>
        <v>0</v>
      </c>
      <c r="AA439" s="200">
        <f>SUM(AA440:AA448)</f>
        <v>0</v>
      </c>
      <c r="AB439" s="200">
        <f>SUM(AB440:AB448)</f>
        <v>0</v>
      </c>
      <c r="AC439" s="200">
        <f t="shared" si="237"/>
        <v>0</v>
      </c>
      <c r="AD439" s="200">
        <f>SUM(AD440:AD448)</f>
        <v>0</v>
      </c>
      <c r="AE439" s="200">
        <f>SUM(AE440:AE448)</f>
        <v>0</v>
      </c>
      <c r="AF439" s="200">
        <f>SUM(AF440:AF448)</f>
        <v>0</v>
      </c>
      <c r="AG439" s="200">
        <f t="shared" si="238"/>
        <v>0</v>
      </c>
      <c r="AH439" s="200">
        <f>SUM(AH440:AH448)</f>
        <v>0</v>
      </c>
      <c r="AI439" s="200">
        <f>SUM(AI440:AI448)</f>
        <v>0</v>
      </c>
      <c r="AJ439" s="200">
        <f>SUM(AJ440:AJ448)</f>
        <v>0</v>
      </c>
      <c r="AK439" s="200">
        <f t="shared" si="239"/>
        <v>0</v>
      </c>
      <c r="AL439" s="200">
        <f t="shared" si="240"/>
        <v>0</v>
      </c>
    </row>
    <row r="440" spans="2:38" hidden="1" x14ac:dyDescent="0.25">
      <c r="B440" s="189" t="s">
        <v>421</v>
      </c>
      <c r="C440" s="190" t="s">
        <v>282</v>
      </c>
      <c r="D4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91">
        <f>D440+E440</f>
        <v>0</v>
      </c>
      <c r="G440" s="191"/>
      <c r="H440" s="191">
        <f t="shared" si="234"/>
        <v>0</v>
      </c>
      <c r="I440" s="191"/>
      <c r="J440" s="191">
        <f t="shared" si="235"/>
        <v>0</v>
      </c>
      <c r="K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91">
        <f t="shared" si="236"/>
        <v>0</v>
      </c>
      <c r="Z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91">
        <f t="shared" si="237"/>
        <v>0</v>
      </c>
      <c r="AD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91">
        <f t="shared" si="238"/>
        <v>0</v>
      </c>
      <c r="AH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91">
        <f t="shared" si="239"/>
        <v>0</v>
      </c>
      <c r="AL440" s="191">
        <f t="shared" si="240"/>
        <v>0</v>
      </c>
    </row>
    <row r="441" spans="2:38" hidden="1" x14ac:dyDescent="0.25">
      <c r="B441" s="189" t="s">
        <v>1334</v>
      </c>
      <c r="C441" s="190" t="s">
        <v>1289</v>
      </c>
      <c r="D4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91">
        <f>D441+E441</f>
        <v>0</v>
      </c>
      <c r="G441" s="191"/>
      <c r="H441" s="191">
        <f t="shared" si="234"/>
        <v>0</v>
      </c>
      <c r="I441" s="191"/>
      <c r="J441" s="191">
        <f t="shared" si="235"/>
        <v>0</v>
      </c>
      <c r="K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91">
        <f t="shared" si="236"/>
        <v>0</v>
      </c>
      <c r="Z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91">
        <f t="shared" si="237"/>
        <v>0</v>
      </c>
      <c r="AD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91">
        <f t="shared" si="238"/>
        <v>0</v>
      </c>
      <c r="AH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91">
        <f t="shared" si="239"/>
        <v>0</v>
      </c>
      <c r="AL441" s="191">
        <f t="shared" si="240"/>
        <v>0</v>
      </c>
    </row>
    <row r="442" spans="2:38" hidden="1" x14ac:dyDescent="0.25">
      <c r="B442" s="189" t="s">
        <v>1335</v>
      </c>
      <c r="C442" s="190" t="s">
        <v>1291</v>
      </c>
      <c r="D4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91">
        <f>D442+E442</f>
        <v>0</v>
      </c>
      <c r="G442" s="191"/>
      <c r="H442" s="191">
        <f t="shared" si="234"/>
        <v>0</v>
      </c>
      <c r="I442" s="191"/>
      <c r="J442" s="191">
        <f t="shared" si="235"/>
        <v>0</v>
      </c>
      <c r="K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91">
        <f t="shared" si="236"/>
        <v>0</v>
      </c>
      <c r="Z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91">
        <f t="shared" si="237"/>
        <v>0</v>
      </c>
      <c r="AD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91">
        <f t="shared" si="238"/>
        <v>0</v>
      </c>
      <c r="AH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91">
        <f t="shared" si="239"/>
        <v>0</v>
      </c>
      <c r="AL442" s="191">
        <f t="shared" si="240"/>
        <v>0</v>
      </c>
    </row>
    <row r="443" spans="2:38" hidden="1" x14ac:dyDescent="0.25">
      <c r="B443" s="189" t="s">
        <v>1336</v>
      </c>
      <c r="C443" s="190" t="s">
        <v>1295</v>
      </c>
      <c r="D4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91">
        <f>D443+E443</f>
        <v>0</v>
      </c>
      <c r="G443" s="191"/>
      <c r="H443" s="191">
        <f t="shared" si="234"/>
        <v>0</v>
      </c>
      <c r="I443" s="191"/>
      <c r="J443" s="191">
        <f t="shared" si="235"/>
        <v>0</v>
      </c>
      <c r="K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91">
        <f t="shared" si="236"/>
        <v>0</v>
      </c>
      <c r="Z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91">
        <f t="shared" si="237"/>
        <v>0</v>
      </c>
      <c r="AD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91">
        <f t="shared" si="238"/>
        <v>0</v>
      </c>
      <c r="AH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91">
        <f t="shared" si="239"/>
        <v>0</v>
      </c>
      <c r="AL443" s="191">
        <f t="shared" si="240"/>
        <v>0</v>
      </c>
    </row>
    <row r="444" spans="2:38" hidden="1" x14ac:dyDescent="0.25">
      <c r="B444" s="189" t="s">
        <v>1337</v>
      </c>
      <c r="C444" s="190" t="s">
        <v>1338</v>
      </c>
      <c r="D4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91">
        <f>D444+E444</f>
        <v>0</v>
      </c>
      <c r="G444" s="191"/>
      <c r="H444" s="191">
        <f t="shared" si="234"/>
        <v>0</v>
      </c>
      <c r="I444" s="191"/>
      <c r="J444" s="191">
        <f t="shared" si="235"/>
        <v>0</v>
      </c>
      <c r="K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91">
        <f t="shared" si="236"/>
        <v>0</v>
      </c>
      <c r="Z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91">
        <f t="shared" si="237"/>
        <v>0</v>
      </c>
      <c r="AD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91">
        <f t="shared" si="238"/>
        <v>0</v>
      </c>
      <c r="AH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91">
        <f t="shared" si="239"/>
        <v>0</v>
      </c>
      <c r="AL444" s="191">
        <f t="shared" si="240"/>
        <v>0</v>
      </c>
    </row>
    <row r="445" spans="2:38" hidden="1" x14ac:dyDescent="0.25">
      <c r="B445" s="189" t="s">
        <v>1339</v>
      </c>
      <c r="C445" s="190" t="s">
        <v>1299</v>
      </c>
      <c r="D4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91">
        <f t="shared" si="214"/>
        <v>0</v>
      </c>
      <c r="G445" s="191"/>
      <c r="H445" s="191">
        <f t="shared" si="234"/>
        <v>0</v>
      </c>
      <c r="I445" s="191"/>
      <c r="J445" s="191">
        <f t="shared" si="235"/>
        <v>0</v>
      </c>
      <c r="K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91">
        <f t="shared" si="236"/>
        <v>0</v>
      </c>
      <c r="Z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91">
        <f t="shared" si="237"/>
        <v>0</v>
      </c>
      <c r="AD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91">
        <f t="shared" si="238"/>
        <v>0</v>
      </c>
      <c r="AH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91">
        <f t="shared" si="239"/>
        <v>0</v>
      </c>
      <c r="AL445" s="191">
        <f t="shared" si="240"/>
        <v>0</v>
      </c>
    </row>
    <row r="446" spans="2:38" hidden="1" x14ac:dyDescent="0.25">
      <c r="B446" s="189" t="s">
        <v>1340</v>
      </c>
      <c r="C446" s="190" t="s">
        <v>1341</v>
      </c>
      <c r="D4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91">
        <f>D446+E446</f>
        <v>0</v>
      </c>
      <c r="G446" s="191"/>
      <c r="H446" s="191">
        <f t="shared" si="234"/>
        <v>0</v>
      </c>
      <c r="I446" s="191"/>
      <c r="J446" s="191">
        <f t="shared" si="235"/>
        <v>0</v>
      </c>
      <c r="K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91">
        <f t="shared" si="236"/>
        <v>0</v>
      </c>
      <c r="Z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91">
        <f t="shared" si="237"/>
        <v>0</v>
      </c>
      <c r="AD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91">
        <f t="shared" si="238"/>
        <v>0</v>
      </c>
      <c r="AH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91">
        <f t="shared" si="239"/>
        <v>0</v>
      </c>
      <c r="AL446" s="191">
        <f t="shared" si="240"/>
        <v>0</v>
      </c>
    </row>
    <row r="447" spans="2:38" hidden="1" x14ac:dyDescent="0.25">
      <c r="B447" s="189" t="s">
        <v>1342</v>
      </c>
      <c r="C447" s="190" t="s">
        <v>1301</v>
      </c>
      <c r="D4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91">
        <f>D447+E447</f>
        <v>0</v>
      </c>
      <c r="G447" s="191"/>
      <c r="H447" s="191">
        <f t="shared" si="234"/>
        <v>0</v>
      </c>
      <c r="I447" s="191"/>
      <c r="J447" s="191">
        <f t="shared" si="235"/>
        <v>0</v>
      </c>
      <c r="K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91">
        <f t="shared" si="236"/>
        <v>0</v>
      </c>
      <c r="Z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91">
        <f t="shared" si="237"/>
        <v>0</v>
      </c>
      <c r="AD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91">
        <f t="shared" si="238"/>
        <v>0</v>
      </c>
      <c r="AH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91">
        <f t="shared" si="239"/>
        <v>0</v>
      </c>
      <c r="AL447" s="191">
        <f t="shared" si="240"/>
        <v>0</v>
      </c>
    </row>
    <row r="448" spans="2:38" hidden="1" x14ac:dyDescent="0.25">
      <c r="B448" s="189" t="s">
        <v>1343</v>
      </c>
      <c r="C448" s="190" t="s">
        <v>1344</v>
      </c>
      <c r="D4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91">
        <f t="shared" si="214"/>
        <v>0</v>
      </c>
      <c r="G448" s="191"/>
      <c r="H448" s="191">
        <f t="shared" si="234"/>
        <v>0</v>
      </c>
      <c r="I448" s="191"/>
      <c r="J448" s="191">
        <f t="shared" si="235"/>
        <v>0</v>
      </c>
      <c r="K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91">
        <f t="shared" si="236"/>
        <v>0</v>
      </c>
      <c r="Z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91">
        <f t="shared" si="237"/>
        <v>0</v>
      </c>
      <c r="AD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91">
        <f t="shared" si="238"/>
        <v>0</v>
      </c>
      <c r="AH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91">
        <f t="shared" si="239"/>
        <v>0</v>
      </c>
      <c r="AL448" s="191">
        <f t="shared" si="240"/>
        <v>0</v>
      </c>
    </row>
    <row r="449" spans="2:38" hidden="1" x14ac:dyDescent="0.25">
      <c r="B449" s="186" t="s">
        <v>410</v>
      </c>
      <c r="C449" s="187" t="s">
        <v>277</v>
      </c>
      <c r="D449" s="188">
        <f>D450</f>
        <v>0</v>
      </c>
      <c r="E449" s="188">
        <f>E450</f>
        <v>0</v>
      </c>
      <c r="F449" s="188">
        <f t="shared" ref="F449:F467" si="242">D449+E449</f>
        <v>0</v>
      </c>
      <c r="G449" s="188">
        <f>G450</f>
        <v>0</v>
      </c>
      <c r="H449" s="188">
        <f t="shared" si="234"/>
        <v>0</v>
      </c>
      <c r="I449" s="188">
        <f>I450</f>
        <v>0</v>
      </c>
      <c r="J449" s="188">
        <f t="shared" si="235"/>
        <v>0</v>
      </c>
      <c r="K449" s="188">
        <f t="shared" ref="K449:AJ449" si="243">K450</f>
        <v>0</v>
      </c>
      <c r="L449" s="188">
        <f t="shared" si="243"/>
        <v>0</v>
      </c>
      <c r="M449" s="188">
        <f t="shared" si="243"/>
        <v>0</v>
      </c>
      <c r="N449" s="188">
        <f t="shared" si="243"/>
        <v>0</v>
      </c>
      <c r="O449" s="188">
        <f t="shared" si="243"/>
        <v>0</v>
      </c>
      <c r="P449" s="188">
        <f t="shared" si="243"/>
        <v>0</v>
      </c>
      <c r="Q449" s="188">
        <f t="shared" si="243"/>
        <v>0</v>
      </c>
      <c r="R449" s="188">
        <f t="shared" si="243"/>
        <v>0</v>
      </c>
      <c r="S449" s="188">
        <f t="shared" si="243"/>
        <v>0</v>
      </c>
      <c r="T449" s="188">
        <f t="shared" si="243"/>
        <v>0</v>
      </c>
      <c r="U449" s="188">
        <f t="shared" si="243"/>
        <v>0</v>
      </c>
      <c r="V449" s="188">
        <f t="shared" si="243"/>
        <v>0</v>
      </c>
      <c r="W449" s="188">
        <f t="shared" si="243"/>
        <v>0</v>
      </c>
      <c r="X449" s="188">
        <f t="shared" si="243"/>
        <v>0</v>
      </c>
      <c r="Y449" s="188">
        <f t="shared" si="236"/>
        <v>0</v>
      </c>
      <c r="Z449" s="188">
        <f t="shared" si="243"/>
        <v>0</v>
      </c>
      <c r="AA449" s="188">
        <f t="shared" si="243"/>
        <v>0</v>
      </c>
      <c r="AB449" s="188">
        <f t="shared" si="243"/>
        <v>0</v>
      </c>
      <c r="AC449" s="188">
        <f t="shared" si="237"/>
        <v>0</v>
      </c>
      <c r="AD449" s="188">
        <f t="shared" si="243"/>
        <v>0</v>
      </c>
      <c r="AE449" s="188">
        <f t="shared" si="243"/>
        <v>0</v>
      </c>
      <c r="AF449" s="188">
        <f t="shared" si="243"/>
        <v>0</v>
      </c>
      <c r="AG449" s="188">
        <f t="shared" si="238"/>
        <v>0</v>
      </c>
      <c r="AH449" s="188">
        <f t="shared" si="243"/>
        <v>0</v>
      </c>
      <c r="AI449" s="188">
        <f t="shared" si="243"/>
        <v>0</v>
      </c>
      <c r="AJ449" s="188">
        <f t="shared" si="243"/>
        <v>0</v>
      </c>
      <c r="AK449" s="188">
        <f t="shared" si="239"/>
        <v>0</v>
      </c>
      <c r="AL449" s="188">
        <f t="shared" si="240"/>
        <v>0</v>
      </c>
    </row>
    <row r="450" spans="2:38" hidden="1" x14ac:dyDescent="0.25">
      <c r="B450" s="198" t="s">
        <v>412</v>
      </c>
      <c r="C450" s="199" t="s">
        <v>279</v>
      </c>
      <c r="D450" s="200">
        <f>SUM(D451:D500)</f>
        <v>0</v>
      </c>
      <c r="E450" s="200">
        <f>SUM(E451:E500)</f>
        <v>0</v>
      </c>
      <c r="F450" s="200">
        <f t="shared" si="242"/>
        <v>0</v>
      </c>
      <c r="G450" s="200">
        <f>SUM(G451:G500)</f>
        <v>0</v>
      </c>
      <c r="H450" s="200">
        <f t="shared" si="234"/>
        <v>0</v>
      </c>
      <c r="I450" s="200">
        <f>SUM(I451:I500)</f>
        <v>0</v>
      </c>
      <c r="J450" s="200">
        <f t="shared" si="235"/>
        <v>0</v>
      </c>
      <c r="K450" s="200">
        <f t="shared" ref="K450:X450" si="244">SUM(K451:K500)</f>
        <v>0</v>
      </c>
      <c r="L450" s="200">
        <f t="shared" si="244"/>
        <v>0</v>
      </c>
      <c r="M450" s="200">
        <f t="shared" si="244"/>
        <v>0</v>
      </c>
      <c r="N450" s="200">
        <f t="shared" si="244"/>
        <v>0</v>
      </c>
      <c r="O450" s="200">
        <f t="shared" si="244"/>
        <v>0</v>
      </c>
      <c r="P450" s="200">
        <f t="shared" si="244"/>
        <v>0</v>
      </c>
      <c r="Q450" s="200">
        <f t="shared" si="244"/>
        <v>0</v>
      </c>
      <c r="R450" s="200">
        <f t="shared" si="244"/>
        <v>0</v>
      </c>
      <c r="S450" s="200">
        <f t="shared" si="244"/>
        <v>0</v>
      </c>
      <c r="T450" s="200">
        <f t="shared" si="244"/>
        <v>0</v>
      </c>
      <c r="U450" s="200">
        <f t="shared" si="244"/>
        <v>0</v>
      </c>
      <c r="V450" s="200">
        <f t="shared" si="244"/>
        <v>0</v>
      </c>
      <c r="W450" s="200">
        <f t="shared" si="244"/>
        <v>0</v>
      </c>
      <c r="X450" s="200">
        <f t="shared" si="244"/>
        <v>0</v>
      </c>
      <c r="Y450" s="200">
        <f t="shared" si="236"/>
        <v>0</v>
      </c>
      <c r="Z450" s="200">
        <f>SUM(Z451:Z500)</f>
        <v>0</v>
      </c>
      <c r="AA450" s="200">
        <f>SUM(AA451:AA500)</f>
        <v>0</v>
      </c>
      <c r="AB450" s="200">
        <f>SUM(AB451:AB500)</f>
        <v>0</v>
      </c>
      <c r="AC450" s="200">
        <f t="shared" si="237"/>
        <v>0</v>
      </c>
      <c r="AD450" s="200">
        <f>SUM(AD451:AD500)</f>
        <v>0</v>
      </c>
      <c r="AE450" s="200">
        <f>SUM(AE451:AE500)</f>
        <v>0</v>
      </c>
      <c r="AF450" s="200">
        <f>SUM(AF451:AF500)</f>
        <v>0</v>
      </c>
      <c r="AG450" s="200">
        <f t="shared" si="238"/>
        <v>0</v>
      </c>
      <c r="AH450" s="200">
        <f>SUM(AH451:AH500)</f>
        <v>0</v>
      </c>
      <c r="AI450" s="200">
        <f>SUM(AI451:AI500)</f>
        <v>0</v>
      </c>
      <c r="AJ450" s="200">
        <f>SUM(AJ451:AJ500)</f>
        <v>0</v>
      </c>
      <c r="AK450" s="200">
        <f t="shared" si="239"/>
        <v>0</v>
      </c>
      <c r="AL450" s="200">
        <f t="shared" si="240"/>
        <v>0</v>
      </c>
    </row>
    <row r="451" spans="2:38" hidden="1" x14ac:dyDescent="0.25">
      <c r="B451" s="189" t="s">
        <v>422</v>
      </c>
      <c r="C451" s="190" t="s">
        <v>288</v>
      </c>
      <c r="D4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191">
        <f t="shared" si="242"/>
        <v>0</v>
      </c>
      <c r="G451" s="191"/>
      <c r="H451" s="191">
        <f t="shared" si="234"/>
        <v>0</v>
      </c>
      <c r="I451" s="191"/>
      <c r="J451" s="191">
        <f t="shared" si="235"/>
        <v>0</v>
      </c>
      <c r="K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91">
        <f t="shared" si="236"/>
        <v>0</v>
      </c>
      <c r="Z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91">
        <f t="shared" si="237"/>
        <v>0</v>
      </c>
      <c r="AD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91">
        <f t="shared" si="238"/>
        <v>0</v>
      </c>
      <c r="AH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91">
        <f t="shared" si="239"/>
        <v>0</v>
      </c>
      <c r="AL451" s="191">
        <f t="shared" si="240"/>
        <v>0</v>
      </c>
    </row>
    <row r="452" spans="2:38" hidden="1" x14ac:dyDescent="0.25">
      <c r="B452" s="189" t="s">
        <v>1182</v>
      </c>
      <c r="C452" s="190" t="s">
        <v>1183</v>
      </c>
      <c r="D4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191">
        <f t="shared" si="242"/>
        <v>0</v>
      </c>
      <c r="G452" s="191"/>
      <c r="H452" s="191">
        <f t="shared" si="234"/>
        <v>0</v>
      </c>
      <c r="I452" s="191"/>
      <c r="J452" s="191">
        <f t="shared" si="235"/>
        <v>0</v>
      </c>
      <c r="K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91">
        <f t="shared" si="236"/>
        <v>0</v>
      </c>
      <c r="Z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91">
        <f t="shared" si="237"/>
        <v>0</v>
      </c>
      <c r="AD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91">
        <f t="shared" si="238"/>
        <v>0</v>
      </c>
      <c r="AH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91">
        <f t="shared" si="239"/>
        <v>0</v>
      </c>
      <c r="AL452" s="191">
        <f t="shared" si="240"/>
        <v>0</v>
      </c>
    </row>
    <row r="453" spans="2:38" hidden="1" x14ac:dyDescent="0.25">
      <c r="B453" s="189" t="s">
        <v>1184</v>
      </c>
      <c r="C453" s="190" t="s">
        <v>1185</v>
      </c>
      <c r="D4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91">
        <f t="shared" si="242"/>
        <v>0</v>
      </c>
      <c r="G453" s="191"/>
      <c r="H453" s="191">
        <f t="shared" si="234"/>
        <v>0</v>
      </c>
      <c r="I453" s="191"/>
      <c r="J453" s="191">
        <f t="shared" si="235"/>
        <v>0</v>
      </c>
      <c r="K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91">
        <f t="shared" si="236"/>
        <v>0</v>
      </c>
      <c r="Z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91">
        <f t="shared" si="237"/>
        <v>0</v>
      </c>
      <c r="AD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91">
        <f t="shared" si="238"/>
        <v>0</v>
      </c>
      <c r="AH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91">
        <f t="shared" si="239"/>
        <v>0</v>
      </c>
      <c r="AL453" s="191">
        <f t="shared" si="240"/>
        <v>0</v>
      </c>
    </row>
    <row r="454" spans="2:38" hidden="1" x14ac:dyDescent="0.25">
      <c r="B454" s="189" t="s">
        <v>1186</v>
      </c>
      <c r="C454" s="190" t="s">
        <v>1187</v>
      </c>
      <c r="D4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91">
        <f t="shared" si="242"/>
        <v>0</v>
      </c>
      <c r="G454" s="191"/>
      <c r="H454" s="191">
        <f t="shared" si="234"/>
        <v>0</v>
      </c>
      <c r="I454" s="191"/>
      <c r="J454" s="191">
        <f t="shared" si="235"/>
        <v>0</v>
      </c>
      <c r="K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91">
        <f t="shared" si="236"/>
        <v>0</v>
      </c>
      <c r="Z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91">
        <f t="shared" si="237"/>
        <v>0</v>
      </c>
      <c r="AD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91">
        <f t="shared" si="238"/>
        <v>0</v>
      </c>
      <c r="AH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91">
        <f t="shared" si="239"/>
        <v>0</v>
      </c>
      <c r="AL454" s="191">
        <f t="shared" si="240"/>
        <v>0</v>
      </c>
    </row>
    <row r="455" spans="2:38" hidden="1" x14ac:dyDescent="0.25">
      <c r="B455" s="189" t="s">
        <v>1188</v>
      </c>
      <c r="C455" s="190" t="s">
        <v>1189</v>
      </c>
      <c r="D4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91">
        <f t="shared" si="242"/>
        <v>0</v>
      </c>
      <c r="G455" s="191"/>
      <c r="H455" s="191">
        <f t="shared" si="234"/>
        <v>0</v>
      </c>
      <c r="I455" s="191"/>
      <c r="J455" s="191">
        <f t="shared" si="235"/>
        <v>0</v>
      </c>
      <c r="K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91">
        <f t="shared" si="236"/>
        <v>0</v>
      </c>
      <c r="Z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91">
        <f t="shared" si="237"/>
        <v>0</v>
      </c>
      <c r="AD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91">
        <f t="shared" si="238"/>
        <v>0</v>
      </c>
      <c r="AH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91">
        <f t="shared" si="239"/>
        <v>0</v>
      </c>
      <c r="AL455" s="191">
        <f t="shared" si="240"/>
        <v>0</v>
      </c>
    </row>
    <row r="456" spans="2:38" hidden="1" x14ac:dyDescent="0.25">
      <c r="B456" s="189" t="s">
        <v>1190</v>
      </c>
      <c r="C456" s="190" t="s">
        <v>1191</v>
      </c>
      <c r="D4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91">
        <f t="shared" si="242"/>
        <v>0</v>
      </c>
      <c r="G456" s="191"/>
      <c r="H456" s="191">
        <f t="shared" si="234"/>
        <v>0</v>
      </c>
      <c r="I456" s="191"/>
      <c r="J456" s="191">
        <f t="shared" si="235"/>
        <v>0</v>
      </c>
      <c r="K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91">
        <f t="shared" si="236"/>
        <v>0</v>
      </c>
      <c r="Z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91">
        <f t="shared" si="237"/>
        <v>0</v>
      </c>
      <c r="AD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91">
        <f t="shared" si="238"/>
        <v>0</v>
      </c>
      <c r="AH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91">
        <f t="shared" si="239"/>
        <v>0</v>
      </c>
      <c r="AL456" s="191">
        <f t="shared" si="240"/>
        <v>0</v>
      </c>
    </row>
    <row r="457" spans="2:38" hidden="1" x14ac:dyDescent="0.25">
      <c r="B457" s="189" t="s">
        <v>1192</v>
      </c>
      <c r="C457" s="190" t="s">
        <v>1193</v>
      </c>
      <c r="D4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91">
        <f t="shared" si="242"/>
        <v>0</v>
      </c>
      <c r="G457" s="191"/>
      <c r="H457" s="191">
        <f t="shared" si="234"/>
        <v>0</v>
      </c>
      <c r="I457" s="191"/>
      <c r="J457" s="191">
        <f t="shared" si="235"/>
        <v>0</v>
      </c>
      <c r="K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91">
        <f t="shared" si="236"/>
        <v>0</v>
      </c>
      <c r="Z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91">
        <f t="shared" si="237"/>
        <v>0</v>
      </c>
      <c r="AD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91">
        <f t="shared" si="238"/>
        <v>0</v>
      </c>
      <c r="AH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91">
        <f t="shared" si="239"/>
        <v>0</v>
      </c>
      <c r="AL457" s="191">
        <f t="shared" si="240"/>
        <v>0</v>
      </c>
    </row>
    <row r="458" spans="2:38" hidden="1" x14ac:dyDescent="0.25">
      <c r="B458" s="189" t="s">
        <v>1194</v>
      </c>
      <c r="C458" s="190" t="s">
        <v>1195</v>
      </c>
      <c r="D4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91">
        <f t="shared" si="242"/>
        <v>0</v>
      </c>
      <c r="G458" s="191"/>
      <c r="H458" s="191">
        <f t="shared" si="234"/>
        <v>0</v>
      </c>
      <c r="I458" s="191"/>
      <c r="J458" s="191">
        <f t="shared" si="235"/>
        <v>0</v>
      </c>
      <c r="K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91">
        <f t="shared" si="236"/>
        <v>0</v>
      </c>
      <c r="Z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91">
        <f t="shared" si="237"/>
        <v>0</v>
      </c>
      <c r="AD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91">
        <f t="shared" si="238"/>
        <v>0</v>
      </c>
      <c r="AH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91">
        <f t="shared" si="239"/>
        <v>0</v>
      </c>
      <c r="AL458" s="191">
        <f t="shared" si="240"/>
        <v>0</v>
      </c>
    </row>
    <row r="459" spans="2:38" hidden="1" x14ac:dyDescent="0.25">
      <c r="B459" s="189" t="s">
        <v>1196</v>
      </c>
      <c r="C459" s="190" t="s">
        <v>1197</v>
      </c>
      <c r="D4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91">
        <f t="shared" si="242"/>
        <v>0</v>
      </c>
      <c r="G459" s="191"/>
      <c r="H459" s="191">
        <f t="shared" si="234"/>
        <v>0</v>
      </c>
      <c r="I459" s="191"/>
      <c r="J459" s="191">
        <f t="shared" si="235"/>
        <v>0</v>
      </c>
      <c r="K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91">
        <f t="shared" si="236"/>
        <v>0</v>
      </c>
      <c r="Z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91">
        <f t="shared" si="237"/>
        <v>0</v>
      </c>
      <c r="AD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91">
        <f t="shared" si="238"/>
        <v>0</v>
      </c>
      <c r="AH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91">
        <f t="shared" si="239"/>
        <v>0</v>
      </c>
      <c r="AL459" s="191">
        <f t="shared" si="240"/>
        <v>0</v>
      </c>
    </row>
    <row r="460" spans="2:38" hidden="1" x14ac:dyDescent="0.25">
      <c r="B460" s="189" t="s">
        <v>1198</v>
      </c>
      <c r="C460" s="190" t="s">
        <v>1199</v>
      </c>
      <c r="D4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91">
        <f t="shared" si="242"/>
        <v>0</v>
      </c>
      <c r="G460" s="191"/>
      <c r="H460" s="191">
        <f t="shared" si="234"/>
        <v>0</v>
      </c>
      <c r="I460" s="191"/>
      <c r="J460" s="191">
        <f t="shared" si="235"/>
        <v>0</v>
      </c>
      <c r="K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91">
        <f t="shared" si="236"/>
        <v>0</v>
      </c>
      <c r="Z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91">
        <f t="shared" si="237"/>
        <v>0</v>
      </c>
      <c r="AD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91">
        <f t="shared" si="238"/>
        <v>0</v>
      </c>
      <c r="AH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91">
        <f t="shared" si="239"/>
        <v>0</v>
      </c>
      <c r="AL460" s="191">
        <f t="shared" si="240"/>
        <v>0</v>
      </c>
    </row>
    <row r="461" spans="2:38" hidden="1" x14ac:dyDescent="0.25">
      <c r="B461" s="189" t="s">
        <v>1200</v>
      </c>
      <c r="C461" s="190" t="s">
        <v>1201</v>
      </c>
      <c r="D4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191">
        <f t="shared" si="242"/>
        <v>0</v>
      </c>
      <c r="G461" s="191"/>
      <c r="H461" s="191">
        <f t="shared" si="234"/>
        <v>0</v>
      </c>
      <c r="I461" s="191"/>
      <c r="J461" s="191">
        <f t="shared" si="235"/>
        <v>0</v>
      </c>
      <c r="K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191">
        <f t="shared" si="236"/>
        <v>0</v>
      </c>
      <c r="Z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91">
        <f t="shared" si="237"/>
        <v>0</v>
      </c>
      <c r="AD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91">
        <f t="shared" si="238"/>
        <v>0</v>
      </c>
      <c r="AH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91">
        <f t="shared" si="239"/>
        <v>0</v>
      </c>
      <c r="AL461" s="191">
        <f t="shared" si="240"/>
        <v>0</v>
      </c>
    </row>
    <row r="462" spans="2:38" hidden="1" x14ac:dyDescent="0.25">
      <c r="B462" s="189" t="s">
        <v>1202</v>
      </c>
      <c r="C462" s="190" t="s">
        <v>1203</v>
      </c>
      <c r="D4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91">
        <f t="shared" si="242"/>
        <v>0</v>
      </c>
      <c r="G462" s="191"/>
      <c r="H462" s="191">
        <f t="shared" si="234"/>
        <v>0</v>
      </c>
      <c r="I462" s="191"/>
      <c r="J462" s="191">
        <f t="shared" si="235"/>
        <v>0</v>
      </c>
      <c r="K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91">
        <f t="shared" si="236"/>
        <v>0</v>
      </c>
      <c r="Z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91">
        <f t="shared" si="237"/>
        <v>0</v>
      </c>
      <c r="AD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91">
        <f t="shared" si="238"/>
        <v>0</v>
      </c>
      <c r="AH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91">
        <f t="shared" si="239"/>
        <v>0</v>
      </c>
      <c r="AL462" s="191">
        <f t="shared" si="240"/>
        <v>0</v>
      </c>
    </row>
    <row r="463" spans="2:38" hidden="1" x14ac:dyDescent="0.25">
      <c r="B463" s="189" t="s">
        <v>1204</v>
      </c>
      <c r="C463" s="190" t="s">
        <v>1205</v>
      </c>
      <c r="D4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91">
        <f t="shared" si="242"/>
        <v>0</v>
      </c>
      <c r="G463" s="191"/>
      <c r="H463" s="191">
        <f t="shared" si="234"/>
        <v>0</v>
      </c>
      <c r="I463" s="191"/>
      <c r="J463" s="191">
        <f t="shared" si="235"/>
        <v>0</v>
      </c>
      <c r="K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91">
        <f t="shared" si="236"/>
        <v>0</v>
      </c>
      <c r="Z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91">
        <f t="shared" si="237"/>
        <v>0</v>
      </c>
      <c r="AD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91">
        <f t="shared" si="238"/>
        <v>0</v>
      </c>
      <c r="AH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91">
        <f t="shared" si="239"/>
        <v>0</v>
      </c>
      <c r="AL463" s="191">
        <f t="shared" si="240"/>
        <v>0</v>
      </c>
    </row>
    <row r="464" spans="2:38" hidden="1" x14ac:dyDescent="0.25">
      <c r="B464" s="189" t="s">
        <v>1206</v>
      </c>
      <c r="C464" s="190" t="s">
        <v>1207</v>
      </c>
      <c r="D4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91">
        <f t="shared" si="242"/>
        <v>0</v>
      </c>
      <c r="G464" s="191"/>
      <c r="H464" s="191">
        <f t="shared" si="234"/>
        <v>0</v>
      </c>
      <c r="I464" s="191"/>
      <c r="J464" s="191">
        <f t="shared" si="235"/>
        <v>0</v>
      </c>
      <c r="K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91">
        <f t="shared" si="236"/>
        <v>0</v>
      </c>
      <c r="Z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91">
        <f t="shared" si="237"/>
        <v>0</v>
      </c>
      <c r="AD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91">
        <f t="shared" si="238"/>
        <v>0</v>
      </c>
      <c r="AH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91">
        <f t="shared" si="239"/>
        <v>0</v>
      </c>
      <c r="AL464" s="191">
        <f t="shared" si="240"/>
        <v>0</v>
      </c>
    </row>
    <row r="465" spans="2:38" hidden="1" x14ac:dyDescent="0.25">
      <c r="B465" s="189" t="s">
        <v>1208</v>
      </c>
      <c r="C465" s="190" t="s">
        <v>1209</v>
      </c>
      <c r="D4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91">
        <f t="shared" si="242"/>
        <v>0</v>
      </c>
      <c r="G465" s="191"/>
      <c r="H465" s="191">
        <f t="shared" si="234"/>
        <v>0</v>
      </c>
      <c r="I465" s="191"/>
      <c r="J465" s="191">
        <f t="shared" si="235"/>
        <v>0</v>
      </c>
      <c r="K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91">
        <f t="shared" si="236"/>
        <v>0</v>
      </c>
      <c r="Z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91">
        <f t="shared" si="237"/>
        <v>0</v>
      </c>
      <c r="AD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91">
        <f t="shared" si="238"/>
        <v>0</v>
      </c>
      <c r="AH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91">
        <f t="shared" si="239"/>
        <v>0</v>
      </c>
      <c r="AL465" s="191">
        <f t="shared" si="240"/>
        <v>0</v>
      </c>
    </row>
    <row r="466" spans="2:38" hidden="1" x14ac:dyDescent="0.25">
      <c r="B466" s="189" t="s">
        <v>1210</v>
      </c>
      <c r="C466" s="190" t="s">
        <v>1211</v>
      </c>
      <c r="D4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91">
        <f t="shared" si="242"/>
        <v>0</v>
      </c>
      <c r="G466" s="191"/>
      <c r="H466" s="191">
        <f t="shared" si="234"/>
        <v>0</v>
      </c>
      <c r="I466" s="191"/>
      <c r="J466" s="191">
        <f t="shared" si="235"/>
        <v>0</v>
      </c>
      <c r="K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91">
        <f t="shared" si="236"/>
        <v>0</v>
      </c>
      <c r="Z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91">
        <f t="shared" si="237"/>
        <v>0</v>
      </c>
      <c r="AD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91">
        <f t="shared" si="238"/>
        <v>0</v>
      </c>
      <c r="AH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91">
        <f t="shared" si="239"/>
        <v>0</v>
      </c>
      <c r="AL466" s="191">
        <f t="shared" si="240"/>
        <v>0</v>
      </c>
    </row>
    <row r="467" spans="2:38" hidden="1" x14ac:dyDescent="0.25">
      <c r="B467" s="189" t="s">
        <v>1212</v>
      </c>
      <c r="C467" s="190" t="s">
        <v>1213</v>
      </c>
      <c r="D4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91">
        <f t="shared" si="242"/>
        <v>0</v>
      </c>
      <c r="G467" s="191"/>
      <c r="H467" s="191">
        <f t="shared" si="234"/>
        <v>0</v>
      </c>
      <c r="I467" s="191"/>
      <c r="J467" s="191">
        <f t="shared" si="235"/>
        <v>0</v>
      </c>
      <c r="K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91">
        <f t="shared" si="236"/>
        <v>0</v>
      </c>
      <c r="Z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91">
        <f t="shared" si="237"/>
        <v>0</v>
      </c>
      <c r="AD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91">
        <f t="shared" si="238"/>
        <v>0</v>
      </c>
      <c r="AH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91">
        <f t="shared" si="239"/>
        <v>0</v>
      </c>
      <c r="AL467" s="191">
        <f t="shared" si="240"/>
        <v>0</v>
      </c>
    </row>
    <row r="468" spans="2:38" hidden="1" x14ac:dyDescent="0.25">
      <c r="B468" s="189" t="s">
        <v>1214</v>
      </c>
      <c r="C468" s="190" t="s">
        <v>1215</v>
      </c>
      <c r="D4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91">
        <f t="shared" ref="F468:F476" si="245">D468+E468</f>
        <v>0</v>
      </c>
      <c r="G468" s="191"/>
      <c r="H468" s="191">
        <f t="shared" ref="H468:H476" si="246">F468-G468</f>
        <v>0</v>
      </c>
      <c r="I468" s="191"/>
      <c r="J468" s="191">
        <f t="shared" ref="J468:J476" si="247">F468-I468</f>
        <v>0</v>
      </c>
      <c r="K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91">
        <f t="shared" ref="Y468:Y476" si="248">V468+W468+X468</f>
        <v>0</v>
      </c>
      <c r="Z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91">
        <f t="shared" ref="AC468:AC476" si="249">Z468+AA468+AB468</f>
        <v>0</v>
      </c>
      <c r="AD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91">
        <f t="shared" ref="AG468:AG476" si="250">AD468+AE468+AF468</f>
        <v>0</v>
      </c>
      <c r="AH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91">
        <f t="shared" ref="AK468:AK476" si="251">AH468+AI468+AJ468</f>
        <v>0</v>
      </c>
      <c r="AL468" s="191">
        <f t="shared" ref="AL468:AL476" si="252">Y468+AC468+AG468+AK468</f>
        <v>0</v>
      </c>
    </row>
    <row r="469" spans="2:38" hidden="1" x14ac:dyDescent="0.25">
      <c r="B469" s="189" t="s">
        <v>1216</v>
      </c>
      <c r="C469" s="190" t="s">
        <v>1217</v>
      </c>
      <c r="D4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91">
        <f t="shared" si="245"/>
        <v>0</v>
      </c>
      <c r="G469" s="191"/>
      <c r="H469" s="191">
        <f t="shared" si="246"/>
        <v>0</v>
      </c>
      <c r="I469" s="191"/>
      <c r="J469" s="191">
        <f t="shared" si="247"/>
        <v>0</v>
      </c>
      <c r="K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91">
        <f t="shared" si="248"/>
        <v>0</v>
      </c>
      <c r="Z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91">
        <f t="shared" si="249"/>
        <v>0</v>
      </c>
      <c r="AD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91">
        <f t="shared" si="250"/>
        <v>0</v>
      </c>
      <c r="AH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91">
        <f t="shared" si="251"/>
        <v>0</v>
      </c>
      <c r="AL469" s="191">
        <f t="shared" si="252"/>
        <v>0</v>
      </c>
    </row>
    <row r="470" spans="2:38" hidden="1" x14ac:dyDescent="0.25">
      <c r="B470" s="189" t="s">
        <v>1218</v>
      </c>
      <c r="C470" s="190" t="s">
        <v>1219</v>
      </c>
      <c r="D4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91">
        <f t="shared" si="245"/>
        <v>0</v>
      </c>
      <c r="G470" s="191"/>
      <c r="H470" s="191">
        <f t="shared" si="246"/>
        <v>0</v>
      </c>
      <c r="I470" s="191"/>
      <c r="J470" s="191">
        <f t="shared" si="247"/>
        <v>0</v>
      </c>
      <c r="K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91">
        <f t="shared" si="248"/>
        <v>0</v>
      </c>
      <c r="Z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91">
        <f t="shared" si="249"/>
        <v>0</v>
      </c>
      <c r="AD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91">
        <f t="shared" si="250"/>
        <v>0</v>
      </c>
      <c r="AH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91">
        <f t="shared" si="251"/>
        <v>0</v>
      </c>
      <c r="AL470" s="191">
        <f t="shared" si="252"/>
        <v>0</v>
      </c>
    </row>
    <row r="471" spans="2:38" hidden="1" x14ac:dyDescent="0.25">
      <c r="B471" s="189" t="s">
        <v>1220</v>
      </c>
      <c r="C471" s="190" t="s">
        <v>1221</v>
      </c>
      <c r="D4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91">
        <f t="shared" si="245"/>
        <v>0</v>
      </c>
      <c r="G471" s="191"/>
      <c r="H471" s="191">
        <f t="shared" si="246"/>
        <v>0</v>
      </c>
      <c r="I471" s="191"/>
      <c r="J471" s="191">
        <f t="shared" si="247"/>
        <v>0</v>
      </c>
      <c r="K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91">
        <f t="shared" si="248"/>
        <v>0</v>
      </c>
      <c r="Z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91">
        <f t="shared" si="249"/>
        <v>0</v>
      </c>
      <c r="AD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91">
        <f t="shared" si="250"/>
        <v>0</v>
      </c>
      <c r="AH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91">
        <f t="shared" si="251"/>
        <v>0</v>
      </c>
      <c r="AL471" s="191">
        <f t="shared" si="252"/>
        <v>0</v>
      </c>
    </row>
    <row r="472" spans="2:38" hidden="1" x14ac:dyDescent="0.25">
      <c r="B472" s="189" t="s">
        <v>1222</v>
      </c>
      <c r="C472" s="190" t="s">
        <v>1223</v>
      </c>
      <c r="D4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91">
        <f t="shared" si="245"/>
        <v>0</v>
      </c>
      <c r="G472" s="191"/>
      <c r="H472" s="191">
        <f t="shared" si="246"/>
        <v>0</v>
      </c>
      <c r="I472" s="191"/>
      <c r="J472" s="191">
        <f t="shared" si="247"/>
        <v>0</v>
      </c>
      <c r="K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91">
        <f t="shared" si="248"/>
        <v>0</v>
      </c>
      <c r="Z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91">
        <f t="shared" si="249"/>
        <v>0</v>
      </c>
      <c r="AD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91">
        <f t="shared" si="250"/>
        <v>0</v>
      </c>
      <c r="AH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91">
        <f t="shared" si="251"/>
        <v>0</v>
      </c>
      <c r="AL472" s="191">
        <f t="shared" si="252"/>
        <v>0</v>
      </c>
    </row>
    <row r="473" spans="2:38" hidden="1" x14ac:dyDescent="0.25">
      <c r="B473" s="189" t="s">
        <v>1224</v>
      </c>
      <c r="C473" s="190" t="s">
        <v>1225</v>
      </c>
      <c r="D4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91">
        <f t="shared" si="245"/>
        <v>0</v>
      </c>
      <c r="G473" s="191"/>
      <c r="H473" s="191">
        <f t="shared" si="246"/>
        <v>0</v>
      </c>
      <c r="I473" s="191"/>
      <c r="J473" s="191">
        <f t="shared" si="247"/>
        <v>0</v>
      </c>
      <c r="K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91">
        <f t="shared" si="248"/>
        <v>0</v>
      </c>
      <c r="Z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91">
        <f t="shared" si="249"/>
        <v>0</v>
      </c>
      <c r="AD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91">
        <f t="shared" si="250"/>
        <v>0</v>
      </c>
      <c r="AH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91">
        <f t="shared" si="251"/>
        <v>0</v>
      </c>
      <c r="AL473" s="191">
        <f t="shared" si="252"/>
        <v>0</v>
      </c>
    </row>
    <row r="474" spans="2:38" hidden="1" x14ac:dyDescent="0.25">
      <c r="B474" s="189" t="s">
        <v>423</v>
      </c>
      <c r="C474" s="190" t="s">
        <v>1226</v>
      </c>
      <c r="D4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91">
        <f t="shared" si="245"/>
        <v>0</v>
      </c>
      <c r="G474" s="191"/>
      <c r="H474" s="191">
        <f t="shared" si="246"/>
        <v>0</v>
      </c>
      <c r="I474" s="191"/>
      <c r="J474" s="191">
        <f t="shared" si="247"/>
        <v>0</v>
      </c>
      <c r="K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91">
        <f t="shared" si="248"/>
        <v>0</v>
      </c>
      <c r="Z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91">
        <f t="shared" si="249"/>
        <v>0</v>
      </c>
      <c r="AD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91">
        <f t="shared" si="250"/>
        <v>0</v>
      </c>
      <c r="AH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91">
        <f t="shared" si="251"/>
        <v>0</v>
      </c>
      <c r="AL474" s="191">
        <f t="shared" si="252"/>
        <v>0</v>
      </c>
    </row>
    <row r="475" spans="2:38" hidden="1" x14ac:dyDescent="0.25">
      <c r="B475" s="189" t="s">
        <v>1227</v>
      </c>
      <c r="C475" s="190" t="s">
        <v>1228</v>
      </c>
      <c r="D4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91">
        <f t="shared" si="245"/>
        <v>0</v>
      </c>
      <c r="G475" s="191"/>
      <c r="H475" s="191">
        <f t="shared" si="246"/>
        <v>0</v>
      </c>
      <c r="I475" s="191"/>
      <c r="J475" s="191">
        <f t="shared" si="247"/>
        <v>0</v>
      </c>
      <c r="K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91">
        <f t="shared" si="248"/>
        <v>0</v>
      </c>
      <c r="Z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91">
        <f t="shared" si="249"/>
        <v>0</v>
      </c>
      <c r="AD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91">
        <f t="shared" si="250"/>
        <v>0</v>
      </c>
      <c r="AH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91">
        <f t="shared" si="251"/>
        <v>0</v>
      </c>
      <c r="AL475" s="191">
        <f t="shared" si="252"/>
        <v>0</v>
      </c>
    </row>
    <row r="476" spans="2:38" hidden="1" x14ac:dyDescent="0.25">
      <c r="B476" s="189" t="s">
        <v>1229</v>
      </c>
      <c r="C476" s="190" t="s">
        <v>1219</v>
      </c>
      <c r="D4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91">
        <f t="shared" si="245"/>
        <v>0</v>
      </c>
      <c r="G476" s="191"/>
      <c r="H476" s="191">
        <f t="shared" si="246"/>
        <v>0</v>
      </c>
      <c r="I476" s="191"/>
      <c r="J476" s="191">
        <f t="shared" si="247"/>
        <v>0</v>
      </c>
      <c r="K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91">
        <f t="shared" si="248"/>
        <v>0</v>
      </c>
      <c r="Z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91">
        <f t="shared" si="249"/>
        <v>0</v>
      </c>
      <c r="AD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91">
        <f t="shared" si="250"/>
        <v>0</v>
      </c>
      <c r="AH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91">
        <f t="shared" si="251"/>
        <v>0</v>
      </c>
      <c r="AL476" s="191">
        <f t="shared" si="252"/>
        <v>0</v>
      </c>
    </row>
    <row r="477" spans="2:38" hidden="1" x14ac:dyDescent="0.25">
      <c r="B477" s="189" t="s">
        <v>1230</v>
      </c>
      <c r="C477" s="190" t="s">
        <v>1231</v>
      </c>
      <c r="D4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91">
        <f t="shared" ref="F477:F492" si="253">D477+E477</f>
        <v>0</v>
      </c>
      <c r="G477" s="191"/>
      <c r="H477" s="191">
        <f t="shared" ref="H477:H492" si="254">F477-G477</f>
        <v>0</v>
      </c>
      <c r="I477" s="191"/>
      <c r="J477" s="191">
        <f t="shared" ref="J477:J492" si="255">F477-I477</f>
        <v>0</v>
      </c>
      <c r="K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91">
        <f t="shared" ref="Y477:Y492" si="256">V477+W477+X477</f>
        <v>0</v>
      </c>
      <c r="Z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91">
        <f t="shared" ref="AC477:AC492" si="257">Z477+AA477+AB477</f>
        <v>0</v>
      </c>
      <c r="AD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91">
        <f t="shared" ref="AG477:AG492" si="258">AD477+AE477+AF477</f>
        <v>0</v>
      </c>
      <c r="AH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91">
        <f t="shared" ref="AK477:AK492" si="259">AH477+AI477+AJ477</f>
        <v>0</v>
      </c>
      <c r="AL477" s="191">
        <f t="shared" ref="AL477:AL492" si="260">Y477+AC477+AG477+AK477</f>
        <v>0</v>
      </c>
    </row>
    <row r="478" spans="2:38" hidden="1" x14ac:dyDescent="0.25">
      <c r="B478" s="189" t="s">
        <v>1232</v>
      </c>
      <c r="C478" s="190" t="s">
        <v>1233</v>
      </c>
      <c r="D4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91">
        <f t="shared" si="253"/>
        <v>0</v>
      </c>
      <c r="G478" s="191"/>
      <c r="H478" s="191">
        <f t="shared" si="254"/>
        <v>0</v>
      </c>
      <c r="I478" s="191"/>
      <c r="J478" s="191">
        <f t="shared" si="255"/>
        <v>0</v>
      </c>
      <c r="K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91">
        <f t="shared" si="256"/>
        <v>0</v>
      </c>
      <c r="Z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91">
        <f t="shared" si="257"/>
        <v>0</v>
      </c>
      <c r="AD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91">
        <f t="shared" si="258"/>
        <v>0</v>
      </c>
      <c r="AH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91">
        <f t="shared" si="259"/>
        <v>0</v>
      </c>
      <c r="AL478" s="191">
        <f t="shared" si="260"/>
        <v>0</v>
      </c>
    </row>
    <row r="479" spans="2:38" hidden="1" x14ac:dyDescent="0.25">
      <c r="B479" s="189" t="s">
        <v>1234</v>
      </c>
      <c r="C479" s="190" t="s">
        <v>1235</v>
      </c>
      <c r="D4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91">
        <f t="shared" si="253"/>
        <v>0</v>
      </c>
      <c r="G479" s="191"/>
      <c r="H479" s="191">
        <f t="shared" si="254"/>
        <v>0</v>
      </c>
      <c r="I479" s="191"/>
      <c r="J479" s="191">
        <f t="shared" si="255"/>
        <v>0</v>
      </c>
      <c r="K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91">
        <f t="shared" si="256"/>
        <v>0</v>
      </c>
      <c r="Z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91">
        <f t="shared" si="257"/>
        <v>0</v>
      </c>
      <c r="AD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91">
        <f t="shared" si="258"/>
        <v>0</v>
      </c>
      <c r="AH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91">
        <f t="shared" si="259"/>
        <v>0</v>
      </c>
      <c r="AL479" s="191">
        <f t="shared" si="260"/>
        <v>0</v>
      </c>
    </row>
    <row r="480" spans="2:38" hidden="1" x14ac:dyDescent="0.25">
      <c r="B480" s="189" t="s">
        <v>1236</v>
      </c>
      <c r="C480" s="190" t="s">
        <v>1237</v>
      </c>
      <c r="D4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91">
        <f t="shared" si="253"/>
        <v>0</v>
      </c>
      <c r="G480" s="191"/>
      <c r="H480" s="191">
        <f t="shared" si="254"/>
        <v>0</v>
      </c>
      <c r="I480" s="191"/>
      <c r="J480" s="191">
        <f t="shared" si="255"/>
        <v>0</v>
      </c>
      <c r="K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91">
        <f t="shared" si="256"/>
        <v>0</v>
      </c>
      <c r="Z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91">
        <f t="shared" si="257"/>
        <v>0</v>
      </c>
      <c r="AD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91">
        <f t="shared" si="258"/>
        <v>0</v>
      </c>
      <c r="AH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91">
        <f t="shared" si="259"/>
        <v>0</v>
      </c>
      <c r="AL480" s="191">
        <f t="shared" si="260"/>
        <v>0</v>
      </c>
    </row>
    <row r="481" spans="2:38" hidden="1" x14ac:dyDescent="0.25">
      <c r="B481" s="189" t="s">
        <v>1238</v>
      </c>
      <c r="C481" s="190" t="s">
        <v>1239</v>
      </c>
      <c r="D4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91">
        <f t="shared" si="253"/>
        <v>0</v>
      </c>
      <c r="G481" s="191"/>
      <c r="H481" s="191">
        <f t="shared" si="254"/>
        <v>0</v>
      </c>
      <c r="I481" s="191"/>
      <c r="J481" s="191">
        <f t="shared" si="255"/>
        <v>0</v>
      </c>
      <c r="K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91">
        <f t="shared" si="256"/>
        <v>0</v>
      </c>
      <c r="Z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91">
        <f t="shared" si="257"/>
        <v>0</v>
      </c>
      <c r="AD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91">
        <f t="shared" si="258"/>
        <v>0</v>
      </c>
      <c r="AH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91">
        <f t="shared" si="259"/>
        <v>0</v>
      </c>
      <c r="AL481" s="191">
        <f t="shared" si="260"/>
        <v>0</v>
      </c>
    </row>
    <row r="482" spans="2:38" hidden="1" x14ac:dyDescent="0.25">
      <c r="B482" s="189" t="s">
        <v>1240</v>
      </c>
      <c r="C482" s="190" t="s">
        <v>1241</v>
      </c>
      <c r="D4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91">
        <f t="shared" si="253"/>
        <v>0</v>
      </c>
      <c r="G482" s="191"/>
      <c r="H482" s="191">
        <f t="shared" si="254"/>
        <v>0</v>
      </c>
      <c r="I482" s="191"/>
      <c r="J482" s="191">
        <f t="shared" si="255"/>
        <v>0</v>
      </c>
      <c r="K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91">
        <f t="shared" si="256"/>
        <v>0</v>
      </c>
      <c r="Z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91">
        <f t="shared" si="257"/>
        <v>0</v>
      </c>
      <c r="AD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91">
        <f t="shared" si="258"/>
        <v>0</v>
      </c>
      <c r="AH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91">
        <f t="shared" si="259"/>
        <v>0</v>
      </c>
      <c r="AL482" s="191">
        <f t="shared" si="260"/>
        <v>0</v>
      </c>
    </row>
    <row r="483" spans="2:38" hidden="1" x14ac:dyDescent="0.25">
      <c r="B483" s="189" t="s">
        <v>1242</v>
      </c>
      <c r="C483" s="190" t="s">
        <v>1243</v>
      </c>
      <c r="D4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91">
        <f t="shared" si="253"/>
        <v>0</v>
      </c>
      <c r="G483" s="191"/>
      <c r="H483" s="191">
        <f t="shared" si="254"/>
        <v>0</v>
      </c>
      <c r="I483" s="191"/>
      <c r="J483" s="191">
        <f t="shared" si="255"/>
        <v>0</v>
      </c>
      <c r="K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91">
        <f t="shared" si="256"/>
        <v>0</v>
      </c>
      <c r="Z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91">
        <f t="shared" si="257"/>
        <v>0</v>
      </c>
      <c r="AD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91">
        <f t="shared" si="258"/>
        <v>0</v>
      </c>
      <c r="AH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91">
        <f t="shared" si="259"/>
        <v>0</v>
      </c>
      <c r="AL483" s="191">
        <f t="shared" si="260"/>
        <v>0</v>
      </c>
    </row>
    <row r="484" spans="2:38" hidden="1" x14ac:dyDescent="0.25">
      <c r="B484" s="189" t="s">
        <v>1244</v>
      </c>
      <c r="C484" s="190" t="s">
        <v>1245</v>
      </c>
      <c r="D4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91">
        <f t="shared" si="253"/>
        <v>0</v>
      </c>
      <c r="G484" s="191"/>
      <c r="H484" s="191">
        <f t="shared" si="254"/>
        <v>0</v>
      </c>
      <c r="I484" s="191"/>
      <c r="J484" s="191">
        <f t="shared" si="255"/>
        <v>0</v>
      </c>
      <c r="K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91">
        <f t="shared" si="256"/>
        <v>0</v>
      </c>
      <c r="Z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91">
        <f t="shared" si="257"/>
        <v>0</v>
      </c>
      <c r="AD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91">
        <f t="shared" si="258"/>
        <v>0</v>
      </c>
      <c r="AH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91">
        <f t="shared" si="259"/>
        <v>0</v>
      </c>
      <c r="AL484" s="191">
        <f t="shared" si="260"/>
        <v>0</v>
      </c>
    </row>
    <row r="485" spans="2:38" hidden="1" x14ac:dyDescent="0.25">
      <c r="B485" s="189" t="s">
        <v>1246</v>
      </c>
      <c r="C485" s="190" t="s">
        <v>1247</v>
      </c>
      <c r="D4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91">
        <f t="shared" si="253"/>
        <v>0</v>
      </c>
      <c r="G485" s="191"/>
      <c r="H485" s="191">
        <f t="shared" si="254"/>
        <v>0</v>
      </c>
      <c r="I485" s="191"/>
      <c r="J485" s="191">
        <f t="shared" si="255"/>
        <v>0</v>
      </c>
      <c r="K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91">
        <f t="shared" si="256"/>
        <v>0</v>
      </c>
      <c r="Z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91">
        <f t="shared" si="257"/>
        <v>0</v>
      </c>
      <c r="AD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91">
        <f t="shared" si="258"/>
        <v>0</v>
      </c>
      <c r="AH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91">
        <f t="shared" si="259"/>
        <v>0</v>
      </c>
      <c r="AL485" s="191">
        <f t="shared" si="260"/>
        <v>0</v>
      </c>
    </row>
    <row r="486" spans="2:38" hidden="1" x14ac:dyDescent="0.25">
      <c r="B486" s="189" t="s">
        <v>1248</v>
      </c>
      <c r="C486" s="190" t="s">
        <v>1249</v>
      </c>
      <c r="D4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91">
        <f t="shared" si="253"/>
        <v>0</v>
      </c>
      <c r="G486" s="191"/>
      <c r="H486" s="191">
        <f t="shared" si="254"/>
        <v>0</v>
      </c>
      <c r="I486" s="191"/>
      <c r="J486" s="191">
        <f t="shared" si="255"/>
        <v>0</v>
      </c>
      <c r="K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91">
        <f t="shared" si="256"/>
        <v>0</v>
      </c>
      <c r="Z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91">
        <f t="shared" si="257"/>
        <v>0</v>
      </c>
      <c r="AD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91">
        <f t="shared" si="258"/>
        <v>0</v>
      </c>
      <c r="AH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91">
        <f t="shared" si="259"/>
        <v>0</v>
      </c>
      <c r="AL486" s="191">
        <f t="shared" si="260"/>
        <v>0</v>
      </c>
    </row>
    <row r="487" spans="2:38" hidden="1" x14ac:dyDescent="0.25">
      <c r="B487" s="189" t="s">
        <v>1250</v>
      </c>
      <c r="C487" s="190" t="s">
        <v>1251</v>
      </c>
      <c r="D4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91">
        <f t="shared" si="253"/>
        <v>0</v>
      </c>
      <c r="G487" s="191"/>
      <c r="H487" s="191">
        <f t="shared" si="254"/>
        <v>0</v>
      </c>
      <c r="I487" s="191"/>
      <c r="J487" s="191">
        <f t="shared" si="255"/>
        <v>0</v>
      </c>
      <c r="K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91">
        <f t="shared" si="256"/>
        <v>0</v>
      </c>
      <c r="Z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91">
        <f t="shared" si="257"/>
        <v>0</v>
      </c>
      <c r="AD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91">
        <f t="shared" si="258"/>
        <v>0</v>
      </c>
      <c r="AH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91">
        <f t="shared" si="259"/>
        <v>0</v>
      </c>
      <c r="AL487" s="191">
        <f t="shared" si="260"/>
        <v>0</v>
      </c>
    </row>
    <row r="488" spans="2:38" hidden="1" x14ac:dyDescent="0.25">
      <c r="B488" s="189" t="s">
        <v>1252</v>
      </c>
      <c r="C488" s="190" t="s">
        <v>1253</v>
      </c>
      <c r="D4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91">
        <f t="shared" si="253"/>
        <v>0</v>
      </c>
      <c r="G488" s="191"/>
      <c r="H488" s="191">
        <f t="shared" si="254"/>
        <v>0</v>
      </c>
      <c r="I488" s="191"/>
      <c r="J488" s="191">
        <f t="shared" si="255"/>
        <v>0</v>
      </c>
      <c r="K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91">
        <f t="shared" si="256"/>
        <v>0</v>
      </c>
      <c r="Z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91">
        <f t="shared" si="257"/>
        <v>0</v>
      </c>
      <c r="AD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91">
        <f t="shared" si="258"/>
        <v>0</v>
      </c>
      <c r="AH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91">
        <f t="shared" si="259"/>
        <v>0</v>
      </c>
      <c r="AL488" s="191">
        <f t="shared" si="260"/>
        <v>0</v>
      </c>
    </row>
    <row r="489" spans="2:38" hidden="1" x14ac:dyDescent="0.25">
      <c r="B489" s="189" t="s">
        <v>1254</v>
      </c>
      <c r="C489" s="190" t="s">
        <v>1255</v>
      </c>
      <c r="D4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91">
        <f t="shared" si="253"/>
        <v>0</v>
      </c>
      <c r="G489" s="191"/>
      <c r="H489" s="191">
        <f t="shared" si="254"/>
        <v>0</v>
      </c>
      <c r="I489" s="191"/>
      <c r="J489" s="191">
        <f t="shared" si="255"/>
        <v>0</v>
      </c>
      <c r="K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91">
        <f t="shared" si="256"/>
        <v>0</v>
      </c>
      <c r="Z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91">
        <f t="shared" si="257"/>
        <v>0</v>
      </c>
      <c r="AD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91">
        <f t="shared" si="258"/>
        <v>0</v>
      </c>
      <c r="AH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91">
        <f t="shared" si="259"/>
        <v>0</v>
      </c>
      <c r="AL489" s="191">
        <f t="shared" si="260"/>
        <v>0</v>
      </c>
    </row>
    <row r="490" spans="2:38" hidden="1" x14ac:dyDescent="0.25">
      <c r="B490" s="189" t="s">
        <v>1256</v>
      </c>
      <c r="C490" s="190" t="s">
        <v>1257</v>
      </c>
      <c r="D4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91">
        <f t="shared" si="253"/>
        <v>0</v>
      </c>
      <c r="G490" s="191"/>
      <c r="H490" s="191">
        <f t="shared" si="254"/>
        <v>0</v>
      </c>
      <c r="I490" s="191"/>
      <c r="J490" s="191">
        <f t="shared" si="255"/>
        <v>0</v>
      </c>
      <c r="K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91">
        <f t="shared" si="256"/>
        <v>0</v>
      </c>
      <c r="Z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91">
        <f t="shared" si="257"/>
        <v>0</v>
      </c>
      <c r="AD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91">
        <f t="shared" si="258"/>
        <v>0</v>
      </c>
      <c r="AH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91">
        <f t="shared" si="259"/>
        <v>0</v>
      </c>
      <c r="AL490" s="191">
        <f t="shared" si="260"/>
        <v>0</v>
      </c>
    </row>
    <row r="491" spans="2:38" hidden="1" x14ac:dyDescent="0.25">
      <c r="B491" s="189" t="s">
        <v>1258</v>
      </c>
      <c r="C491" s="190" t="s">
        <v>1259</v>
      </c>
      <c r="D4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91">
        <f t="shared" si="253"/>
        <v>0</v>
      </c>
      <c r="G491" s="191"/>
      <c r="H491" s="191">
        <f t="shared" si="254"/>
        <v>0</v>
      </c>
      <c r="I491" s="191"/>
      <c r="J491" s="191">
        <f t="shared" si="255"/>
        <v>0</v>
      </c>
      <c r="K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91">
        <f t="shared" si="256"/>
        <v>0</v>
      </c>
      <c r="Z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91">
        <f t="shared" si="257"/>
        <v>0</v>
      </c>
      <c r="AD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91">
        <f t="shared" si="258"/>
        <v>0</v>
      </c>
      <c r="AH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91">
        <f t="shared" si="259"/>
        <v>0</v>
      </c>
      <c r="AL491" s="191">
        <f t="shared" si="260"/>
        <v>0</v>
      </c>
    </row>
    <row r="492" spans="2:38" hidden="1" x14ac:dyDescent="0.25">
      <c r="B492" s="189" t="s">
        <v>1260</v>
      </c>
      <c r="C492" s="190" t="s">
        <v>1261</v>
      </c>
      <c r="D4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91">
        <f t="shared" si="253"/>
        <v>0</v>
      </c>
      <c r="G492" s="191"/>
      <c r="H492" s="191">
        <f t="shared" si="254"/>
        <v>0</v>
      </c>
      <c r="I492" s="191"/>
      <c r="J492" s="191">
        <f t="shared" si="255"/>
        <v>0</v>
      </c>
      <c r="K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91">
        <f t="shared" si="256"/>
        <v>0</v>
      </c>
      <c r="Z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91">
        <f t="shared" si="257"/>
        <v>0</v>
      </c>
      <c r="AD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91">
        <f t="shared" si="258"/>
        <v>0</v>
      </c>
      <c r="AH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91">
        <f t="shared" si="259"/>
        <v>0</v>
      </c>
      <c r="AL492" s="191">
        <f t="shared" si="260"/>
        <v>0</v>
      </c>
    </row>
    <row r="493" spans="2:38" hidden="1" x14ac:dyDescent="0.25">
      <c r="B493" s="189" t="s">
        <v>1262</v>
      </c>
      <c r="C493" s="190" t="s">
        <v>1263</v>
      </c>
      <c r="D4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91">
        <f t="shared" ref="F493:F529" si="261">D493+E493</f>
        <v>0</v>
      </c>
      <c r="G493" s="191"/>
      <c r="H493" s="191">
        <f t="shared" ref="H493:H529" si="262">F493-G493</f>
        <v>0</v>
      </c>
      <c r="I493" s="191"/>
      <c r="J493" s="191">
        <f t="shared" ref="J493:J529" si="263">F493-I493</f>
        <v>0</v>
      </c>
      <c r="K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91">
        <f t="shared" ref="Y493:Y529" si="264">V493+W493+X493</f>
        <v>0</v>
      </c>
      <c r="Z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91">
        <f t="shared" ref="AC493:AC529" si="265">Z493+AA493+AB493</f>
        <v>0</v>
      </c>
      <c r="AD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91">
        <f t="shared" ref="AG493:AG529" si="266">AD493+AE493+AF493</f>
        <v>0</v>
      </c>
      <c r="AH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91">
        <f t="shared" ref="AK493:AK529" si="267">AH493+AI493+AJ493</f>
        <v>0</v>
      </c>
      <c r="AL493" s="191">
        <f t="shared" ref="AL493:AL529" si="268">Y493+AC493+AG493+AK493</f>
        <v>0</v>
      </c>
    </row>
    <row r="494" spans="2:38" hidden="1" x14ac:dyDescent="0.25">
      <c r="B494" s="189" t="s">
        <v>1264</v>
      </c>
      <c r="C494" s="190" t="s">
        <v>1265</v>
      </c>
      <c r="D4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91">
        <f t="shared" si="261"/>
        <v>0</v>
      </c>
      <c r="G494" s="191"/>
      <c r="H494" s="191">
        <f t="shared" si="262"/>
        <v>0</v>
      </c>
      <c r="I494" s="191"/>
      <c r="J494" s="191">
        <f t="shared" si="263"/>
        <v>0</v>
      </c>
      <c r="K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91">
        <f t="shared" si="264"/>
        <v>0</v>
      </c>
      <c r="Z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91">
        <f t="shared" si="265"/>
        <v>0</v>
      </c>
      <c r="AD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91">
        <f t="shared" si="266"/>
        <v>0</v>
      </c>
      <c r="AH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91">
        <f t="shared" si="267"/>
        <v>0</v>
      </c>
      <c r="AL494" s="191">
        <f t="shared" si="268"/>
        <v>0</v>
      </c>
    </row>
    <row r="495" spans="2:38" hidden="1" x14ac:dyDescent="0.25">
      <c r="B495" s="189" t="s">
        <v>1266</v>
      </c>
      <c r="C495" s="190" t="s">
        <v>1267</v>
      </c>
      <c r="D4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91">
        <f t="shared" si="261"/>
        <v>0</v>
      </c>
      <c r="G495" s="191"/>
      <c r="H495" s="191">
        <f t="shared" si="262"/>
        <v>0</v>
      </c>
      <c r="I495" s="191"/>
      <c r="J495" s="191">
        <f t="shared" si="263"/>
        <v>0</v>
      </c>
      <c r="K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91">
        <f t="shared" si="264"/>
        <v>0</v>
      </c>
      <c r="Z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91">
        <f t="shared" si="265"/>
        <v>0</v>
      </c>
      <c r="AD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91">
        <f t="shared" si="266"/>
        <v>0</v>
      </c>
      <c r="AH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91">
        <f t="shared" si="267"/>
        <v>0</v>
      </c>
      <c r="AL495" s="191">
        <f t="shared" si="268"/>
        <v>0</v>
      </c>
    </row>
    <row r="496" spans="2:38" hidden="1" x14ac:dyDescent="0.25">
      <c r="B496" s="189" t="s">
        <v>1268</v>
      </c>
      <c r="C496" s="190" t="s">
        <v>1269</v>
      </c>
      <c r="D4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91">
        <f t="shared" si="261"/>
        <v>0</v>
      </c>
      <c r="G496" s="191"/>
      <c r="H496" s="191">
        <f t="shared" si="262"/>
        <v>0</v>
      </c>
      <c r="I496" s="191"/>
      <c r="J496" s="191">
        <f t="shared" si="263"/>
        <v>0</v>
      </c>
      <c r="K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91">
        <f t="shared" si="264"/>
        <v>0</v>
      </c>
      <c r="Z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91">
        <f t="shared" si="265"/>
        <v>0</v>
      </c>
      <c r="AD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91">
        <f t="shared" si="266"/>
        <v>0</v>
      </c>
      <c r="AH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91">
        <f t="shared" si="267"/>
        <v>0</v>
      </c>
      <c r="AL496" s="191">
        <f t="shared" si="268"/>
        <v>0</v>
      </c>
    </row>
    <row r="497" spans="2:38" hidden="1" x14ac:dyDescent="0.25">
      <c r="B497" s="189" t="s">
        <v>1270</v>
      </c>
      <c r="C497" s="190" t="s">
        <v>1271</v>
      </c>
      <c r="D4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91">
        <f t="shared" si="261"/>
        <v>0</v>
      </c>
      <c r="G497" s="191"/>
      <c r="H497" s="191">
        <f t="shared" si="262"/>
        <v>0</v>
      </c>
      <c r="I497" s="191"/>
      <c r="J497" s="191">
        <f t="shared" si="263"/>
        <v>0</v>
      </c>
      <c r="K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91">
        <f t="shared" si="264"/>
        <v>0</v>
      </c>
      <c r="Z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91">
        <f t="shared" si="265"/>
        <v>0</v>
      </c>
      <c r="AD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91">
        <f t="shared" si="266"/>
        <v>0</v>
      </c>
      <c r="AH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91">
        <f t="shared" si="267"/>
        <v>0</v>
      </c>
      <c r="AL497" s="191">
        <f t="shared" si="268"/>
        <v>0</v>
      </c>
    </row>
    <row r="498" spans="2:38" hidden="1" x14ac:dyDescent="0.25">
      <c r="B498" s="189" t="s">
        <v>1272</v>
      </c>
      <c r="C498" s="190" t="s">
        <v>1273</v>
      </c>
      <c r="D4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91">
        <f t="shared" si="261"/>
        <v>0</v>
      </c>
      <c r="G498" s="191"/>
      <c r="H498" s="191">
        <f t="shared" si="262"/>
        <v>0</v>
      </c>
      <c r="I498" s="191"/>
      <c r="J498" s="191">
        <f t="shared" si="263"/>
        <v>0</v>
      </c>
      <c r="K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91">
        <f t="shared" si="264"/>
        <v>0</v>
      </c>
      <c r="Z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91">
        <f t="shared" si="265"/>
        <v>0</v>
      </c>
      <c r="AD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91">
        <f t="shared" si="266"/>
        <v>0</v>
      </c>
      <c r="AH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91">
        <f t="shared" si="267"/>
        <v>0</v>
      </c>
      <c r="AL498" s="191">
        <f t="shared" si="268"/>
        <v>0</v>
      </c>
    </row>
    <row r="499" spans="2:38" hidden="1" x14ac:dyDescent="0.25">
      <c r="B499" s="189" t="s">
        <v>1274</v>
      </c>
      <c r="C499" s="190" t="s">
        <v>1275</v>
      </c>
      <c r="D4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91">
        <f t="shared" si="261"/>
        <v>0</v>
      </c>
      <c r="G499" s="191"/>
      <c r="H499" s="191">
        <f t="shared" si="262"/>
        <v>0</v>
      </c>
      <c r="I499" s="191"/>
      <c r="J499" s="191">
        <f t="shared" si="263"/>
        <v>0</v>
      </c>
      <c r="K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91">
        <f t="shared" si="264"/>
        <v>0</v>
      </c>
      <c r="Z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91">
        <f t="shared" si="265"/>
        <v>0</v>
      </c>
      <c r="AD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91">
        <f t="shared" si="266"/>
        <v>0</v>
      </c>
      <c r="AH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91">
        <f t="shared" si="267"/>
        <v>0</v>
      </c>
      <c r="AL499" s="191">
        <f t="shared" si="268"/>
        <v>0</v>
      </c>
    </row>
    <row r="500" spans="2:38" hidden="1" x14ac:dyDescent="0.25">
      <c r="B500" s="189" t="s">
        <v>1276</v>
      </c>
      <c r="C500" s="190" t="s">
        <v>1277</v>
      </c>
      <c r="D5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91">
        <f t="shared" si="261"/>
        <v>0</v>
      </c>
      <c r="G500" s="191"/>
      <c r="H500" s="191">
        <f t="shared" si="262"/>
        <v>0</v>
      </c>
      <c r="I500" s="191"/>
      <c r="J500" s="191">
        <f t="shared" si="263"/>
        <v>0</v>
      </c>
      <c r="K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91">
        <f t="shared" si="264"/>
        <v>0</v>
      </c>
      <c r="Z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91">
        <f t="shared" si="265"/>
        <v>0</v>
      </c>
      <c r="AD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91">
        <f t="shared" si="266"/>
        <v>0</v>
      </c>
      <c r="AH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91">
        <f t="shared" si="267"/>
        <v>0</v>
      </c>
      <c r="AL500" s="191">
        <f t="shared" si="268"/>
        <v>0</v>
      </c>
    </row>
    <row r="501" spans="2:38" hidden="1" x14ac:dyDescent="0.25">
      <c r="B501" s="186" t="s">
        <v>416</v>
      </c>
      <c r="C501" s="187" t="s">
        <v>283</v>
      </c>
      <c r="D501" s="188">
        <f>D502</f>
        <v>0</v>
      </c>
      <c r="E501" s="188">
        <f>E502</f>
        <v>0</v>
      </c>
      <c r="F501" s="188">
        <f t="shared" si="261"/>
        <v>0</v>
      </c>
      <c r="G501" s="188">
        <f>G502</f>
        <v>0</v>
      </c>
      <c r="H501" s="188">
        <f t="shared" si="262"/>
        <v>0</v>
      </c>
      <c r="I501" s="188">
        <f>I502</f>
        <v>0</v>
      </c>
      <c r="J501" s="188">
        <f t="shared" si="263"/>
        <v>0</v>
      </c>
      <c r="K501" s="188">
        <f t="shared" ref="K501:AJ501" si="269">K502</f>
        <v>0</v>
      </c>
      <c r="L501" s="188">
        <f t="shared" si="269"/>
        <v>0</v>
      </c>
      <c r="M501" s="188">
        <f t="shared" si="269"/>
        <v>0</v>
      </c>
      <c r="N501" s="188">
        <f t="shared" si="269"/>
        <v>0</v>
      </c>
      <c r="O501" s="188">
        <f t="shared" si="269"/>
        <v>0</v>
      </c>
      <c r="P501" s="188">
        <f t="shared" si="269"/>
        <v>0</v>
      </c>
      <c r="Q501" s="188">
        <f t="shared" si="269"/>
        <v>0</v>
      </c>
      <c r="R501" s="188">
        <f t="shared" si="269"/>
        <v>0</v>
      </c>
      <c r="S501" s="188">
        <f t="shared" si="269"/>
        <v>0</v>
      </c>
      <c r="T501" s="188">
        <f t="shared" si="269"/>
        <v>0</v>
      </c>
      <c r="U501" s="188">
        <f t="shared" si="269"/>
        <v>0</v>
      </c>
      <c r="V501" s="188">
        <f t="shared" si="269"/>
        <v>0</v>
      </c>
      <c r="W501" s="188">
        <f t="shared" si="269"/>
        <v>0</v>
      </c>
      <c r="X501" s="188">
        <f t="shared" si="269"/>
        <v>0</v>
      </c>
      <c r="Y501" s="188">
        <f t="shared" si="264"/>
        <v>0</v>
      </c>
      <c r="Z501" s="188">
        <f t="shared" si="269"/>
        <v>0</v>
      </c>
      <c r="AA501" s="188">
        <f t="shared" si="269"/>
        <v>0</v>
      </c>
      <c r="AB501" s="188">
        <f t="shared" si="269"/>
        <v>0</v>
      </c>
      <c r="AC501" s="188">
        <f t="shared" si="265"/>
        <v>0</v>
      </c>
      <c r="AD501" s="188">
        <f t="shared" si="269"/>
        <v>0</v>
      </c>
      <c r="AE501" s="188">
        <f t="shared" si="269"/>
        <v>0</v>
      </c>
      <c r="AF501" s="188">
        <f t="shared" si="269"/>
        <v>0</v>
      </c>
      <c r="AG501" s="188">
        <f t="shared" si="266"/>
        <v>0</v>
      </c>
      <c r="AH501" s="188">
        <f t="shared" si="269"/>
        <v>0</v>
      </c>
      <c r="AI501" s="188">
        <f t="shared" si="269"/>
        <v>0</v>
      </c>
      <c r="AJ501" s="188">
        <f t="shared" si="269"/>
        <v>0</v>
      </c>
      <c r="AK501" s="188">
        <f t="shared" si="267"/>
        <v>0</v>
      </c>
      <c r="AL501" s="188">
        <f t="shared" si="268"/>
        <v>0</v>
      </c>
    </row>
    <row r="502" spans="2:38" hidden="1" x14ac:dyDescent="0.25">
      <c r="B502" s="198" t="s">
        <v>417</v>
      </c>
      <c r="C502" s="199" t="s">
        <v>284</v>
      </c>
      <c r="D502" s="200">
        <f>SUM(D503:D517)</f>
        <v>0</v>
      </c>
      <c r="E502" s="200">
        <f>SUM(E503:E517)</f>
        <v>0</v>
      </c>
      <c r="F502" s="200">
        <f t="shared" si="261"/>
        <v>0</v>
      </c>
      <c r="G502" s="200">
        <f>SUM(G503:G517)</f>
        <v>0</v>
      </c>
      <c r="H502" s="200">
        <f t="shared" si="262"/>
        <v>0</v>
      </c>
      <c r="I502" s="200">
        <f>SUM(I503:I517)</f>
        <v>0</v>
      </c>
      <c r="J502" s="200">
        <f t="shared" si="263"/>
        <v>0</v>
      </c>
      <c r="K502" s="200">
        <f t="shared" ref="K502:X502" si="270">SUM(K503:K517)</f>
        <v>0</v>
      </c>
      <c r="L502" s="200">
        <f t="shared" si="270"/>
        <v>0</v>
      </c>
      <c r="M502" s="200">
        <f t="shared" si="270"/>
        <v>0</v>
      </c>
      <c r="N502" s="200">
        <f t="shared" si="270"/>
        <v>0</v>
      </c>
      <c r="O502" s="200">
        <f t="shared" si="270"/>
        <v>0</v>
      </c>
      <c r="P502" s="200">
        <f t="shared" si="270"/>
        <v>0</v>
      </c>
      <c r="Q502" s="200">
        <f t="shared" si="270"/>
        <v>0</v>
      </c>
      <c r="R502" s="200">
        <f t="shared" si="270"/>
        <v>0</v>
      </c>
      <c r="S502" s="200">
        <f t="shared" si="270"/>
        <v>0</v>
      </c>
      <c r="T502" s="200">
        <f t="shared" si="270"/>
        <v>0</v>
      </c>
      <c r="U502" s="200">
        <f t="shared" si="270"/>
        <v>0</v>
      </c>
      <c r="V502" s="200">
        <f t="shared" si="270"/>
        <v>0</v>
      </c>
      <c r="W502" s="200">
        <f t="shared" si="270"/>
        <v>0</v>
      </c>
      <c r="X502" s="200">
        <f t="shared" si="270"/>
        <v>0</v>
      </c>
      <c r="Y502" s="200">
        <f t="shared" si="264"/>
        <v>0</v>
      </c>
      <c r="Z502" s="200">
        <f>SUM(Z503:Z517)</f>
        <v>0</v>
      </c>
      <c r="AA502" s="200">
        <f>SUM(AA503:AA517)</f>
        <v>0</v>
      </c>
      <c r="AB502" s="200">
        <f>SUM(AB503:AB517)</f>
        <v>0</v>
      </c>
      <c r="AC502" s="200">
        <f t="shared" si="265"/>
        <v>0</v>
      </c>
      <c r="AD502" s="200">
        <f>SUM(AD503:AD517)</f>
        <v>0</v>
      </c>
      <c r="AE502" s="200">
        <f>SUM(AE503:AE517)</f>
        <v>0</v>
      </c>
      <c r="AF502" s="200">
        <f>SUM(AF503:AF517)</f>
        <v>0</v>
      </c>
      <c r="AG502" s="200">
        <f t="shared" si="266"/>
        <v>0</v>
      </c>
      <c r="AH502" s="200">
        <f>SUM(AH503:AH517)</f>
        <v>0</v>
      </c>
      <c r="AI502" s="200">
        <f>SUM(AI503:AI517)</f>
        <v>0</v>
      </c>
      <c r="AJ502" s="200">
        <f>SUM(AJ503:AJ517)</f>
        <v>0</v>
      </c>
      <c r="AK502" s="200">
        <f t="shared" si="267"/>
        <v>0</v>
      </c>
      <c r="AL502" s="200">
        <f t="shared" si="268"/>
        <v>0</v>
      </c>
    </row>
    <row r="503" spans="2:38" hidden="1" x14ac:dyDescent="0.25">
      <c r="B503" s="189" t="s">
        <v>424</v>
      </c>
      <c r="C503" s="190" t="s">
        <v>289</v>
      </c>
      <c r="D5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91">
        <f t="shared" si="261"/>
        <v>0</v>
      </c>
      <c r="G503" s="191"/>
      <c r="H503" s="191">
        <f t="shared" si="262"/>
        <v>0</v>
      </c>
      <c r="I503" s="191"/>
      <c r="J503" s="191">
        <f t="shared" si="263"/>
        <v>0</v>
      </c>
      <c r="K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91">
        <f t="shared" si="264"/>
        <v>0</v>
      </c>
      <c r="Z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91">
        <f t="shared" si="265"/>
        <v>0</v>
      </c>
      <c r="AD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91">
        <f t="shared" si="266"/>
        <v>0</v>
      </c>
      <c r="AH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91">
        <f t="shared" si="267"/>
        <v>0</v>
      </c>
      <c r="AL503" s="191">
        <f t="shared" si="268"/>
        <v>0</v>
      </c>
    </row>
    <row r="504" spans="2:38" hidden="1" x14ac:dyDescent="0.25">
      <c r="B504" s="189" t="s">
        <v>1302</v>
      </c>
      <c r="C504" s="190" t="s">
        <v>1303</v>
      </c>
      <c r="D5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91">
        <f t="shared" si="261"/>
        <v>0</v>
      </c>
      <c r="G504" s="191"/>
      <c r="H504" s="191">
        <f t="shared" si="262"/>
        <v>0</v>
      </c>
      <c r="I504" s="191"/>
      <c r="J504" s="191">
        <f t="shared" si="263"/>
        <v>0</v>
      </c>
      <c r="K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91">
        <f t="shared" si="264"/>
        <v>0</v>
      </c>
      <c r="Z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91">
        <f t="shared" si="265"/>
        <v>0</v>
      </c>
      <c r="AD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91">
        <f t="shared" si="266"/>
        <v>0</v>
      </c>
      <c r="AH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91">
        <f t="shared" si="267"/>
        <v>0</v>
      </c>
      <c r="AL504" s="191">
        <f t="shared" si="268"/>
        <v>0</v>
      </c>
    </row>
    <row r="505" spans="2:38" hidden="1" x14ac:dyDescent="0.25">
      <c r="B505" s="189" t="s">
        <v>1304</v>
      </c>
      <c r="C505" s="190" t="s">
        <v>1305</v>
      </c>
      <c r="D5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91">
        <f t="shared" si="261"/>
        <v>0</v>
      </c>
      <c r="G505" s="191"/>
      <c r="H505" s="191">
        <f t="shared" si="262"/>
        <v>0</v>
      </c>
      <c r="I505" s="191"/>
      <c r="J505" s="191">
        <f t="shared" si="263"/>
        <v>0</v>
      </c>
      <c r="K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91">
        <f t="shared" si="264"/>
        <v>0</v>
      </c>
      <c r="Z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91">
        <f t="shared" si="265"/>
        <v>0</v>
      </c>
      <c r="AD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91">
        <f t="shared" si="266"/>
        <v>0</v>
      </c>
      <c r="AH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91">
        <f t="shared" si="267"/>
        <v>0</v>
      </c>
      <c r="AL505" s="191">
        <f t="shared" si="268"/>
        <v>0</v>
      </c>
    </row>
    <row r="506" spans="2:38" hidden="1" x14ac:dyDescent="0.25">
      <c r="B506" s="189" t="s">
        <v>1306</v>
      </c>
      <c r="C506" s="190" t="s">
        <v>1307</v>
      </c>
      <c r="D5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91">
        <f t="shared" si="261"/>
        <v>0</v>
      </c>
      <c r="G506" s="191"/>
      <c r="H506" s="191">
        <f t="shared" si="262"/>
        <v>0</v>
      </c>
      <c r="I506" s="191"/>
      <c r="J506" s="191">
        <f t="shared" si="263"/>
        <v>0</v>
      </c>
      <c r="K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91">
        <f t="shared" si="264"/>
        <v>0</v>
      </c>
      <c r="Z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91">
        <f t="shared" si="265"/>
        <v>0</v>
      </c>
      <c r="AD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91">
        <f t="shared" si="266"/>
        <v>0</v>
      </c>
      <c r="AH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91">
        <f t="shared" si="267"/>
        <v>0</v>
      </c>
      <c r="AL506" s="191">
        <f t="shared" si="268"/>
        <v>0</v>
      </c>
    </row>
    <row r="507" spans="2:38" hidden="1" x14ac:dyDescent="0.25">
      <c r="B507" s="189" t="s">
        <v>1308</v>
      </c>
      <c r="C507" s="190" t="s">
        <v>1309</v>
      </c>
      <c r="D5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91">
        <f t="shared" si="261"/>
        <v>0</v>
      </c>
      <c r="G507" s="191"/>
      <c r="H507" s="191">
        <f t="shared" si="262"/>
        <v>0</v>
      </c>
      <c r="I507" s="191"/>
      <c r="J507" s="191">
        <f t="shared" si="263"/>
        <v>0</v>
      </c>
      <c r="K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91">
        <f t="shared" si="264"/>
        <v>0</v>
      </c>
      <c r="Z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91">
        <f t="shared" si="265"/>
        <v>0</v>
      </c>
      <c r="AD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91">
        <f t="shared" si="266"/>
        <v>0</v>
      </c>
      <c r="AH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91">
        <f t="shared" si="267"/>
        <v>0</v>
      </c>
      <c r="AL507" s="191">
        <f t="shared" si="268"/>
        <v>0</v>
      </c>
    </row>
    <row r="508" spans="2:38" hidden="1" x14ac:dyDescent="0.25">
      <c r="B508" s="189" t="s">
        <v>1310</v>
      </c>
      <c r="C508" s="190" t="s">
        <v>1311</v>
      </c>
      <c r="D5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91">
        <f t="shared" si="261"/>
        <v>0</v>
      </c>
      <c r="G508" s="191"/>
      <c r="H508" s="191">
        <f t="shared" si="262"/>
        <v>0</v>
      </c>
      <c r="I508" s="191"/>
      <c r="J508" s="191">
        <f t="shared" si="263"/>
        <v>0</v>
      </c>
      <c r="K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91">
        <f t="shared" si="264"/>
        <v>0</v>
      </c>
      <c r="Z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91">
        <f t="shared" si="265"/>
        <v>0</v>
      </c>
      <c r="AD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91">
        <f t="shared" si="266"/>
        <v>0</v>
      </c>
      <c r="AH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91">
        <f t="shared" si="267"/>
        <v>0</v>
      </c>
      <c r="AL508" s="191">
        <f t="shared" si="268"/>
        <v>0</v>
      </c>
    </row>
    <row r="509" spans="2:38" hidden="1" x14ac:dyDescent="0.25">
      <c r="B509" s="189" t="s">
        <v>1312</v>
      </c>
      <c r="C509" s="190" t="s">
        <v>1313</v>
      </c>
      <c r="D5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91">
        <f t="shared" si="261"/>
        <v>0</v>
      </c>
      <c r="G509" s="191"/>
      <c r="H509" s="191">
        <f t="shared" si="262"/>
        <v>0</v>
      </c>
      <c r="I509" s="191"/>
      <c r="J509" s="191">
        <f t="shared" si="263"/>
        <v>0</v>
      </c>
      <c r="K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91">
        <f t="shared" si="264"/>
        <v>0</v>
      </c>
      <c r="Z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91">
        <f t="shared" si="265"/>
        <v>0</v>
      </c>
      <c r="AD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91">
        <f t="shared" si="266"/>
        <v>0</v>
      </c>
      <c r="AH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91">
        <f t="shared" si="267"/>
        <v>0</v>
      </c>
      <c r="AL509" s="191">
        <f t="shared" si="268"/>
        <v>0</v>
      </c>
    </row>
    <row r="510" spans="2:38" hidden="1" x14ac:dyDescent="0.25">
      <c r="B510" s="189" t="s">
        <v>1314</v>
      </c>
      <c r="C510" s="190" t="s">
        <v>1315</v>
      </c>
      <c r="D5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91">
        <f t="shared" si="261"/>
        <v>0</v>
      </c>
      <c r="G510" s="191"/>
      <c r="H510" s="191">
        <f t="shared" si="262"/>
        <v>0</v>
      </c>
      <c r="I510" s="191"/>
      <c r="J510" s="191">
        <f t="shared" si="263"/>
        <v>0</v>
      </c>
      <c r="K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91">
        <f t="shared" si="264"/>
        <v>0</v>
      </c>
      <c r="Z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91">
        <f t="shared" si="265"/>
        <v>0</v>
      </c>
      <c r="AD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91">
        <f t="shared" si="266"/>
        <v>0</v>
      </c>
      <c r="AH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91">
        <f t="shared" si="267"/>
        <v>0</v>
      </c>
      <c r="AL510" s="191">
        <f t="shared" si="268"/>
        <v>0</v>
      </c>
    </row>
    <row r="511" spans="2:38" hidden="1" x14ac:dyDescent="0.25">
      <c r="B511" s="189" t="s">
        <v>1316</v>
      </c>
      <c r="C511" s="190" t="s">
        <v>1317</v>
      </c>
      <c r="D5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91">
        <f t="shared" si="261"/>
        <v>0</v>
      </c>
      <c r="G511" s="191"/>
      <c r="H511" s="191">
        <f t="shared" si="262"/>
        <v>0</v>
      </c>
      <c r="I511" s="191"/>
      <c r="J511" s="191">
        <f t="shared" si="263"/>
        <v>0</v>
      </c>
      <c r="K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91">
        <f t="shared" si="264"/>
        <v>0</v>
      </c>
      <c r="Z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91">
        <f t="shared" si="265"/>
        <v>0</v>
      </c>
      <c r="AD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91">
        <f t="shared" si="266"/>
        <v>0</v>
      </c>
      <c r="AH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91">
        <f t="shared" si="267"/>
        <v>0</v>
      </c>
      <c r="AL511" s="191">
        <f t="shared" si="268"/>
        <v>0</v>
      </c>
    </row>
    <row r="512" spans="2:38" hidden="1" x14ac:dyDescent="0.25">
      <c r="B512" s="189" t="s">
        <v>1318</v>
      </c>
      <c r="C512" s="190" t="s">
        <v>1319</v>
      </c>
      <c r="D5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91">
        <f t="shared" si="261"/>
        <v>0</v>
      </c>
      <c r="G512" s="191"/>
      <c r="H512" s="191">
        <f t="shared" si="262"/>
        <v>0</v>
      </c>
      <c r="I512" s="191"/>
      <c r="J512" s="191">
        <f t="shared" si="263"/>
        <v>0</v>
      </c>
      <c r="K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91">
        <f t="shared" si="264"/>
        <v>0</v>
      </c>
      <c r="Z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91">
        <f t="shared" si="265"/>
        <v>0</v>
      </c>
      <c r="AD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91">
        <f t="shared" si="266"/>
        <v>0</v>
      </c>
      <c r="AH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91">
        <f t="shared" si="267"/>
        <v>0</v>
      </c>
      <c r="AL512" s="191">
        <f t="shared" si="268"/>
        <v>0</v>
      </c>
    </row>
    <row r="513" spans="2:38" hidden="1" x14ac:dyDescent="0.25">
      <c r="B513" s="189" t="s">
        <v>1320</v>
      </c>
      <c r="C513" s="190" t="s">
        <v>1321</v>
      </c>
      <c r="D5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91">
        <f t="shared" si="261"/>
        <v>0</v>
      </c>
      <c r="G513" s="191"/>
      <c r="H513" s="191">
        <f t="shared" si="262"/>
        <v>0</v>
      </c>
      <c r="I513" s="191"/>
      <c r="J513" s="191">
        <f t="shared" si="263"/>
        <v>0</v>
      </c>
      <c r="K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91">
        <f t="shared" si="264"/>
        <v>0</v>
      </c>
      <c r="Z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91">
        <f t="shared" si="265"/>
        <v>0</v>
      </c>
      <c r="AD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91">
        <f t="shared" si="266"/>
        <v>0</v>
      </c>
      <c r="AH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91">
        <f t="shared" si="267"/>
        <v>0</v>
      </c>
      <c r="AL513" s="191">
        <f t="shared" si="268"/>
        <v>0</v>
      </c>
    </row>
    <row r="514" spans="2:38" hidden="1" x14ac:dyDescent="0.25">
      <c r="B514" s="189" t="s">
        <v>1322</v>
      </c>
      <c r="C514" s="190" t="s">
        <v>1323</v>
      </c>
      <c r="D5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91">
        <f t="shared" si="261"/>
        <v>0</v>
      </c>
      <c r="G514" s="191"/>
      <c r="H514" s="191">
        <f t="shared" si="262"/>
        <v>0</v>
      </c>
      <c r="I514" s="191"/>
      <c r="J514" s="191">
        <f t="shared" si="263"/>
        <v>0</v>
      </c>
      <c r="K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91">
        <f t="shared" si="264"/>
        <v>0</v>
      </c>
      <c r="Z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91">
        <f t="shared" si="265"/>
        <v>0</v>
      </c>
      <c r="AD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91">
        <f t="shared" si="266"/>
        <v>0</v>
      </c>
      <c r="AH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91">
        <f t="shared" si="267"/>
        <v>0</v>
      </c>
      <c r="AL514" s="191">
        <f t="shared" si="268"/>
        <v>0</v>
      </c>
    </row>
    <row r="515" spans="2:38" hidden="1" x14ac:dyDescent="0.25">
      <c r="B515" s="189" t="s">
        <v>1324</v>
      </c>
      <c r="C515" s="190" t="s">
        <v>1325</v>
      </c>
      <c r="D5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91">
        <f t="shared" si="261"/>
        <v>0</v>
      </c>
      <c r="G515" s="191"/>
      <c r="H515" s="191">
        <f t="shared" si="262"/>
        <v>0</v>
      </c>
      <c r="I515" s="191"/>
      <c r="J515" s="191">
        <f t="shared" si="263"/>
        <v>0</v>
      </c>
      <c r="K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91">
        <f t="shared" si="264"/>
        <v>0</v>
      </c>
      <c r="Z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91">
        <f t="shared" si="265"/>
        <v>0</v>
      </c>
      <c r="AD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91">
        <f t="shared" si="266"/>
        <v>0</v>
      </c>
      <c r="AH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91">
        <f t="shared" si="267"/>
        <v>0</v>
      </c>
      <c r="AL515" s="191">
        <f t="shared" si="268"/>
        <v>0</v>
      </c>
    </row>
    <row r="516" spans="2:38" hidden="1" x14ac:dyDescent="0.25">
      <c r="B516" s="189" t="s">
        <v>1326</v>
      </c>
      <c r="C516" s="190" t="s">
        <v>1327</v>
      </c>
      <c r="D5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91">
        <f t="shared" si="261"/>
        <v>0</v>
      </c>
      <c r="G516" s="191"/>
      <c r="H516" s="191">
        <f t="shared" si="262"/>
        <v>0</v>
      </c>
      <c r="I516" s="191"/>
      <c r="J516" s="191">
        <f t="shared" si="263"/>
        <v>0</v>
      </c>
      <c r="K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91">
        <f t="shared" si="264"/>
        <v>0</v>
      </c>
      <c r="Z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91">
        <f t="shared" si="265"/>
        <v>0</v>
      </c>
      <c r="AD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91">
        <f t="shared" si="266"/>
        <v>0</v>
      </c>
      <c r="AH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91">
        <f t="shared" si="267"/>
        <v>0</v>
      </c>
      <c r="AL516" s="191">
        <f t="shared" si="268"/>
        <v>0</v>
      </c>
    </row>
    <row r="517" spans="2:38" hidden="1" x14ac:dyDescent="0.25">
      <c r="B517" s="189" t="s">
        <v>1328</v>
      </c>
      <c r="C517" s="190" t="s">
        <v>1329</v>
      </c>
      <c r="D5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91">
        <f t="shared" si="261"/>
        <v>0</v>
      </c>
      <c r="G517" s="191"/>
      <c r="H517" s="191">
        <f t="shared" si="262"/>
        <v>0</v>
      </c>
      <c r="I517" s="191"/>
      <c r="J517" s="191">
        <f t="shared" si="263"/>
        <v>0</v>
      </c>
      <c r="K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91">
        <f t="shared" si="264"/>
        <v>0</v>
      </c>
      <c r="Z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91">
        <f t="shared" si="265"/>
        <v>0</v>
      </c>
      <c r="AD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91">
        <f t="shared" si="266"/>
        <v>0</v>
      </c>
      <c r="AH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91">
        <f t="shared" si="267"/>
        <v>0</v>
      </c>
      <c r="AL517" s="191">
        <f t="shared" si="268"/>
        <v>0</v>
      </c>
    </row>
    <row r="518" spans="2:38" hidden="1" x14ac:dyDescent="0.25">
      <c r="B518" s="186" t="s">
        <v>425</v>
      </c>
      <c r="C518" s="187" t="s">
        <v>290</v>
      </c>
      <c r="D518" s="188">
        <f>D519+D528</f>
        <v>0</v>
      </c>
      <c r="E518" s="188">
        <f>E519+E528</f>
        <v>0</v>
      </c>
      <c r="F518" s="188">
        <f t="shared" si="261"/>
        <v>0</v>
      </c>
      <c r="G518" s="188">
        <f>G519+G528</f>
        <v>0</v>
      </c>
      <c r="H518" s="188">
        <f t="shared" si="262"/>
        <v>0</v>
      </c>
      <c r="I518" s="188">
        <f>I519+I528</f>
        <v>0</v>
      </c>
      <c r="J518" s="188">
        <f t="shared" si="263"/>
        <v>0</v>
      </c>
      <c r="K518" s="188">
        <f t="shared" ref="K518:AJ518" si="271">K519+K528</f>
        <v>0</v>
      </c>
      <c r="L518" s="188">
        <f t="shared" si="271"/>
        <v>0</v>
      </c>
      <c r="M518" s="188">
        <f t="shared" si="271"/>
        <v>0</v>
      </c>
      <c r="N518" s="188">
        <f t="shared" si="271"/>
        <v>0</v>
      </c>
      <c r="O518" s="188">
        <f t="shared" si="271"/>
        <v>0</v>
      </c>
      <c r="P518" s="188">
        <f t="shared" si="271"/>
        <v>0</v>
      </c>
      <c r="Q518" s="188">
        <f t="shared" si="271"/>
        <v>0</v>
      </c>
      <c r="R518" s="188">
        <f t="shared" si="271"/>
        <v>0</v>
      </c>
      <c r="S518" s="188">
        <f t="shared" si="271"/>
        <v>0</v>
      </c>
      <c r="T518" s="188">
        <f t="shared" si="271"/>
        <v>0</v>
      </c>
      <c r="U518" s="188">
        <f t="shared" si="271"/>
        <v>0</v>
      </c>
      <c r="V518" s="188">
        <f t="shared" si="271"/>
        <v>0</v>
      </c>
      <c r="W518" s="188">
        <f t="shared" si="271"/>
        <v>0</v>
      </c>
      <c r="X518" s="188">
        <f t="shared" si="271"/>
        <v>0</v>
      </c>
      <c r="Y518" s="188">
        <f t="shared" si="264"/>
        <v>0</v>
      </c>
      <c r="Z518" s="188">
        <f t="shared" si="271"/>
        <v>0</v>
      </c>
      <c r="AA518" s="188">
        <f t="shared" si="271"/>
        <v>0</v>
      </c>
      <c r="AB518" s="188">
        <f t="shared" si="271"/>
        <v>0</v>
      </c>
      <c r="AC518" s="188">
        <f t="shared" si="265"/>
        <v>0</v>
      </c>
      <c r="AD518" s="188">
        <f t="shared" si="271"/>
        <v>0</v>
      </c>
      <c r="AE518" s="188">
        <f t="shared" si="271"/>
        <v>0</v>
      </c>
      <c r="AF518" s="188">
        <f t="shared" si="271"/>
        <v>0</v>
      </c>
      <c r="AG518" s="188">
        <f t="shared" si="266"/>
        <v>0</v>
      </c>
      <c r="AH518" s="188">
        <f t="shared" si="271"/>
        <v>0</v>
      </c>
      <c r="AI518" s="188">
        <f t="shared" si="271"/>
        <v>0</v>
      </c>
      <c r="AJ518" s="188">
        <f t="shared" si="271"/>
        <v>0</v>
      </c>
      <c r="AK518" s="188">
        <f t="shared" si="267"/>
        <v>0</v>
      </c>
      <c r="AL518" s="188">
        <f t="shared" si="268"/>
        <v>0</v>
      </c>
    </row>
    <row r="519" spans="2:38" hidden="1" x14ac:dyDescent="0.25">
      <c r="B519" s="198" t="s">
        <v>426</v>
      </c>
      <c r="C519" s="199" t="s">
        <v>291</v>
      </c>
      <c r="D519" s="200">
        <f>SUM(D520:D527)</f>
        <v>0</v>
      </c>
      <c r="E519" s="200">
        <f>SUM(E520:E527)</f>
        <v>0</v>
      </c>
      <c r="F519" s="200">
        <f t="shared" si="261"/>
        <v>0</v>
      </c>
      <c r="G519" s="200">
        <f>SUM(G520:G527)</f>
        <v>0</v>
      </c>
      <c r="H519" s="200">
        <f t="shared" si="262"/>
        <v>0</v>
      </c>
      <c r="I519" s="200">
        <f>SUM(I520:I527)</f>
        <v>0</v>
      </c>
      <c r="J519" s="200">
        <f t="shared" si="263"/>
        <v>0</v>
      </c>
      <c r="K519" s="200">
        <f t="shared" ref="K519:AJ519" si="272">SUM(K520:K527)</f>
        <v>0</v>
      </c>
      <c r="L519" s="200">
        <f t="shared" si="272"/>
        <v>0</v>
      </c>
      <c r="M519" s="200">
        <f t="shared" si="272"/>
        <v>0</v>
      </c>
      <c r="N519" s="200">
        <f t="shared" si="272"/>
        <v>0</v>
      </c>
      <c r="O519" s="200">
        <f t="shared" si="272"/>
        <v>0</v>
      </c>
      <c r="P519" s="200">
        <f t="shared" si="272"/>
        <v>0</v>
      </c>
      <c r="Q519" s="200">
        <f t="shared" si="272"/>
        <v>0</v>
      </c>
      <c r="R519" s="200">
        <f t="shared" si="272"/>
        <v>0</v>
      </c>
      <c r="S519" s="200">
        <f t="shared" si="272"/>
        <v>0</v>
      </c>
      <c r="T519" s="200">
        <f t="shared" si="272"/>
        <v>0</v>
      </c>
      <c r="U519" s="200">
        <f t="shared" si="272"/>
        <v>0</v>
      </c>
      <c r="V519" s="200">
        <f t="shared" si="272"/>
        <v>0</v>
      </c>
      <c r="W519" s="200">
        <f t="shared" si="272"/>
        <v>0</v>
      </c>
      <c r="X519" s="200">
        <f t="shared" si="272"/>
        <v>0</v>
      </c>
      <c r="Y519" s="200">
        <f t="shared" si="264"/>
        <v>0</v>
      </c>
      <c r="Z519" s="200">
        <f t="shared" si="272"/>
        <v>0</v>
      </c>
      <c r="AA519" s="200">
        <f t="shared" si="272"/>
        <v>0</v>
      </c>
      <c r="AB519" s="200">
        <f t="shared" si="272"/>
        <v>0</v>
      </c>
      <c r="AC519" s="200">
        <f t="shared" si="265"/>
        <v>0</v>
      </c>
      <c r="AD519" s="200">
        <f t="shared" si="272"/>
        <v>0</v>
      </c>
      <c r="AE519" s="200">
        <f t="shared" si="272"/>
        <v>0</v>
      </c>
      <c r="AF519" s="200">
        <f t="shared" si="272"/>
        <v>0</v>
      </c>
      <c r="AG519" s="200">
        <f t="shared" si="266"/>
        <v>0</v>
      </c>
      <c r="AH519" s="200">
        <f t="shared" si="272"/>
        <v>0</v>
      </c>
      <c r="AI519" s="200">
        <f t="shared" si="272"/>
        <v>0</v>
      </c>
      <c r="AJ519" s="200">
        <f t="shared" si="272"/>
        <v>0</v>
      </c>
      <c r="AK519" s="200">
        <f t="shared" si="267"/>
        <v>0</v>
      </c>
      <c r="AL519" s="200">
        <f t="shared" si="268"/>
        <v>0</v>
      </c>
    </row>
    <row r="520" spans="2:38" hidden="1" x14ac:dyDescent="0.25">
      <c r="B520" s="189" t="s">
        <v>427</v>
      </c>
      <c r="C520" s="190" t="s">
        <v>292</v>
      </c>
      <c r="D5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91">
        <f t="shared" si="261"/>
        <v>0</v>
      </c>
      <c r="G520" s="191"/>
      <c r="H520" s="191">
        <f t="shared" si="262"/>
        <v>0</v>
      </c>
      <c r="I520" s="191"/>
      <c r="J520" s="191">
        <f t="shared" si="263"/>
        <v>0</v>
      </c>
      <c r="K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91">
        <f t="shared" si="264"/>
        <v>0</v>
      </c>
      <c r="Z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91">
        <f t="shared" si="265"/>
        <v>0</v>
      </c>
      <c r="AD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91">
        <f t="shared" si="266"/>
        <v>0</v>
      </c>
      <c r="AH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91">
        <f t="shared" si="267"/>
        <v>0</v>
      </c>
      <c r="AL520" s="191">
        <f t="shared" si="268"/>
        <v>0</v>
      </c>
    </row>
    <row r="521" spans="2:38" hidden="1" x14ac:dyDescent="0.25">
      <c r="B521" s="189" t="s">
        <v>1345</v>
      </c>
      <c r="C521" s="190" t="s">
        <v>1346</v>
      </c>
      <c r="D5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91">
        <f t="shared" si="261"/>
        <v>0</v>
      </c>
      <c r="G521" s="191"/>
      <c r="H521" s="191">
        <f t="shared" si="262"/>
        <v>0</v>
      </c>
      <c r="I521" s="191"/>
      <c r="J521" s="191">
        <f t="shared" si="263"/>
        <v>0</v>
      </c>
      <c r="K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91">
        <f t="shared" si="264"/>
        <v>0</v>
      </c>
      <c r="Z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91">
        <f t="shared" si="265"/>
        <v>0</v>
      </c>
      <c r="AD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91">
        <f t="shared" si="266"/>
        <v>0</v>
      </c>
      <c r="AH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91">
        <f t="shared" si="267"/>
        <v>0</v>
      </c>
      <c r="AL521" s="191">
        <f t="shared" si="268"/>
        <v>0</v>
      </c>
    </row>
    <row r="522" spans="2:38" hidden="1" x14ac:dyDescent="0.25">
      <c r="B522" s="189" t="s">
        <v>1347</v>
      </c>
      <c r="C522" s="190" t="s">
        <v>1348</v>
      </c>
      <c r="D5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91">
        <f t="shared" si="261"/>
        <v>0</v>
      </c>
      <c r="G522" s="191"/>
      <c r="H522" s="191">
        <f t="shared" si="262"/>
        <v>0</v>
      </c>
      <c r="I522" s="191"/>
      <c r="J522" s="191">
        <f t="shared" si="263"/>
        <v>0</v>
      </c>
      <c r="K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91">
        <f t="shared" si="264"/>
        <v>0</v>
      </c>
      <c r="Z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91">
        <f t="shared" si="265"/>
        <v>0</v>
      </c>
      <c r="AD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91">
        <f t="shared" si="266"/>
        <v>0</v>
      </c>
      <c r="AH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91">
        <f t="shared" si="267"/>
        <v>0</v>
      </c>
      <c r="AL522" s="191">
        <f t="shared" si="268"/>
        <v>0</v>
      </c>
    </row>
    <row r="523" spans="2:38" hidden="1" x14ac:dyDescent="0.25">
      <c r="B523" s="189" t="s">
        <v>428</v>
      </c>
      <c r="C523" s="190" t="s">
        <v>293</v>
      </c>
      <c r="D5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91">
        <f t="shared" si="261"/>
        <v>0</v>
      </c>
      <c r="G523" s="191"/>
      <c r="H523" s="191">
        <f t="shared" si="262"/>
        <v>0</v>
      </c>
      <c r="I523" s="191"/>
      <c r="J523" s="191">
        <f t="shared" si="263"/>
        <v>0</v>
      </c>
      <c r="K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91">
        <f t="shared" si="264"/>
        <v>0</v>
      </c>
      <c r="Z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91">
        <f t="shared" si="265"/>
        <v>0</v>
      </c>
      <c r="AD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91">
        <f t="shared" si="266"/>
        <v>0</v>
      </c>
      <c r="AH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91">
        <f t="shared" si="267"/>
        <v>0</v>
      </c>
      <c r="AL523" s="191">
        <f t="shared" si="268"/>
        <v>0</v>
      </c>
    </row>
    <row r="524" spans="2:38" hidden="1" x14ac:dyDescent="0.25">
      <c r="B524" s="189" t="s">
        <v>1349</v>
      </c>
      <c r="C524" s="190" t="s">
        <v>1350</v>
      </c>
      <c r="D5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91">
        <f t="shared" si="261"/>
        <v>0</v>
      </c>
      <c r="G524" s="191"/>
      <c r="H524" s="191">
        <f t="shared" si="262"/>
        <v>0</v>
      </c>
      <c r="I524" s="191"/>
      <c r="J524" s="191">
        <f t="shared" si="263"/>
        <v>0</v>
      </c>
      <c r="K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91">
        <f t="shared" si="264"/>
        <v>0</v>
      </c>
      <c r="Z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91">
        <f t="shared" si="265"/>
        <v>0</v>
      </c>
      <c r="AD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91">
        <f t="shared" si="266"/>
        <v>0</v>
      </c>
      <c r="AH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91">
        <f t="shared" si="267"/>
        <v>0</v>
      </c>
      <c r="AL524" s="191">
        <f t="shared" si="268"/>
        <v>0</v>
      </c>
    </row>
    <row r="525" spans="2:38" hidden="1" x14ac:dyDescent="0.25">
      <c r="B525" s="189" t="s">
        <v>1351</v>
      </c>
      <c r="C525" s="190" t="s">
        <v>1352</v>
      </c>
      <c r="D5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91">
        <f t="shared" si="261"/>
        <v>0</v>
      </c>
      <c r="G525" s="191"/>
      <c r="H525" s="191">
        <f t="shared" si="262"/>
        <v>0</v>
      </c>
      <c r="I525" s="191"/>
      <c r="J525" s="191">
        <f t="shared" si="263"/>
        <v>0</v>
      </c>
      <c r="K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91">
        <f t="shared" si="264"/>
        <v>0</v>
      </c>
      <c r="Z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91">
        <f t="shared" si="265"/>
        <v>0</v>
      </c>
      <c r="AD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91">
        <f t="shared" si="266"/>
        <v>0</v>
      </c>
      <c r="AH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91">
        <f t="shared" si="267"/>
        <v>0</v>
      </c>
      <c r="AL525" s="191">
        <f t="shared" si="268"/>
        <v>0</v>
      </c>
    </row>
    <row r="526" spans="2:38" hidden="1" x14ac:dyDescent="0.25">
      <c r="B526" s="189" t="s">
        <v>1353</v>
      </c>
      <c r="C526" s="190" t="s">
        <v>1354</v>
      </c>
      <c r="D5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91">
        <f t="shared" si="261"/>
        <v>0</v>
      </c>
      <c r="G526" s="191"/>
      <c r="H526" s="191">
        <f t="shared" si="262"/>
        <v>0</v>
      </c>
      <c r="I526" s="191"/>
      <c r="J526" s="191">
        <f t="shared" si="263"/>
        <v>0</v>
      </c>
      <c r="K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91">
        <f t="shared" si="264"/>
        <v>0</v>
      </c>
      <c r="Z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91">
        <f t="shared" si="265"/>
        <v>0</v>
      </c>
      <c r="AD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91">
        <f t="shared" si="266"/>
        <v>0</v>
      </c>
      <c r="AH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91">
        <f t="shared" si="267"/>
        <v>0</v>
      </c>
      <c r="AL526" s="191">
        <f t="shared" si="268"/>
        <v>0</v>
      </c>
    </row>
    <row r="527" spans="2:38" hidden="1" x14ac:dyDescent="0.25">
      <c r="B527" s="189" t="s">
        <v>1355</v>
      </c>
      <c r="C527" s="190" t="s">
        <v>1356</v>
      </c>
      <c r="D5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91">
        <f t="shared" si="261"/>
        <v>0</v>
      </c>
      <c r="G527" s="191"/>
      <c r="H527" s="191">
        <f t="shared" si="262"/>
        <v>0</v>
      </c>
      <c r="I527" s="191"/>
      <c r="J527" s="191">
        <f t="shared" si="263"/>
        <v>0</v>
      </c>
      <c r="K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91">
        <f t="shared" si="264"/>
        <v>0</v>
      </c>
      <c r="Z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91">
        <f t="shared" si="265"/>
        <v>0</v>
      </c>
      <c r="AD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91">
        <f t="shared" si="266"/>
        <v>0</v>
      </c>
      <c r="AH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91">
        <f t="shared" si="267"/>
        <v>0</v>
      </c>
      <c r="AL527" s="191">
        <f t="shared" si="268"/>
        <v>0</v>
      </c>
    </row>
    <row r="528" spans="2:38" hidden="1" x14ac:dyDescent="0.25">
      <c r="B528" s="198" t="s">
        <v>429</v>
      </c>
      <c r="C528" s="199" t="s">
        <v>294</v>
      </c>
      <c r="D528" s="200">
        <f>SUM(D529:D544)</f>
        <v>0</v>
      </c>
      <c r="E528" s="200">
        <f>SUM(E529:E544)</f>
        <v>0</v>
      </c>
      <c r="F528" s="200">
        <f t="shared" si="261"/>
        <v>0</v>
      </c>
      <c r="G528" s="200">
        <f>SUM(G529:G544)</f>
        <v>0</v>
      </c>
      <c r="H528" s="200">
        <f t="shared" si="262"/>
        <v>0</v>
      </c>
      <c r="I528" s="200">
        <f>SUM(I529:I544)</f>
        <v>0</v>
      </c>
      <c r="J528" s="200">
        <f t="shared" si="263"/>
        <v>0</v>
      </c>
      <c r="K528" s="200">
        <f t="shared" ref="K528:X528" si="273">SUM(K529:K544)</f>
        <v>0</v>
      </c>
      <c r="L528" s="200">
        <f t="shared" si="273"/>
        <v>0</v>
      </c>
      <c r="M528" s="200">
        <f t="shared" si="273"/>
        <v>0</v>
      </c>
      <c r="N528" s="200">
        <f t="shared" si="273"/>
        <v>0</v>
      </c>
      <c r="O528" s="200">
        <f t="shared" si="273"/>
        <v>0</v>
      </c>
      <c r="P528" s="200">
        <f t="shared" si="273"/>
        <v>0</v>
      </c>
      <c r="Q528" s="200">
        <f t="shared" si="273"/>
        <v>0</v>
      </c>
      <c r="R528" s="200">
        <f t="shared" si="273"/>
        <v>0</v>
      </c>
      <c r="S528" s="200">
        <f t="shared" si="273"/>
        <v>0</v>
      </c>
      <c r="T528" s="200">
        <f t="shared" si="273"/>
        <v>0</v>
      </c>
      <c r="U528" s="200">
        <f t="shared" si="273"/>
        <v>0</v>
      </c>
      <c r="V528" s="200">
        <f t="shared" si="273"/>
        <v>0</v>
      </c>
      <c r="W528" s="200">
        <f t="shared" si="273"/>
        <v>0</v>
      </c>
      <c r="X528" s="200">
        <f t="shared" si="273"/>
        <v>0</v>
      </c>
      <c r="Y528" s="200">
        <f t="shared" si="264"/>
        <v>0</v>
      </c>
      <c r="Z528" s="200">
        <f>SUM(Z529:Z544)</f>
        <v>0</v>
      </c>
      <c r="AA528" s="200">
        <f>SUM(AA529:AA544)</f>
        <v>0</v>
      </c>
      <c r="AB528" s="200">
        <f>SUM(AB529:AB544)</f>
        <v>0</v>
      </c>
      <c r="AC528" s="200">
        <f t="shared" si="265"/>
        <v>0</v>
      </c>
      <c r="AD528" s="200">
        <f>SUM(AD529:AD544)</f>
        <v>0</v>
      </c>
      <c r="AE528" s="200">
        <f>SUM(AE529:AE544)</f>
        <v>0</v>
      </c>
      <c r="AF528" s="200">
        <f>SUM(AF529:AF544)</f>
        <v>0</v>
      </c>
      <c r="AG528" s="200">
        <f t="shared" si="266"/>
        <v>0</v>
      </c>
      <c r="AH528" s="200">
        <f>SUM(AH529:AH544)</f>
        <v>0</v>
      </c>
      <c r="AI528" s="200">
        <f>SUM(AI529:AI544)</f>
        <v>0</v>
      </c>
      <c r="AJ528" s="200">
        <f>SUM(AJ529:AJ544)</f>
        <v>0</v>
      </c>
      <c r="AK528" s="200">
        <f t="shared" si="267"/>
        <v>0</v>
      </c>
      <c r="AL528" s="200">
        <f t="shared" si="268"/>
        <v>0</v>
      </c>
    </row>
    <row r="529" spans="2:38" hidden="1" x14ac:dyDescent="0.25">
      <c r="B529" s="189" t="s">
        <v>430</v>
      </c>
      <c r="C529" s="190" t="s">
        <v>295</v>
      </c>
      <c r="D5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91">
        <f t="shared" si="261"/>
        <v>0</v>
      </c>
      <c r="G529" s="191"/>
      <c r="H529" s="191">
        <f t="shared" si="262"/>
        <v>0</v>
      </c>
      <c r="I529" s="191"/>
      <c r="J529" s="191">
        <f t="shared" si="263"/>
        <v>0</v>
      </c>
      <c r="K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91">
        <f t="shared" si="264"/>
        <v>0</v>
      </c>
      <c r="Z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91">
        <f t="shared" si="265"/>
        <v>0</v>
      </c>
      <c r="AD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91">
        <f t="shared" si="266"/>
        <v>0</v>
      </c>
      <c r="AH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91">
        <f t="shared" si="267"/>
        <v>0</v>
      </c>
      <c r="AL529" s="191">
        <f t="shared" si="268"/>
        <v>0</v>
      </c>
    </row>
    <row r="530" spans="2:38" hidden="1" x14ac:dyDescent="0.25">
      <c r="B530" s="189" t="s">
        <v>1357</v>
      </c>
      <c r="C530" s="190" t="s">
        <v>1358</v>
      </c>
      <c r="D5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91">
        <f t="shared" ref="F530:F537" si="274">D530+E530</f>
        <v>0</v>
      </c>
      <c r="G530" s="191"/>
      <c r="H530" s="191">
        <f t="shared" ref="H530:H537" si="275">F530-G530</f>
        <v>0</v>
      </c>
      <c r="I530" s="191"/>
      <c r="J530" s="191">
        <f t="shared" ref="J530:J537" si="276">F530-I530</f>
        <v>0</v>
      </c>
      <c r="K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91">
        <f t="shared" ref="Y530:Y537" si="277">V530+W530+X530</f>
        <v>0</v>
      </c>
      <c r="Z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91">
        <f t="shared" ref="AC530:AC537" si="278">Z530+AA530+AB530</f>
        <v>0</v>
      </c>
      <c r="AD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91">
        <f t="shared" ref="AG530:AG537" si="279">AD530+AE530+AF530</f>
        <v>0</v>
      </c>
      <c r="AH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91">
        <f t="shared" ref="AK530:AK537" si="280">AH530+AI530+AJ530</f>
        <v>0</v>
      </c>
      <c r="AL530" s="191">
        <f t="shared" ref="AL530:AL537" si="281">Y530+AC530+AG530+AK530</f>
        <v>0</v>
      </c>
    </row>
    <row r="531" spans="2:38" hidden="1" x14ac:dyDescent="0.25">
      <c r="B531" s="189" t="s">
        <v>1359</v>
      </c>
      <c r="C531" s="190" t="s">
        <v>1360</v>
      </c>
      <c r="D5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91">
        <f t="shared" si="274"/>
        <v>0</v>
      </c>
      <c r="G531" s="191"/>
      <c r="H531" s="191">
        <f t="shared" si="275"/>
        <v>0</v>
      </c>
      <c r="I531" s="191"/>
      <c r="J531" s="191">
        <f t="shared" si="276"/>
        <v>0</v>
      </c>
      <c r="K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91">
        <f t="shared" si="277"/>
        <v>0</v>
      </c>
      <c r="Z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91">
        <f t="shared" si="278"/>
        <v>0</v>
      </c>
      <c r="AD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91">
        <f t="shared" si="279"/>
        <v>0</v>
      </c>
      <c r="AH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91">
        <f t="shared" si="280"/>
        <v>0</v>
      </c>
      <c r="AL531" s="191">
        <f t="shared" si="281"/>
        <v>0</v>
      </c>
    </row>
    <row r="532" spans="2:38" hidden="1" x14ac:dyDescent="0.25">
      <c r="B532" s="189" t="s">
        <v>1361</v>
      </c>
      <c r="C532" s="190" t="s">
        <v>1362</v>
      </c>
      <c r="D5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91">
        <f t="shared" si="274"/>
        <v>0</v>
      </c>
      <c r="G532" s="191"/>
      <c r="H532" s="191">
        <f t="shared" si="275"/>
        <v>0</v>
      </c>
      <c r="I532" s="191"/>
      <c r="J532" s="191">
        <f t="shared" si="276"/>
        <v>0</v>
      </c>
      <c r="K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91">
        <f t="shared" si="277"/>
        <v>0</v>
      </c>
      <c r="Z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91">
        <f t="shared" si="278"/>
        <v>0</v>
      </c>
      <c r="AD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91">
        <f t="shared" si="279"/>
        <v>0</v>
      </c>
      <c r="AH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91">
        <f t="shared" si="280"/>
        <v>0</v>
      </c>
      <c r="AL532" s="191">
        <f t="shared" si="281"/>
        <v>0</v>
      </c>
    </row>
    <row r="533" spans="2:38" hidden="1" x14ac:dyDescent="0.25">
      <c r="B533" s="189" t="s">
        <v>1363</v>
      </c>
      <c r="C533" s="190" t="s">
        <v>1364</v>
      </c>
      <c r="D5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91">
        <f t="shared" si="274"/>
        <v>0</v>
      </c>
      <c r="G533" s="191"/>
      <c r="H533" s="191">
        <f t="shared" si="275"/>
        <v>0</v>
      </c>
      <c r="I533" s="191"/>
      <c r="J533" s="191">
        <f t="shared" si="276"/>
        <v>0</v>
      </c>
      <c r="K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91">
        <f t="shared" si="277"/>
        <v>0</v>
      </c>
      <c r="Z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91">
        <f t="shared" si="278"/>
        <v>0</v>
      </c>
      <c r="AD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91">
        <f t="shared" si="279"/>
        <v>0</v>
      </c>
      <c r="AH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91">
        <f t="shared" si="280"/>
        <v>0</v>
      </c>
      <c r="AL533" s="191">
        <f t="shared" si="281"/>
        <v>0</v>
      </c>
    </row>
    <row r="534" spans="2:38" hidden="1" x14ac:dyDescent="0.25">
      <c r="B534" s="189" t="s">
        <v>1365</v>
      </c>
      <c r="C534" s="190" t="s">
        <v>1366</v>
      </c>
      <c r="D5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91">
        <f t="shared" si="274"/>
        <v>0</v>
      </c>
      <c r="G534" s="191"/>
      <c r="H534" s="191">
        <f t="shared" si="275"/>
        <v>0</v>
      </c>
      <c r="I534" s="191"/>
      <c r="J534" s="191">
        <f t="shared" si="276"/>
        <v>0</v>
      </c>
      <c r="K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91">
        <f t="shared" si="277"/>
        <v>0</v>
      </c>
      <c r="Z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91">
        <f t="shared" si="278"/>
        <v>0</v>
      </c>
      <c r="AD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91">
        <f t="shared" si="279"/>
        <v>0</v>
      </c>
      <c r="AH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91">
        <f t="shared" si="280"/>
        <v>0</v>
      </c>
      <c r="AL534" s="191">
        <f t="shared" si="281"/>
        <v>0</v>
      </c>
    </row>
    <row r="535" spans="2:38" hidden="1" x14ac:dyDescent="0.25">
      <c r="B535" s="189" t="s">
        <v>1367</v>
      </c>
      <c r="C535" s="190" t="s">
        <v>1368</v>
      </c>
      <c r="D5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91">
        <f t="shared" si="274"/>
        <v>0</v>
      </c>
      <c r="G535" s="191"/>
      <c r="H535" s="191">
        <f t="shared" si="275"/>
        <v>0</v>
      </c>
      <c r="I535" s="191"/>
      <c r="J535" s="191">
        <f t="shared" si="276"/>
        <v>0</v>
      </c>
      <c r="K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91">
        <f t="shared" si="277"/>
        <v>0</v>
      </c>
      <c r="Z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91">
        <f t="shared" si="278"/>
        <v>0</v>
      </c>
      <c r="AD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91">
        <f t="shared" si="279"/>
        <v>0</v>
      </c>
      <c r="AH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91">
        <f t="shared" si="280"/>
        <v>0</v>
      </c>
      <c r="AL535" s="191">
        <f t="shared" si="281"/>
        <v>0</v>
      </c>
    </row>
    <row r="536" spans="2:38" hidden="1" x14ac:dyDescent="0.25">
      <c r="B536" s="189" t="s">
        <v>1369</v>
      </c>
      <c r="C536" s="190" t="s">
        <v>1370</v>
      </c>
      <c r="D5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91">
        <f t="shared" si="274"/>
        <v>0</v>
      </c>
      <c r="G536" s="191"/>
      <c r="H536" s="191">
        <f t="shared" si="275"/>
        <v>0</v>
      </c>
      <c r="I536" s="191"/>
      <c r="J536" s="191">
        <f t="shared" si="276"/>
        <v>0</v>
      </c>
      <c r="K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91">
        <f t="shared" si="277"/>
        <v>0</v>
      </c>
      <c r="Z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91">
        <f t="shared" si="278"/>
        <v>0</v>
      </c>
      <c r="AD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91">
        <f t="shared" si="279"/>
        <v>0</v>
      </c>
      <c r="AH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91">
        <f t="shared" si="280"/>
        <v>0</v>
      </c>
      <c r="AL536" s="191">
        <f t="shared" si="281"/>
        <v>0</v>
      </c>
    </row>
    <row r="537" spans="2:38" hidden="1" x14ac:dyDescent="0.25">
      <c r="B537" s="189" t="s">
        <v>1371</v>
      </c>
      <c r="C537" s="190" t="s">
        <v>1372</v>
      </c>
      <c r="D5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91">
        <f t="shared" si="274"/>
        <v>0</v>
      </c>
      <c r="G537" s="191"/>
      <c r="H537" s="191">
        <f t="shared" si="275"/>
        <v>0</v>
      </c>
      <c r="I537" s="191"/>
      <c r="J537" s="191">
        <f t="shared" si="276"/>
        <v>0</v>
      </c>
      <c r="K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91">
        <f t="shared" si="277"/>
        <v>0</v>
      </c>
      <c r="Z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91">
        <f t="shared" si="278"/>
        <v>0</v>
      </c>
      <c r="AD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91">
        <f t="shared" si="279"/>
        <v>0</v>
      </c>
      <c r="AH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91">
        <f t="shared" si="280"/>
        <v>0</v>
      </c>
      <c r="AL537" s="191">
        <f t="shared" si="281"/>
        <v>0</v>
      </c>
    </row>
    <row r="538" spans="2:38" hidden="1" x14ac:dyDescent="0.25">
      <c r="B538" s="189" t="s">
        <v>1373</v>
      </c>
      <c r="C538" s="190" t="s">
        <v>1374</v>
      </c>
      <c r="D5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91">
        <f t="shared" ref="F538:F563" si="282">D538+E538</f>
        <v>0</v>
      </c>
      <c r="G538" s="191"/>
      <c r="H538" s="191">
        <f t="shared" ref="H538:H563" si="283">F538-G538</f>
        <v>0</v>
      </c>
      <c r="I538" s="191"/>
      <c r="J538" s="191">
        <f t="shared" ref="J538:J563" si="284">F538-I538</f>
        <v>0</v>
      </c>
      <c r="K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91">
        <f t="shared" ref="Y538:Y563" si="285">V538+W538+X538</f>
        <v>0</v>
      </c>
      <c r="Z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91">
        <f t="shared" ref="AC538:AC563" si="286">Z538+AA538+AB538</f>
        <v>0</v>
      </c>
      <c r="AD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91">
        <f t="shared" ref="AG538:AG563" si="287">AD538+AE538+AF538</f>
        <v>0</v>
      </c>
      <c r="AH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91">
        <f t="shared" ref="AK538:AK563" si="288">AH538+AI538+AJ538</f>
        <v>0</v>
      </c>
      <c r="AL538" s="191">
        <f t="shared" ref="AL538:AL563" si="289">Y538+AC538+AG538+AK538</f>
        <v>0</v>
      </c>
    </row>
    <row r="539" spans="2:38" hidden="1" x14ac:dyDescent="0.25">
      <c r="B539" s="189" t="s">
        <v>1375</v>
      </c>
      <c r="C539" s="190" t="s">
        <v>1376</v>
      </c>
      <c r="D5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91">
        <f t="shared" si="282"/>
        <v>0</v>
      </c>
      <c r="G539" s="191"/>
      <c r="H539" s="191">
        <f t="shared" si="283"/>
        <v>0</v>
      </c>
      <c r="I539" s="191"/>
      <c r="J539" s="191">
        <f t="shared" si="284"/>
        <v>0</v>
      </c>
      <c r="K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91">
        <f t="shared" si="285"/>
        <v>0</v>
      </c>
      <c r="Z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91">
        <f t="shared" si="286"/>
        <v>0</v>
      </c>
      <c r="AD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91">
        <f t="shared" si="287"/>
        <v>0</v>
      </c>
      <c r="AH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91">
        <f t="shared" si="288"/>
        <v>0</v>
      </c>
      <c r="AL539" s="191">
        <f t="shared" si="289"/>
        <v>0</v>
      </c>
    </row>
    <row r="540" spans="2:38" hidden="1" x14ac:dyDescent="0.25">
      <c r="B540" s="189" t="s">
        <v>1377</v>
      </c>
      <c r="C540" s="190" t="s">
        <v>1378</v>
      </c>
      <c r="D5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91">
        <f t="shared" si="282"/>
        <v>0</v>
      </c>
      <c r="G540" s="191"/>
      <c r="H540" s="191">
        <f t="shared" si="283"/>
        <v>0</v>
      </c>
      <c r="I540" s="191"/>
      <c r="J540" s="191">
        <f t="shared" si="284"/>
        <v>0</v>
      </c>
      <c r="K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91">
        <f t="shared" si="285"/>
        <v>0</v>
      </c>
      <c r="Z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91">
        <f t="shared" si="286"/>
        <v>0</v>
      </c>
      <c r="AD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91">
        <f t="shared" si="287"/>
        <v>0</v>
      </c>
      <c r="AH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91">
        <f t="shared" si="288"/>
        <v>0</v>
      </c>
      <c r="AL540" s="191">
        <f t="shared" si="289"/>
        <v>0</v>
      </c>
    </row>
    <row r="541" spans="2:38" hidden="1" x14ac:dyDescent="0.25">
      <c r="B541" s="189" t="s">
        <v>1379</v>
      </c>
      <c r="C541" s="190" t="s">
        <v>1380</v>
      </c>
      <c r="D5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91">
        <f t="shared" si="282"/>
        <v>0</v>
      </c>
      <c r="G541" s="191"/>
      <c r="H541" s="191">
        <f t="shared" si="283"/>
        <v>0</v>
      </c>
      <c r="I541" s="191"/>
      <c r="J541" s="191">
        <f t="shared" si="284"/>
        <v>0</v>
      </c>
      <c r="K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91">
        <f t="shared" si="285"/>
        <v>0</v>
      </c>
      <c r="Z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91">
        <f t="shared" si="286"/>
        <v>0</v>
      </c>
      <c r="AD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91">
        <f t="shared" si="287"/>
        <v>0</v>
      </c>
      <c r="AH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91">
        <f t="shared" si="288"/>
        <v>0</v>
      </c>
      <c r="AL541" s="191">
        <f t="shared" si="289"/>
        <v>0</v>
      </c>
    </row>
    <row r="542" spans="2:38" hidden="1" x14ac:dyDescent="0.25">
      <c r="B542" s="189" t="s">
        <v>1381</v>
      </c>
      <c r="C542" s="190" t="s">
        <v>1382</v>
      </c>
      <c r="D5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91">
        <f t="shared" si="282"/>
        <v>0</v>
      </c>
      <c r="G542" s="191"/>
      <c r="H542" s="191">
        <f t="shared" si="283"/>
        <v>0</v>
      </c>
      <c r="I542" s="191"/>
      <c r="J542" s="191">
        <f t="shared" si="284"/>
        <v>0</v>
      </c>
      <c r="K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91">
        <f t="shared" si="285"/>
        <v>0</v>
      </c>
      <c r="Z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91">
        <f t="shared" si="286"/>
        <v>0</v>
      </c>
      <c r="AD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91">
        <f t="shared" si="287"/>
        <v>0</v>
      </c>
      <c r="AH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91">
        <f t="shared" si="288"/>
        <v>0</v>
      </c>
      <c r="AL542" s="191">
        <f t="shared" si="289"/>
        <v>0</v>
      </c>
    </row>
    <row r="543" spans="2:38" hidden="1" x14ac:dyDescent="0.25">
      <c r="B543" s="189" t="s">
        <v>1383</v>
      </c>
      <c r="C543" s="190" t="s">
        <v>1384</v>
      </c>
      <c r="D5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91">
        <f t="shared" si="282"/>
        <v>0</v>
      </c>
      <c r="G543" s="191"/>
      <c r="H543" s="191">
        <f t="shared" si="283"/>
        <v>0</v>
      </c>
      <c r="I543" s="191"/>
      <c r="J543" s="191">
        <f t="shared" si="284"/>
        <v>0</v>
      </c>
      <c r="K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91">
        <f t="shared" si="285"/>
        <v>0</v>
      </c>
      <c r="Z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91">
        <f t="shared" si="286"/>
        <v>0</v>
      </c>
      <c r="AD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91">
        <f t="shared" si="287"/>
        <v>0</v>
      </c>
      <c r="AH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91">
        <f t="shared" si="288"/>
        <v>0</v>
      </c>
      <c r="AL543" s="191">
        <f t="shared" si="289"/>
        <v>0</v>
      </c>
    </row>
    <row r="544" spans="2:38" hidden="1" x14ac:dyDescent="0.25">
      <c r="B544" s="189" t="s">
        <v>1385</v>
      </c>
      <c r="C544" s="190" t="s">
        <v>1386</v>
      </c>
      <c r="D5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91">
        <f t="shared" si="282"/>
        <v>0</v>
      </c>
      <c r="G544" s="191"/>
      <c r="H544" s="191">
        <f t="shared" si="283"/>
        <v>0</v>
      </c>
      <c r="I544" s="191"/>
      <c r="J544" s="191">
        <f t="shared" si="284"/>
        <v>0</v>
      </c>
      <c r="K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91">
        <f t="shared" si="285"/>
        <v>0</v>
      </c>
      <c r="Z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91">
        <f t="shared" si="286"/>
        <v>0</v>
      </c>
      <c r="AD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91">
        <f t="shared" si="287"/>
        <v>0</v>
      </c>
      <c r="AH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91">
        <f t="shared" si="288"/>
        <v>0</v>
      </c>
      <c r="AL544" s="191">
        <f t="shared" si="289"/>
        <v>0</v>
      </c>
    </row>
    <row r="545" spans="2:38" hidden="1" x14ac:dyDescent="0.25">
      <c r="B545" s="186" t="s">
        <v>431</v>
      </c>
      <c r="C545" s="187" t="s">
        <v>296</v>
      </c>
      <c r="D545" s="188">
        <f>D546+D560</f>
        <v>0</v>
      </c>
      <c r="E545" s="188">
        <f>E546+E560</f>
        <v>0</v>
      </c>
      <c r="F545" s="188">
        <f t="shared" si="282"/>
        <v>0</v>
      </c>
      <c r="G545" s="188">
        <f>G546+G560</f>
        <v>0</v>
      </c>
      <c r="H545" s="188">
        <f t="shared" si="283"/>
        <v>0</v>
      </c>
      <c r="I545" s="188">
        <f>I546+I560</f>
        <v>0</v>
      </c>
      <c r="J545" s="188">
        <f t="shared" si="284"/>
        <v>0</v>
      </c>
      <c r="K545" s="188">
        <f t="shared" ref="K545:AJ545" si="290">K546+K560</f>
        <v>0</v>
      </c>
      <c r="L545" s="188">
        <f t="shared" si="290"/>
        <v>0</v>
      </c>
      <c r="M545" s="188">
        <f t="shared" si="290"/>
        <v>0</v>
      </c>
      <c r="N545" s="188">
        <f t="shared" si="290"/>
        <v>0</v>
      </c>
      <c r="O545" s="188">
        <f t="shared" si="290"/>
        <v>0</v>
      </c>
      <c r="P545" s="188">
        <f t="shared" si="290"/>
        <v>0</v>
      </c>
      <c r="Q545" s="188">
        <f t="shared" si="290"/>
        <v>0</v>
      </c>
      <c r="R545" s="188">
        <f t="shared" si="290"/>
        <v>0</v>
      </c>
      <c r="S545" s="188">
        <f t="shared" si="290"/>
        <v>0</v>
      </c>
      <c r="T545" s="188">
        <f t="shared" si="290"/>
        <v>0</v>
      </c>
      <c r="U545" s="188">
        <f t="shared" si="290"/>
        <v>0</v>
      </c>
      <c r="V545" s="188">
        <f t="shared" si="290"/>
        <v>0</v>
      </c>
      <c r="W545" s="188">
        <f t="shared" si="290"/>
        <v>0</v>
      </c>
      <c r="X545" s="188">
        <f t="shared" si="290"/>
        <v>0</v>
      </c>
      <c r="Y545" s="188">
        <f t="shared" si="285"/>
        <v>0</v>
      </c>
      <c r="Z545" s="188">
        <f t="shared" si="290"/>
        <v>0</v>
      </c>
      <c r="AA545" s="188">
        <f t="shared" si="290"/>
        <v>0</v>
      </c>
      <c r="AB545" s="188">
        <f t="shared" si="290"/>
        <v>0</v>
      </c>
      <c r="AC545" s="188">
        <f t="shared" si="286"/>
        <v>0</v>
      </c>
      <c r="AD545" s="188">
        <f t="shared" si="290"/>
        <v>0</v>
      </c>
      <c r="AE545" s="188">
        <f t="shared" si="290"/>
        <v>0</v>
      </c>
      <c r="AF545" s="188">
        <f t="shared" si="290"/>
        <v>0</v>
      </c>
      <c r="AG545" s="188">
        <f t="shared" si="287"/>
        <v>0</v>
      </c>
      <c r="AH545" s="188">
        <f t="shared" si="290"/>
        <v>0</v>
      </c>
      <c r="AI545" s="188">
        <f t="shared" si="290"/>
        <v>0</v>
      </c>
      <c r="AJ545" s="188">
        <f t="shared" si="290"/>
        <v>0</v>
      </c>
      <c r="AK545" s="188">
        <f t="shared" si="288"/>
        <v>0</v>
      </c>
      <c r="AL545" s="188">
        <f t="shared" si="289"/>
        <v>0</v>
      </c>
    </row>
    <row r="546" spans="2:38" hidden="1" x14ac:dyDescent="0.25">
      <c r="B546" s="198" t="s">
        <v>432</v>
      </c>
      <c r="C546" s="199" t="s">
        <v>297</v>
      </c>
      <c r="D546" s="200">
        <f>SUM(D547:D559)</f>
        <v>0</v>
      </c>
      <c r="E546" s="200">
        <f>SUM(E547:E559)</f>
        <v>0</v>
      </c>
      <c r="F546" s="200">
        <f t="shared" si="282"/>
        <v>0</v>
      </c>
      <c r="G546" s="200">
        <f>SUM(G547:G559)</f>
        <v>0</v>
      </c>
      <c r="H546" s="200">
        <f t="shared" si="283"/>
        <v>0</v>
      </c>
      <c r="I546" s="200">
        <f>SUM(I547:I559)</f>
        <v>0</v>
      </c>
      <c r="J546" s="200">
        <f t="shared" si="284"/>
        <v>0</v>
      </c>
      <c r="K546" s="200">
        <f t="shared" ref="K546:AJ546" si="291">SUM(K547:K559)</f>
        <v>0</v>
      </c>
      <c r="L546" s="200">
        <f t="shared" si="291"/>
        <v>0</v>
      </c>
      <c r="M546" s="200">
        <f t="shared" si="291"/>
        <v>0</v>
      </c>
      <c r="N546" s="200">
        <f t="shared" si="291"/>
        <v>0</v>
      </c>
      <c r="O546" s="200">
        <f t="shared" si="291"/>
        <v>0</v>
      </c>
      <c r="P546" s="200">
        <f t="shared" si="291"/>
        <v>0</v>
      </c>
      <c r="Q546" s="200">
        <f t="shared" si="291"/>
        <v>0</v>
      </c>
      <c r="R546" s="200">
        <f t="shared" si="291"/>
        <v>0</v>
      </c>
      <c r="S546" s="200">
        <f t="shared" si="291"/>
        <v>0</v>
      </c>
      <c r="T546" s="200">
        <f t="shared" si="291"/>
        <v>0</v>
      </c>
      <c r="U546" s="200">
        <f t="shared" si="291"/>
        <v>0</v>
      </c>
      <c r="V546" s="200">
        <f t="shared" si="291"/>
        <v>0</v>
      </c>
      <c r="W546" s="200">
        <f t="shared" si="291"/>
        <v>0</v>
      </c>
      <c r="X546" s="200">
        <f t="shared" si="291"/>
        <v>0</v>
      </c>
      <c r="Y546" s="200">
        <f t="shared" si="285"/>
        <v>0</v>
      </c>
      <c r="Z546" s="200">
        <f t="shared" si="291"/>
        <v>0</v>
      </c>
      <c r="AA546" s="200">
        <f t="shared" si="291"/>
        <v>0</v>
      </c>
      <c r="AB546" s="200">
        <f t="shared" si="291"/>
        <v>0</v>
      </c>
      <c r="AC546" s="200">
        <f t="shared" si="286"/>
        <v>0</v>
      </c>
      <c r="AD546" s="200">
        <f t="shared" si="291"/>
        <v>0</v>
      </c>
      <c r="AE546" s="200">
        <f t="shared" si="291"/>
        <v>0</v>
      </c>
      <c r="AF546" s="200">
        <f t="shared" si="291"/>
        <v>0</v>
      </c>
      <c r="AG546" s="200">
        <f t="shared" si="287"/>
        <v>0</v>
      </c>
      <c r="AH546" s="200">
        <f t="shared" si="291"/>
        <v>0</v>
      </c>
      <c r="AI546" s="200">
        <f t="shared" si="291"/>
        <v>0</v>
      </c>
      <c r="AJ546" s="200">
        <f t="shared" si="291"/>
        <v>0</v>
      </c>
      <c r="AK546" s="200">
        <f t="shared" si="288"/>
        <v>0</v>
      </c>
      <c r="AL546" s="200">
        <f t="shared" si="289"/>
        <v>0</v>
      </c>
    </row>
    <row r="547" spans="2:38" hidden="1" x14ac:dyDescent="0.25">
      <c r="B547" s="189" t="s">
        <v>433</v>
      </c>
      <c r="C547" s="190" t="s">
        <v>298</v>
      </c>
      <c r="D5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91">
        <f t="shared" si="282"/>
        <v>0</v>
      </c>
      <c r="G547" s="191"/>
      <c r="H547" s="191">
        <f t="shared" si="283"/>
        <v>0</v>
      </c>
      <c r="I547" s="191"/>
      <c r="J547" s="191">
        <f t="shared" si="284"/>
        <v>0</v>
      </c>
      <c r="K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91">
        <f t="shared" si="285"/>
        <v>0</v>
      </c>
      <c r="Z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91">
        <f t="shared" si="286"/>
        <v>0</v>
      </c>
      <c r="AD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91">
        <f t="shared" si="287"/>
        <v>0</v>
      </c>
      <c r="AH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91">
        <f t="shared" si="288"/>
        <v>0</v>
      </c>
      <c r="AL547" s="191">
        <f t="shared" si="289"/>
        <v>0</v>
      </c>
    </row>
    <row r="548" spans="2:38" hidden="1" x14ac:dyDescent="0.25">
      <c r="B548" s="189" t="s">
        <v>1387</v>
      </c>
      <c r="C548" s="190" t="s">
        <v>1388</v>
      </c>
      <c r="D5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91">
        <f t="shared" si="282"/>
        <v>0</v>
      </c>
      <c r="G548" s="191"/>
      <c r="H548" s="191">
        <f t="shared" si="283"/>
        <v>0</v>
      </c>
      <c r="I548" s="191"/>
      <c r="J548" s="191">
        <f t="shared" si="284"/>
        <v>0</v>
      </c>
      <c r="K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91">
        <f t="shared" si="285"/>
        <v>0</v>
      </c>
      <c r="Z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91">
        <f t="shared" si="286"/>
        <v>0</v>
      </c>
      <c r="AD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91">
        <f t="shared" si="287"/>
        <v>0</v>
      </c>
      <c r="AH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91">
        <f t="shared" si="288"/>
        <v>0</v>
      </c>
      <c r="AL548" s="191">
        <f t="shared" si="289"/>
        <v>0</v>
      </c>
    </row>
    <row r="549" spans="2:38" hidden="1" x14ac:dyDescent="0.25">
      <c r="B549" s="189" t="s">
        <v>1389</v>
      </c>
      <c r="C549" s="190" t="s">
        <v>1390</v>
      </c>
      <c r="D5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91">
        <f t="shared" si="282"/>
        <v>0</v>
      </c>
      <c r="G549" s="191"/>
      <c r="H549" s="191">
        <f t="shared" si="283"/>
        <v>0</v>
      </c>
      <c r="I549" s="191"/>
      <c r="J549" s="191">
        <f t="shared" si="284"/>
        <v>0</v>
      </c>
      <c r="K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91">
        <f t="shared" si="285"/>
        <v>0</v>
      </c>
      <c r="Z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91">
        <f t="shared" si="286"/>
        <v>0</v>
      </c>
      <c r="AD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91">
        <f t="shared" si="287"/>
        <v>0</v>
      </c>
      <c r="AH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91">
        <f t="shared" si="288"/>
        <v>0</v>
      </c>
      <c r="AL549" s="191">
        <f t="shared" si="289"/>
        <v>0</v>
      </c>
    </row>
    <row r="550" spans="2:38" hidden="1" x14ac:dyDescent="0.25">
      <c r="B550" s="189" t="s">
        <v>1391</v>
      </c>
      <c r="C550" s="190" t="s">
        <v>1392</v>
      </c>
      <c r="D5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91">
        <f t="shared" si="282"/>
        <v>0</v>
      </c>
      <c r="G550" s="191"/>
      <c r="H550" s="191">
        <f t="shared" si="283"/>
        <v>0</v>
      </c>
      <c r="I550" s="191"/>
      <c r="J550" s="191">
        <f t="shared" si="284"/>
        <v>0</v>
      </c>
      <c r="K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91">
        <f t="shared" si="285"/>
        <v>0</v>
      </c>
      <c r="Z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91">
        <f t="shared" si="286"/>
        <v>0</v>
      </c>
      <c r="AD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91">
        <f t="shared" si="287"/>
        <v>0</v>
      </c>
      <c r="AH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91">
        <f t="shared" si="288"/>
        <v>0</v>
      </c>
      <c r="AL550" s="191">
        <f t="shared" si="289"/>
        <v>0</v>
      </c>
    </row>
    <row r="551" spans="2:38" hidden="1" x14ac:dyDescent="0.25">
      <c r="B551" s="189" t="s">
        <v>1393</v>
      </c>
      <c r="C551" s="190" t="s">
        <v>1394</v>
      </c>
      <c r="D5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91">
        <f t="shared" si="282"/>
        <v>0</v>
      </c>
      <c r="G551" s="191"/>
      <c r="H551" s="191">
        <f t="shared" si="283"/>
        <v>0</v>
      </c>
      <c r="I551" s="191"/>
      <c r="J551" s="191">
        <f t="shared" si="284"/>
        <v>0</v>
      </c>
      <c r="K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91">
        <f t="shared" si="285"/>
        <v>0</v>
      </c>
      <c r="Z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91">
        <f t="shared" si="286"/>
        <v>0</v>
      </c>
      <c r="AD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91">
        <f t="shared" si="287"/>
        <v>0</v>
      </c>
      <c r="AH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91">
        <f t="shared" si="288"/>
        <v>0</v>
      </c>
      <c r="AL551" s="191">
        <f t="shared" si="289"/>
        <v>0</v>
      </c>
    </row>
    <row r="552" spans="2:38" hidden="1" x14ac:dyDescent="0.25">
      <c r="B552" s="189" t="s">
        <v>1395</v>
      </c>
      <c r="C552" s="190" t="s">
        <v>1396</v>
      </c>
      <c r="D5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91">
        <f t="shared" si="282"/>
        <v>0</v>
      </c>
      <c r="G552" s="191"/>
      <c r="H552" s="191">
        <f t="shared" si="283"/>
        <v>0</v>
      </c>
      <c r="I552" s="191"/>
      <c r="J552" s="191">
        <f t="shared" si="284"/>
        <v>0</v>
      </c>
      <c r="K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91">
        <f t="shared" si="285"/>
        <v>0</v>
      </c>
      <c r="Z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91">
        <f t="shared" si="286"/>
        <v>0</v>
      </c>
      <c r="AD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91">
        <f t="shared" si="287"/>
        <v>0</v>
      </c>
      <c r="AH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91">
        <f t="shared" si="288"/>
        <v>0</v>
      </c>
      <c r="AL552" s="191">
        <f t="shared" si="289"/>
        <v>0</v>
      </c>
    </row>
    <row r="553" spans="2:38" hidden="1" x14ac:dyDescent="0.25">
      <c r="B553" s="189" t="s">
        <v>434</v>
      </c>
      <c r="C553" s="190" t="s">
        <v>299</v>
      </c>
      <c r="D5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91">
        <f t="shared" si="282"/>
        <v>0</v>
      </c>
      <c r="G553" s="191"/>
      <c r="H553" s="191">
        <f t="shared" si="283"/>
        <v>0</v>
      </c>
      <c r="I553" s="191"/>
      <c r="J553" s="191">
        <f t="shared" si="284"/>
        <v>0</v>
      </c>
      <c r="K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91">
        <f t="shared" si="285"/>
        <v>0</v>
      </c>
      <c r="Z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91">
        <f t="shared" si="286"/>
        <v>0</v>
      </c>
      <c r="AD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91">
        <f t="shared" si="287"/>
        <v>0</v>
      </c>
      <c r="AH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91">
        <f t="shared" si="288"/>
        <v>0</v>
      </c>
      <c r="AL553" s="191">
        <f t="shared" si="289"/>
        <v>0</v>
      </c>
    </row>
    <row r="554" spans="2:38" hidden="1" x14ac:dyDescent="0.25">
      <c r="B554" s="189" t="s">
        <v>1397</v>
      </c>
      <c r="C554" s="190" t="s">
        <v>1398</v>
      </c>
      <c r="D5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91">
        <f t="shared" si="282"/>
        <v>0</v>
      </c>
      <c r="G554" s="191"/>
      <c r="H554" s="191">
        <f t="shared" si="283"/>
        <v>0</v>
      </c>
      <c r="I554" s="191"/>
      <c r="J554" s="191">
        <f t="shared" si="284"/>
        <v>0</v>
      </c>
      <c r="K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91">
        <f t="shared" si="285"/>
        <v>0</v>
      </c>
      <c r="Z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91">
        <f t="shared" si="286"/>
        <v>0</v>
      </c>
      <c r="AD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91">
        <f t="shared" si="287"/>
        <v>0</v>
      </c>
      <c r="AH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91">
        <f t="shared" si="288"/>
        <v>0</v>
      </c>
      <c r="AL554" s="191">
        <f t="shared" si="289"/>
        <v>0</v>
      </c>
    </row>
    <row r="555" spans="2:38" hidden="1" x14ac:dyDescent="0.25">
      <c r="B555" s="189" t="s">
        <v>1399</v>
      </c>
      <c r="C555" s="190" t="s">
        <v>1400</v>
      </c>
      <c r="D5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91">
        <f t="shared" si="282"/>
        <v>0</v>
      </c>
      <c r="G555" s="191"/>
      <c r="H555" s="191">
        <f t="shared" si="283"/>
        <v>0</v>
      </c>
      <c r="I555" s="191"/>
      <c r="J555" s="191">
        <f t="shared" si="284"/>
        <v>0</v>
      </c>
      <c r="K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91">
        <f t="shared" si="285"/>
        <v>0</v>
      </c>
      <c r="Z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91">
        <f t="shared" si="286"/>
        <v>0</v>
      </c>
      <c r="AD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91">
        <f t="shared" si="287"/>
        <v>0</v>
      </c>
      <c r="AH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91">
        <f t="shared" si="288"/>
        <v>0</v>
      </c>
      <c r="AL555" s="191">
        <f t="shared" si="289"/>
        <v>0</v>
      </c>
    </row>
    <row r="556" spans="2:38" hidden="1" x14ac:dyDescent="0.25">
      <c r="B556" s="189" t="s">
        <v>1401</v>
      </c>
      <c r="C556" s="190" t="s">
        <v>1402</v>
      </c>
      <c r="D5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91">
        <f t="shared" si="282"/>
        <v>0</v>
      </c>
      <c r="G556" s="191"/>
      <c r="H556" s="191">
        <f t="shared" si="283"/>
        <v>0</v>
      </c>
      <c r="I556" s="191"/>
      <c r="J556" s="191">
        <f t="shared" si="284"/>
        <v>0</v>
      </c>
      <c r="K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91">
        <f t="shared" si="285"/>
        <v>0</v>
      </c>
      <c r="Z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91">
        <f t="shared" si="286"/>
        <v>0</v>
      </c>
      <c r="AD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91">
        <f t="shared" si="287"/>
        <v>0</v>
      </c>
      <c r="AH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91">
        <f t="shared" si="288"/>
        <v>0</v>
      </c>
      <c r="AL556" s="191">
        <f t="shared" si="289"/>
        <v>0</v>
      </c>
    </row>
    <row r="557" spans="2:38" hidden="1" x14ac:dyDescent="0.25">
      <c r="B557" s="189" t="s">
        <v>1403</v>
      </c>
      <c r="C557" s="190" t="s">
        <v>1404</v>
      </c>
      <c r="D5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91">
        <f t="shared" si="282"/>
        <v>0</v>
      </c>
      <c r="G557" s="191"/>
      <c r="H557" s="191">
        <f t="shared" si="283"/>
        <v>0</v>
      </c>
      <c r="I557" s="191"/>
      <c r="J557" s="191">
        <f t="shared" si="284"/>
        <v>0</v>
      </c>
      <c r="K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91">
        <f t="shared" si="285"/>
        <v>0</v>
      </c>
      <c r="Z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91">
        <f t="shared" si="286"/>
        <v>0</v>
      </c>
      <c r="AD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91">
        <f t="shared" si="287"/>
        <v>0</v>
      </c>
      <c r="AH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91">
        <f t="shared" si="288"/>
        <v>0</v>
      </c>
      <c r="AL557" s="191">
        <f t="shared" si="289"/>
        <v>0</v>
      </c>
    </row>
    <row r="558" spans="2:38" hidden="1" x14ac:dyDescent="0.25">
      <c r="B558" s="189" t="s">
        <v>1405</v>
      </c>
      <c r="C558" s="190" t="s">
        <v>1406</v>
      </c>
      <c r="D5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91">
        <f t="shared" si="282"/>
        <v>0</v>
      </c>
      <c r="G558" s="191"/>
      <c r="H558" s="191">
        <f t="shared" si="283"/>
        <v>0</v>
      </c>
      <c r="I558" s="191"/>
      <c r="J558" s="191">
        <f t="shared" si="284"/>
        <v>0</v>
      </c>
      <c r="K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91">
        <f t="shared" si="285"/>
        <v>0</v>
      </c>
      <c r="Z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91">
        <f t="shared" si="286"/>
        <v>0</v>
      </c>
      <c r="AD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91">
        <f t="shared" si="287"/>
        <v>0</v>
      </c>
      <c r="AH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91">
        <f t="shared" si="288"/>
        <v>0</v>
      </c>
      <c r="AL558" s="191">
        <f t="shared" si="289"/>
        <v>0</v>
      </c>
    </row>
    <row r="559" spans="2:38" hidden="1" x14ac:dyDescent="0.25">
      <c r="B559" s="189" t="s">
        <v>1407</v>
      </c>
      <c r="C559" s="190" t="s">
        <v>1408</v>
      </c>
      <c r="D5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91">
        <f t="shared" si="282"/>
        <v>0</v>
      </c>
      <c r="G559" s="191"/>
      <c r="H559" s="191">
        <f t="shared" si="283"/>
        <v>0</v>
      </c>
      <c r="I559" s="191"/>
      <c r="J559" s="191">
        <f t="shared" si="284"/>
        <v>0</v>
      </c>
      <c r="K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91">
        <f t="shared" si="285"/>
        <v>0</v>
      </c>
      <c r="Z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91">
        <f t="shared" si="286"/>
        <v>0</v>
      </c>
      <c r="AD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91">
        <f t="shared" si="287"/>
        <v>0</v>
      </c>
      <c r="AH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91">
        <f t="shared" si="288"/>
        <v>0</v>
      </c>
      <c r="AL559" s="191">
        <f t="shared" si="289"/>
        <v>0</v>
      </c>
    </row>
    <row r="560" spans="2:38" hidden="1" x14ac:dyDescent="0.25">
      <c r="B560" s="198" t="s">
        <v>435</v>
      </c>
      <c r="C560" s="199" t="s">
        <v>300</v>
      </c>
      <c r="D560" s="200">
        <f>D561</f>
        <v>0</v>
      </c>
      <c r="E560" s="200">
        <f>E561</f>
        <v>0</v>
      </c>
      <c r="F560" s="200">
        <f t="shared" si="282"/>
        <v>0</v>
      </c>
      <c r="G560" s="200">
        <f>G561</f>
        <v>0</v>
      </c>
      <c r="H560" s="200">
        <f t="shared" si="283"/>
        <v>0</v>
      </c>
      <c r="I560" s="200">
        <f>I561</f>
        <v>0</v>
      </c>
      <c r="J560" s="200">
        <f t="shared" si="284"/>
        <v>0</v>
      </c>
      <c r="K560" s="200">
        <f t="shared" ref="K560:AJ560" si="292">K561</f>
        <v>0</v>
      </c>
      <c r="L560" s="200">
        <f t="shared" si="292"/>
        <v>0</v>
      </c>
      <c r="M560" s="200">
        <f t="shared" si="292"/>
        <v>0</v>
      </c>
      <c r="N560" s="200">
        <f t="shared" si="292"/>
        <v>0</v>
      </c>
      <c r="O560" s="200">
        <f t="shared" si="292"/>
        <v>0</v>
      </c>
      <c r="P560" s="200">
        <f t="shared" si="292"/>
        <v>0</v>
      </c>
      <c r="Q560" s="200">
        <f t="shared" si="292"/>
        <v>0</v>
      </c>
      <c r="R560" s="200">
        <f t="shared" si="292"/>
        <v>0</v>
      </c>
      <c r="S560" s="200">
        <f t="shared" si="292"/>
        <v>0</v>
      </c>
      <c r="T560" s="200">
        <f t="shared" si="292"/>
        <v>0</v>
      </c>
      <c r="U560" s="200">
        <f t="shared" si="292"/>
        <v>0</v>
      </c>
      <c r="V560" s="200">
        <f t="shared" si="292"/>
        <v>0</v>
      </c>
      <c r="W560" s="200">
        <f t="shared" si="292"/>
        <v>0</v>
      </c>
      <c r="X560" s="200">
        <f t="shared" si="292"/>
        <v>0</v>
      </c>
      <c r="Y560" s="200">
        <f t="shared" si="285"/>
        <v>0</v>
      </c>
      <c r="Z560" s="200">
        <f t="shared" si="292"/>
        <v>0</v>
      </c>
      <c r="AA560" s="200">
        <f t="shared" si="292"/>
        <v>0</v>
      </c>
      <c r="AB560" s="200">
        <f t="shared" si="292"/>
        <v>0</v>
      </c>
      <c r="AC560" s="200">
        <f t="shared" si="286"/>
        <v>0</v>
      </c>
      <c r="AD560" s="200">
        <f t="shared" si="292"/>
        <v>0</v>
      </c>
      <c r="AE560" s="200">
        <f t="shared" si="292"/>
        <v>0</v>
      </c>
      <c r="AF560" s="200">
        <f t="shared" si="292"/>
        <v>0</v>
      </c>
      <c r="AG560" s="200">
        <f t="shared" si="287"/>
        <v>0</v>
      </c>
      <c r="AH560" s="200">
        <f t="shared" si="292"/>
        <v>0</v>
      </c>
      <c r="AI560" s="200">
        <f t="shared" si="292"/>
        <v>0</v>
      </c>
      <c r="AJ560" s="200">
        <f t="shared" si="292"/>
        <v>0</v>
      </c>
      <c r="AK560" s="200">
        <f t="shared" si="288"/>
        <v>0</v>
      </c>
      <c r="AL560" s="200">
        <f t="shared" si="289"/>
        <v>0</v>
      </c>
    </row>
    <row r="561" spans="2:38" hidden="1" x14ac:dyDescent="0.25">
      <c r="B561" s="189" t="s">
        <v>436</v>
      </c>
      <c r="C561" s="190" t="s">
        <v>301</v>
      </c>
      <c r="D5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91">
        <f t="shared" si="282"/>
        <v>0</v>
      </c>
      <c r="G561" s="191"/>
      <c r="H561" s="191">
        <f t="shared" si="283"/>
        <v>0</v>
      </c>
      <c r="I561" s="191"/>
      <c r="J561" s="191">
        <f t="shared" si="284"/>
        <v>0</v>
      </c>
      <c r="K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91">
        <f t="shared" si="285"/>
        <v>0</v>
      </c>
      <c r="Z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91">
        <f t="shared" si="286"/>
        <v>0</v>
      </c>
      <c r="AD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91">
        <f t="shared" si="287"/>
        <v>0</v>
      </c>
      <c r="AH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91">
        <f t="shared" si="288"/>
        <v>0</v>
      </c>
      <c r="AL561" s="191">
        <f t="shared" si="289"/>
        <v>0</v>
      </c>
    </row>
    <row r="562" spans="2:38" hidden="1" x14ac:dyDescent="0.25">
      <c r="B562" s="186" t="s">
        <v>435</v>
      </c>
      <c r="C562" s="187" t="s">
        <v>300</v>
      </c>
      <c r="D562" s="188">
        <f>D563</f>
        <v>0</v>
      </c>
      <c r="E562" s="188">
        <f>E563</f>
        <v>0</v>
      </c>
      <c r="F562" s="188">
        <f t="shared" si="282"/>
        <v>0</v>
      </c>
      <c r="G562" s="188">
        <f>G563</f>
        <v>0</v>
      </c>
      <c r="H562" s="188">
        <f t="shared" si="283"/>
        <v>0</v>
      </c>
      <c r="I562" s="188">
        <f>I563</f>
        <v>0</v>
      </c>
      <c r="J562" s="188">
        <f t="shared" si="284"/>
        <v>0</v>
      </c>
      <c r="K562" s="188">
        <f t="shared" ref="K562:AJ562" si="293">K563</f>
        <v>0</v>
      </c>
      <c r="L562" s="188">
        <f t="shared" si="293"/>
        <v>0</v>
      </c>
      <c r="M562" s="188">
        <f t="shared" si="293"/>
        <v>0</v>
      </c>
      <c r="N562" s="188">
        <f t="shared" si="293"/>
        <v>0</v>
      </c>
      <c r="O562" s="188">
        <f t="shared" si="293"/>
        <v>0</v>
      </c>
      <c r="P562" s="188">
        <f t="shared" si="293"/>
        <v>0</v>
      </c>
      <c r="Q562" s="188">
        <f t="shared" si="293"/>
        <v>0</v>
      </c>
      <c r="R562" s="188">
        <f t="shared" si="293"/>
        <v>0</v>
      </c>
      <c r="S562" s="188">
        <f t="shared" si="293"/>
        <v>0</v>
      </c>
      <c r="T562" s="188">
        <f t="shared" si="293"/>
        <v>0</v>
      </c>
      <c r="U562" s="188">
        <f t="shared" si="293"/>
        <v>0</v>
      </c>
      <c r="V562" s="188">
        <f t="shared" si="293"/>
        <v>0</v>
      </c>
      <c r="W562" s="188">
        <f t="shared" si="293"/>
        <v>0</v>
      </c>
      <c r="X562" s="188">
        <f t="shared" si="293"/>
        <v>0</v>
      </c>
      <c r="Y562" s="188">
        <f t="shared" si="285"/>
        <v>0</v>
      </c>
      <c r="Z562" s="188">
        <f t="shared" si="293"/>
        <v>0</v>
      </c>
      <c r="AA562" s="188">
        <f t="shared" si="293"/>
        <v>0</v>
      </c>
      <c r="AB562" s="188">
        <f t="shared" si="293"/>
        <v>0</v>
      </c>
      <c r="AC562" s="188">
        <f t="shared" si="286"/>
        <v>0</v>
      </c>
      <c r="AD562" s="188">
        <f t="shared" si="293"/>
        <v>0</v>
      </c>
      <c r="AE562" s="188">
        <f t="shared" si="293"/>
        <v>0</v>
      </c>
      <c r="AF562" s="188">
        <f t="shared" si="293"/>
        <v>0</v>
      </c>
      <c r="AG562" s="188">
        <f t="shared" si="287"/>
        <v>0</v>
      </c>
      <c r="AH562" s="188">
        <f t="shared" si="293"/>
        <v>0</v>
      </c>
      <c r="AI562" s="188">
        <f t="shared" si="293"/>
        <v>0</v>
      </c>
      <c r="AJ562" s="188">
        <f t="shared" si="293"/>
        <v>0</v>
      </c>
      <c r="AK562" s="188">
        <f t="shared" si="288"/>
        <v>0</v>
      </c>
      <c r="AL562" s="188">
        <f t="shared" si="289"/>
        <v>0</v>
      </c>
    </row>
    <row r="563" spans="2:38" hidden="1" x14ac:dyDescent="0.25">
      <c r="B563" s="198" t="s">
        <v>436</v>
      </c>
      <c r="C563" s="199" t="s">
        <v>301</v>
      </c>
      <c r="D563" s="200">
        <f>SUM(D564:D580)</f>
        <v>0</v>
      </c>
      <c r="E563" s="200">
        <f>SUM(E564:E580)</f>
        <v>0</v>
      </c>
      <c r="F563" s="200">
        <f t="shared" si="282"/>
        <v>0</v>
      </c>
      <c r="G563" s="200">
        <f>SUM(G564:G580)</f>
        <v>0</v>
      </c>
      <c r="H563" s="200">
        <f t="shared" si="283"/>
        <v>0</v>
      </c>
      <c r="I563" s="200">
        <f>SUM(I564:I580)</f>
        <v>0</v>
      </c>
      <c r="J563" s="200">
        <f t="shared" si="284"/>
        <v>0</v>
      </c>
      <c r="K563" s="200">
        <f t="shared" ref="K563:X563" si="294">SUM(K564:K580)</f>
        <v>0</v>
      </c>
      <c r="L563" s="200">
        <f t="shared" si="294"/>
        <v>0</v>
      </c>
      <c r="M563" s="200">
        <f t="shared" si="294"/>
        <v>0</v>
      </c>
      <c r="N563" s="200">
        <f t="shared" si="294"/>
        <v>0</v>
      </c>
      <c r="O563" s="200">
        <f t="shared" si="294"/>
        <v>0</v>
      </c>
      <c r="P563" s="200">
        <f t="shared" si="294"/>
        <v>0</v>
      </c>
      <c r="Q563" s="200">
        <f t="shared" si="294"/>
        <v>0</v>
      </c>
      <c r="R563" s="200">
        <f t="shared" si="294"/>
        <v>0</v>
      </c>
      <c r="S563" s="200">
        <f t="shared" si="294"/>
        <v>0</v>
      </c>
      <c r="T563" s="200">
        <f t="shared" si="294"/>
        <v>0</v>
      </c>
      <c r="U563" s="200">
        <f t="shared" si="294"/>
        <v>0</v>
      </c>
      <c r="V563" s="200">
        <f t="shared" si="294"/>
        <v>0</v>
      </c>
      <c r="W563" s="200">
        <f t="shared" si="294"/>
        <v>0</v>
      </c>
      <c r="X563" s="200">
        <f t="shared" si="294"/>
        <v>0</v>
      </c>
      <c r="Y563" s="200">
        <f t="shared" si="285"/>
        <v>0</v>
      </c>
      <c r="Z563" s="200">
        <f>SUM(Z564:Z580)</f>
        <v>0</v>
      </c>
      <c r="AA563" s="200">
        <f>SUM(AA564:AA580)</f>
        <v>0</v>
      </c>
      <c r="AB563" s="200">
        <f>SUM(AB564:AB580)</f>
        <v>0</v>
      </c>
      <c r="AC563" s="200">
        <f t="shared" si="286"/>
        <v>0</v>
      </c>
      <c r="AD563" s="200">
        <f>SUM(AD564:AD580)</f>
        <v>0</v>
      </c>
      <c r="AE563" s="200">
        <f>SUM(AE564:AE580)</f>
        <v>0</v>
      </c>
      <c r="AF563" s="200">
        <f>SUM(AF564:AF580)</f>
        <v>0</v>
      </c>
      <c r="AG563" s="200">
        <f t="shared" si="287"/>
        <v>0</v>
      </c>
      <c r="AH563" s="200">
        <f>SUM(AH564:AH580)</f>
        <v>0</v>
      </c>
      <c r="AI563" s="200">
        <f>SUM(AI564:AI580)</f>
        <v>0</v>
      </c>
      <c r="AJ563" s="200">
        <f>SUM(AJ564:AJ580)</f>
        <v>0</v>
      </c>
      <c r="AK563" s="200">
        <f t="shared" si="288"/>
        <v>0</v>
      </c>
      <c r="AL563" s="200">
        <f t="shared" si="289"/>
        <v>0</v>
      </c>
    </row>
    <row r="564" spans="2:38" hidden="1" x14ac:dyDescent="0.25">
      <c r="B564" s="189" t="s">
        <v>437</v>
      </c>
      <c r="C564" s="190" t="s">
        <v>302</v>
      </c>
      <c r="D5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91">
        <f t="shared" ref="F564:F586" si="295">D564+E564</f>
        <v>0</v>
      </c>
      <c r="G564" s="191"/>
      <c r="H564" s="191">
        <f t="shared" ref="H564:H586" si="296">F564-G564</f>
        <v>0</v>
      </c>
      <c r="I564" s="191"/>
      <c r="J564" s="191">
        <f t="shared" ref="J564:J586" si="297">F564-I564</f>
        <v>0</v>
      </c>
      <c r="K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91">
        <f t="shared" ref="Y564:Y586" si="298">V564+W564+X564</f>
        <v>0</v>
      </c>
      <c r="Z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91">
        <f t="shared" ref="AC564:AC586" si="299">Z564+AA564+AB564</f>
        <v>0</v>
      </c>
      <c r="AD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91">
        <f t="shared" ref="AG564:AG586" si="300">AD564+AE564+AF564</f>
        <v>0</v>
      </c>
      <c r="AH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91">
        <f t="shared" ref="AK564:AK586" si="301">AH564+AI564+AJ564</f>
        <v>0</v>
      </c>
      <c r="AL564" s="191">
        <f t="shared" ref="AL564:AL586" si="302">Y564+AC564+AG564+AK564</f>
        <v>0</v>
      </c>
    </row>
    <row r="565" spans="2:38" hidden="1" x14ac:dyDescent="0.25">
      <c r="B565" s="189" t="s">
        <v>1409</v>
      </c>
      <c r="C565" s="190" t="s">
        <v>1410</v>
      </c>
      <c r="D5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91">
        <f t="shared" si="295"/>
        <v>0</v>
      </c>
      <c r="G565" s="191"/>
      <c r="H565" s="191">
        <f t="shared" si="296"/>
        <v>0</v>
      </c>
      <c r="I565" s="191"/>
      <c r="J565" s="191">
        <f t="shared" si="297"/>
        <v>0</v>
      </c>
      <c r="K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91">
        <f t="shared" si="298"/>
        <v>0</v>
      </c>
      <c r="Z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91">
        <f t="shared" si="299"/>
        <v>0</v>
      </c>
      <c r="AD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91">
        <f t="shared" si="300"/>
        <v>0</v>
      </c>
      <c r="AH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91">
        <f t="shared" si="301"/>
        <v>0</v>
      </c>
      <c r="AL565" s="191">
        <f t="shared" si="302"/>
        <v>0</v>
      </c>
    </row>
    <row r="566" spans="2:38" hidden="1" x14ac:dyDescent="0.25">
      <c r="B566" s="189" t="s">
        <v>1411</v>
      </c>
      <c r="C566" s="190" t="s">
        <v>627</v>
      </c>
      <c r="D5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91">
        <f t="shared" si="295"/>
        <v>0</v>
      </c>
      <c r="G566" s="191"/>
      <c r="H566" s="191">
        <f t="shared" si="296"/>
        <v>0</v>
      </c>
      <c r="I566" s="191"/>
      <c r="J566" s="191">
        <f t="shared" si="297"/>
        <v>0</v>
      </c>
      <c r="K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91">
        <f t="shared" si="298"/>
        <v>0</v>
      </c>
      <c r="Z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91">
        <f t="shared" si="299"/>
        <v>0</v>
      </c>
      <c r="AD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91">
        <f t="shared" si="300"/>
        <v>0</v>
      </c>
      <c r="AH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91">
        <f t="shared" si="301"/>
        <v>0</v>
      </c>
      <c r="AL566" s="191">
        <f t="shared" si="302"/>
        <v>0</v>
      </c>
    </row>
    <row r="567" spans="2:38" hidden="1" x14ac:dyDescent="0.25">
      <c r="B567" s="189" t="s">
        <v>1412</v>
      </c>
      <c r="C567" s="190" t="s">
        <v>1413</v>
      </c>
      <c r="D5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91">
        <f t="shared" si="295"/>
        <v>0</v>
      </c>
      <c r="G567" s="191"/>
      <c r="H567" s="191">
        <f t="shared" si="296"/>
        <v>0</v>
      </c>
      <c r="I567" s="191"/>
      <c r="J567" s="191">
        <f t="shared" si="297"/>
        <v>0</v>
      </c>
      <c r="K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91">
        <f t="shared" si="298"/>
        <v>0</v>
      </c>
      <c r="Z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91">
        <f t="shared" si="299"/>
        <v>0</v>
      </c>
      <c r="AD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91">
        <f t="shared" si="300"/>
        <v>0</v>
      </c>
      <c r="AH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91">
        <f t="shared" si="301"/>
        <v>0</v>
      </c>
      <c r="AL567" s="191">
        <f t="shared" si="302"/>
        <v>0</v>
      </c>
    </row>
    <row r="568" spans="2:38" hidden="1" x14ac:dyDescent="0.25">
      <c r="B568" s="189" t="s">
        <v>1414</v>
      </c>
      <c r="C568" s="190" t="s">
        <v>1415</v>
      </c>
      <c r="D5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91">
        <f t="shared" si="295"/>
        <v>0</v>
      </c>
      <c r="G568" s="191"/>
      <c r="H568" s="191">
        <f t="shared" si="296"/>
        <v>0</v>
      </c>
      <c r="I568" s="191"/>
      <c r="J568" s="191">
        <f t="shared" si="297"/>
        <v>0</v>
      </c>
      <c r="K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91">
        <f t="shared" si="298"/>
        <v>0</v>
      </c>
      <c r="Z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91">
        <f t="shared" si="299"/>
        <v>0</v>
      </c>
      <c r="AD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91">
        <f t="shared" si="300"/>
        <v>0</v>
      </c>
      <c r="AH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91">
        <f t="shared" si="301"/>
        <v>0</v>
      </c>
      <c r="AL568" s="191">
        <f t="shared" si="302"/>
        <v>0</v>
      </c>
    </row>
    <row r="569" spans="2:38" hidden="1" x14ac:dyDescent="0.25">
      <c r="B569" s="189" t="s">
        <v>1416</v>
      </c>
      <c r="C569" s="190" t="s">
        <v>1417</v>
      </c>
      <c r="D5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91">
        <f t="shared" si="295"/>
        <v>0</v>
      </c>
      <c r="G569" s="191"/>
      <c r="H569" s="191">
        <f t="shared" si="296"/>
        <v>0</v>
      </c>
      <c r="I569" s="191"/>
      <c r="J569" s="191">
        <f t="shared" si="297"/>
        <v>0</v>
      </c>
      <c r="K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91">
        <f t="shared" si="298"/>
        <v>0</v>
      </c>
      <c r="Z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91">
        <f t="shared" si="299"/>
        <v>0</v>
      </c>
      <c r="AD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91">
        <f t="shared" si="300"/>
        <v>0</v>
      </c>
      <c r="AH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91">
        <f t="shared" si="301"/>
        <v>0</v>
      </c>
      <c r="AL569" s="191">
        <f t="shared" si="302"/>
        <v>0</v>
      </c>
    </row>
    <row r="570" spans="2:38" hidden="1" x14ac:dyDescent="0.25">
      <c r="B570" s="189" t="s">
        <v>1418</v>
      </c>
      <c r="C570" s="190" t="s">
        <v>1419</v>
      </c>
      <c r="D5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91">
        <f t="shared" si="295"/>
        <v>0</v>
      </c>
      <c r="G570" s="191"/>
      <c r="H570" s="191">
        <f t="shared" si="296"/>
        <v>0</v>
      </c>
      <c r="I570" s="191"/>
      <c r="J570" s="191">
        <f t="shared" si="297"/>
        <v>0</v>
      </c>
      <c r="K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91">
        <f t="shared" si="298"/>
        <v>0</v>
      </c>
      <c r="Z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91">
        <f t="shared" si="299"/>
        <v>0</v>
      </c>
      <c r="AD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91">
        <f t="shared" si="300"/>
        <v>0</v>
      </c>
      <c r="AH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91">
        <f t="shared" si="301"/>
        <v>0</v>
      </c>
      <c r="AL570" s="191">
        <f t="shared" si="302"/>
        <v>0</v>
      </c>
    </row>
    <row r="571" spans="2:38" hidden="1" x14ac:dyDescent="0.25">
      <c r="B571" s="189" t="s">
        <v>1420</v>
      </c>
      <c r="C571" s="190" t="s">
        <v>1421</v>
      </c>
      <c r="D5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91">
        <f t="shared" si="295"/>
        <v>0</v>
      </c>
      <c r="G571" s="191"/>
      <c r="H571" s="191">
        <f t="shared" si="296"/>
        <v>0</v>
      </c>
      <c r="I571" s="191"/>
      <c r="J571" s="191">
        <f t="shared" si="297"/>
        <v>0</v>
      </c>
      <c r="K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91">
        <f t="shared" si="298"/>
        <v>0</v>
      </c>
      <c r="Z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91">
        <f t="shared" si="299"/>
        <v>0</v>
      </c>
      <c r="AD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91">
        <f t="shared" si="300"/>
        <v>0</v>
      </c>
      <c r="AH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91">
        <f t="shared" si="301"/>
        <v>0</v>
      </c>
      <c r="AL571" s="191">
        <f t="shared" si="302"/>
        <v>0</v>
      </c>
    </row>
    <row r="572" spans="2:38" hidden="1" x14ac:dyDescent="0.25">
      <c r="B572" s="189" t="s">
        <v>1422</v>
      </c>
      <c r="C572" s="190" t="s">
        <v>1423</v>
      </c>
      <c r="D5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91">
        <f t="shared" si="295"/>
        <v>0</v>
      </c>
      <c r="G572" s="191"/>
      <c r="H572" s="191">
        <f t="shared" si="296"/>
        <v>0</v>
      </c>
      <c r="I572" s="191"/>
      <c r="J572" s="191">
        <f t="shared" si="297"/>
        <v>0</v>
      </c>
      <c r="K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91">
        <f t="shared" si="298"/>
        <v>0</v>
      </c>
      <c r="Z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91">
        <f t="shared" si="299"/>
        <v>0</v>
      </c>
      <c r="AD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91">
        <f t="shared" si="300"/>
        <v>0</v>
      </c>
      <c r="AH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91">
        <f t="shared" si="301"/>
        <v>0</v>
      </c>
      <c r="AL572" s="191">
        <f t="shared" si="302"/>
        <v>0</v>
      </c>
    </row>
    <row r="573" spans="2:38" hidden="1" x14ac:dyDescent="0.25">
      <c r="B573" s="189" t="s">
        <v>1424</v>
      </c>
      <c r="C573" s="190" t="s">
        <v>1425</v>
      </c>
      <c r="D5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91">
        <f t="shared" si="295"/>
        <v>0</v>
      </c>
      <c r="G573" s="191"/>
      <c r="H573" s="191">
        <f t="shared" si="296"/>
        <v>0</v>
      </c>
      <c r="I573" s="191"/>
      <c r="J573" s="191">
        <f t="shared" si="297"/>
        <v>0</v>
      </c>
      <c r="K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91">
        <f t="shared" si="298"/>
        <v>0</v>
      </c>
      <c r="Z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91">
        <f t="shared" si="299"/>
        <v>0</v>
      </c>
      <c r="AD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91">
        <f t="shared" si="300"/>
        <v>0</v>
      </c>
      <c r="AH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91">
        <f t="shared" si="301"/>
        <v>0</v>
      </c>
      <c r="AL573" s="191">
        <f t="shared" si="302"/>
        <v>0</v>
      </c>
    </row>
    <row r="574" spans="2:38" hidden="1" x14ac:dyDescent="0.25">
      <c r="B574" s="189" t="s">
        <v>1426</v>
      </c>
      <c r="C574" s="190" t="s">
        <v>1427</v>
      </c>
      <c r="D5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91">
        <f t="shared" si="295"/>
        <v>0</v>
      </c>
      <c r="G574" s="191"/>
      <c r="H574" s="191">
        <f t="shared" si="296"/>
        <v>0</v>
      </c>
      <c r="I574" s="191"/>
      <c r="J574" s="191">
        <f t="shared" si="297"/>
        <v>0</v>
      </c>
      <c r="K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91">
        <f t="shared" si="298"/>
        <v>0</v>
      </c>
      <c r="Z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91">
        <f t="shared" si="299"/>
        <v>0</v>
      </c>
      <c r="AD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91">
        <f t="shared" si="300"/>
        <v>0</v>
      </c>
      <c r="AH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91">
        <f t="shared" si="301"/>
        <v>0</v>
      </c>
      <c r="AL574" s="191">
        <f t="shared" si="302"/>
        <v>0</v>
      </c>
    </row>
    <row r="575" spans="2:38" hidden="1" x14ac:dyDescent="0.25">
      <c r="B575" s="189" t="s">
        <v>1428</v>
      </c>
      <c r="C575" s="190" t="s">
        <v>1429</v>
      </c>
      <c r="D5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91">
        <f t="shared" si="295"/>
        <v>0</v>
      </c>
      <c r="G575" s="191"/>
      <c r="H575" s="191">
        <f t="shared" si="296"/>
        <v>0</v>
      </c>
      <c r="I575" s="191"/>
      <c r="J575" s="191">
        <f t="shared" si="297"/>
        <v>0</v>
      </c>
      <c r="K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91">
        <f t="shared" si="298"/>
        <v>0</v>
      </c>
      <c r="Z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91">
        <f t="shared" si="299"/>
        <v>0</v>
      </c>
      <c r="AD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91">
        <f t="shared" si="300"/>
        <v>0</v>
      </c>
      <c r="AH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91">
        <f t="shared" si="301"/>
        <v>0</v>
      </c>
      <c r="AL575" s="191">
        <f t="shared" si="302"/>
        <v>0</v>
      </c>
    </row>
    <row r="576" spans="2:38" hidden="1" x14ac:dyDescent="0.25">
      <c r="B576" s="189" t="s">
        <v>1430</v>
      </c>
      <c r="C576" s="190" t="s">
        <v>1431</v>
      </c>
      <c r="D5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91">
        <f t="shared" si="295"/>
        <v>0</v>
      </c>
      <c r="G576" s="191"/>
      <c r="H576" s="191">
        <f t="shared" si="296"/>
        <v>0</v>
      </c>
      <c r="I576" s="191"/>
      <c r="J576" s="191">
        <f t="shared" si="297"/>
        <v>0</v>
      </c>
      <c r="K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91">
        <f t="shared" si="298"/>
        <v>0</v>
      </c>
      <c r="Z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91">
        <f t="shared" si="299"/>
        <v>0</v>
      </c>
      <c r="AD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91">
        <f t="shared" si="300"/>
        <v>0</v>
      </c>
      <c r="AH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91">
        <f t="shared" si="301"/>
        <v>0</v>
      </c>
      <c r="AL576" s="191">
        <f t="shared" si="302"/>
        <v>0</v>
      </c>
    </row>
    <row r="577" spans="2:38" hidden="1" x14ac:dyDescent="0.25">
      <c r="B577" s="189" t="s">
        <v>1432</v>
      </c>
      <c r="C577" s="190" t="s">
        <v>1433</v>
      </c>
      <c r="D5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91">
        <f t="shared" si="295"/>
        <v>0</v>
      </c>
      <c r="G577" s="191"/>
      <c r="H577" s="191">
        <f t="shared" si="296"/>
        <v>0</v>
      </c>
      <c r="I577" s="191"/>
      <c r="J577" s="191">
        <f t="shared" si="297"/>
        <v>0</v>
      </c>
      <c r="K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91">
        <f t="shared" si="298"/>
        <v>0</v>
      </c>
      <c r="Z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91">
        <f t="shared" si="299"/>
        <v>0</v>
      </c>
      <c r="AD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91">
        <f t="shared" si="300"/>
        <v>0</v>
      </c>
      <c r="AH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91">
        <f t="shared" si="301"/>
        <v>0</v>
      </c>
      <c r="AL577" s="191">
        <f t="shared" si="302"/>
        <v>0</v>
      </c>
    </row>
    <row r="578" spans="2:38" hidden="1" x14ac:dyDescent="0.25">
      <c r="B578" s="189" t="s">
        <v>1434</v>
      </c>
      <c r="C578" s="190" t="s">
        <v>1435</v>
      </c>
      <c r="D5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91">
        <f t="shared" si="295"/>
        <v>0</v>
      </c>
      <c r="G578" s="191"/>
      <c r="H578" s="191">
        <f t="shared" si="296"/>
        <v>0</v>
      </c>
      <c r="I578" s="191"/>
      <c r="J578" s="191">
        <f t="shared" si="297"/>
        <v>0</v>
      </c>
      <c r="K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91">
        <f t="shared" si="298"/>
        <v>0</v>
      </c>
      <c r="Z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91">
        <f t="shared" si="299"/>
        <v>0</v>
      </c>
      <c r="AD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91">
        <f t="shared" si="300"/>
        <v>0</v>
      </c>
      <c r="AH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91">
        <f t="shared" si="301"/>
        <v>0</v>
      </c>
      <c r="AL578" s="191">
        <f t="shared" si="302"/>
        <v>0</v>
      </c>
    </row>
    <row r="579" spans="2:38" hidden="1" x14ac:dyDescent="0.25">
      <c r="B579" s="189" t="s">
        <v>1436</v>
      </c>
      <c r="C579" s="190" t="s">
        <v>1437</v>
      </c>
      <c r="D5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91">
        <f t="shared" si="295"/>
        <v>0</v>
      </c>
      <c r="G579" s="191"/>
      <c r="H579" s="191">
        <f t="shared" si="296"/>
        <v>0</v>
      </c>
      <c r="I579" s="191"/>
      <c r="J579" s="191">
        <f t="shared" si="297"/>
        <v>0</v>
      </c>
      <c r="K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91">
        <f t="shared" si="298"/>
        <v>0</v>
      </c>
      <c r="Z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91">
        <f t="shared" si="299"/>
        <v>0</v>
      </c>
      <c r="AD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91">
        <f t="shared" si="300"/>
        <v>0</v>
      </c>
      <c r="AH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91">
        <f t="shared" si="301"/>
        <v>0</v>
      </c>
      <c r="AL579" s="191">
        <f t="shared" si="302"/>
        <v>0</v>
      </c>
    </row>
    <row r="580" spans="2:38" hidden="1" x14ac:dyDescent="0.25">
      <c r="B580" s="189" t="s">
        <v>1438</v>
      </c>
      <c r="C580" s="190" t="s">
        <v>1439</v>
      </c>
      <c r="D5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91">
        <f t="shared" si="295"/>
        <v>0</v>
      </c>
      <c r="G580" s="191"/>
      <c r="H580" s="191">
        <f t="shared" si="296"/>
        <v>0</v>
      </c>
      <c r="I580" s="191"/>
      <c r="J580" s="191">
        <f t="shared" si="297"/>
        <v>0</v>
      </c>
      <c r="K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91">
        <f t="shared" si="298"/>
        <v>0</v>
      </c>
      <c r="Z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91">
        <f t="shared" si="299"/>
        <v>0</v>
      </c>
      <c r="AD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91">
        <f t="shared" si="300"/>
        <v>0</v>
      </c>
      <c r="AH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91">
        <f t="shared" si="301"/>
        <v>0</v>
      </c>
      <c r="AL580" s="191">
        <f t="shared" si="302"/>
        <v>0</v>
      </c>
    </row>
    <row r="581" spans="2:38" x14ac:dyDescent="0.25">
      <c r="B581" s="186" t="s">
        <v>1440</v>
      </c>
      <c r="C581" s="187" t="s">
        <v>1441</v>
      </c>
      <c r="D581" s="188">
        <f>SUM(D582:D586)</f>
        <v>39500</v>
      </c>
      <c r="E581" s="188">
        <f>SUM(E582:E586)</f>
        <v>9500</v>
      </c>
      <c r="F581" s="188">
        <f t="shared" si="295"/>
        <v>49000</v>
      </c>
      <c r="G581" s="188">
        <f>SUM(G582:G586)</f>
        <v>0</v>
      </c>
      <c r="H581" s="188">
        <f t="shared" si="296"/>
        <v>49000</v>
      </c>
      <c r="I581" s="188">
        <f>SUM(I582:I586)</f>
        <v>0</v>
      </c>
      <c r="J581" s="188">
        <f t="shared" si="297"/>
        <v>49000</v>
      </c>
      <c r="K581" s="188">
        <f t="shared" ref="K581:X581" si="303">SUM(K582:K586)</f>
        <v>0</v>
      </c>
      <c r="L581" s="188">
        <f t="shared" si="303"/>
        <v>0</v>
      </c>
      <c r="M581" s="188">
        <f t="shared" si="303"/>
        <v>39500</v>
      </c>
      <c r="N581" s="188">
        <f t="shared" si="303"/>
        <v>0</v>
      </c>
      <c r="O581" s="188">
        <f t="shared" si="303"/>
        <v>0</v>
      </c>
      <c r="P581" s="188">
        <f t="shared" si="303"/>
        <v>9500</v>
      </c>
      <c r="Q581" s="188">
        <f t="shared" si="303"/>
        <v>0</v>
      </c>
      <c r="R581" s="188">
        <f t="shared" si="303"/>
        <v>0</v>
      </c>
      <c r="S581" s="188">
        <f t="shared" si="303"/>
        <v>0</v>
      </c>
      <c r="T581" s="188">
        <f t="shared" si="303"/>
        <v>0</v>
      </c>
      <c r="U581" s="188">
        <f t="shared" si="303"/>
        <v>0</v>
      </c>
      <c r="V581" s="188">
        <f t="shared" si="303"/>
        <v>0</v>
      </c>
      <c r="W581" s="188">
        <f t="shared" si="303"/>
        <v>16500</v>
      </c>
      <c r="X581" s="188">
        <f t="shared" si="303"/>
        <v>6000</v>
      </c>
      <c r="Y581" s="188">
        <f t="shared" si="298"/>
        <v>22500</v>
      </c>
      <c r="Z581" s="188">
        <f>SUM(Z582:Z586)</f>
        <v>0</v>
      </c>
      <c r="AA581" s="188">
        <f>SUM(AA582:AA586)</f>
        <v>7500</v>
      </c>
      <c r="AB581" s="188">
        <f>SUM(AB582:AB586)</f>
        <v>0</v>
      </c>
      <c r="AC581" s="188">
        <f t="shared" si="299"/>
        <v>7500</v>
      </c>
      <c r="AD581" s="188">
        <f>SUM(AD582:AD586)</f>
        <v>9500</v>
      </c>
      <c r="AE581" s="188">
        <f>SUM(AE582:AE586)</f>
        <v>9500</v>
      </c>
      <c r="AF581" s="188">
        <f>SUM(AF582:AF586)</f>
        <v>0</v>
      </c>
      <c r="AG581" s="188">
        <f t="shared" si="300"/>
        <v>19000</v>
      </c>
      <c r="AH581" s="188">
        <f>SUM(AH582:AH586)</f>
        <v>0</v>
      </c>
      <c r="AI581" s="188">
        <f>SUM(AI582:AI586)</f>
        <v>0</v>
      </c>
      <c r="AJ581" s="188">
        <f>SUM(AJ582:AJ586)</f>
        <v>0</v>
      </c>
      <c r="AK581" s="188">
        <f t="shared" si="301"/>
        <v>0</v>
      </c>
      <c r="AL581" s="188">
        <f t="shared" si="302"/>
        <v>49000</v>
      </c>
    </row>
    <row r="582" spans="2:38" ht="17.25" hidden="1" customHeight="1" x14ac:dyDescent="0.25">
      <c r="B582" s="189" t="s">
        <v>1442</v>
      </c>
      <c r="C582" s="190" t="s">
        <v>1443</v>
      </c>
      <c r="D5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191">
        <f t="shared" si="295"/>
        <v>0</v>
      </c>
      <c r="G582" s="191"/>
      <c r="H582" s="191">
        <f t="shared" si="296"/>
        <v>0</v>
      </c>
      <c r="I582" s="191"/>
      <c r="J582" s="191">
        <f t="shared" si="297"/>
        <v>0</v>
      </c>
      <c r="K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91">
        <f t="shared" si="298"/>
        <v>0</v>
      </c>
      <c r="Z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91">
        <f t="shared" si="299"/>
        <v>0</v>
      </c>
      <c r="AD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91">
        <f t="shared" si="300"/>
        <v>0</v>
      </c>
      <c r="AH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91">
        <f t="shared" si="301"/>
        <v>0</v>
      </c>
      <c r="AL582" s="191">
        <f t="shared" si="302"/>
        <v>0</v>
      </c>
    </row>
    <row r="583" spans="2:38" hidden="1" x14ac:dyDescent="0.25">
      <c r="B583" s="189" t="s">
        <v>1444</v>
      </c>
      <c r="C583" s="190" t="s">
        <v>1445</v>
      </c>
      <c r="D5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91">
        <f t="shared" si="295"/>
        <v>0</v>
      </c>
      <c r="G583" s="191"/>
      <c r="H583" s="191">
        <f t="shared" si="296"/>
        <v>0</v>
      </c>
      <c r="I583" s="191"/>
      <c r="J583" s="191">
        <f t="shared" si="297"/>
        <v>0</v>
      </c>
      <c r="K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91">
        <f t="shared" si="298"/>
        <v>0</v>
      </c>
      <c r="Z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91">
        <f t="shared" si="299"/>
        <v>0</v>
      </c>
      <c r="AD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91">
        <f t="shared" si="300"/>
        <v>0</v>
      </c>
      <c r="AH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91">
        <f t="shared" si="301"/>
        <v>0</v>
      </c>
      <c r="AL583" s="191">
        <f t="shared" si="302"/>
        <v>0</v>
      </c>
    </row>
    <row r="584" spans="2:38" hidden="1" x14ac:dyDescent="0.25">
      <c r="B584" s="189" t="s">
        <v>1446</v>
      </c>
      <c r="C584" s="190" t="s">
        <v>1447</v>
      </c>
      <c r="D5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91">
        <f t="shared" si="295"/>
        <v>0</v>
      </c>
      <c r="G584" s="191"/>
      <c r="H584" s="191">
        <f t="shared" si="296"/>
        <v>0</v>
      </c>
      <c r="I584" s="191"/>
      <c r="J584" s="191">
        <f t="shared" si="297"/>
        <v>0</v>
      </c>
      <c r="K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91">
        <f t="shared" si="298"/>
        <v>0</v>
      </c>
      <c r="Z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91">
        <f t="shared" si="299"/>
        <v>0</v>
      </c>
      <c r="AD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91">
        <f t="shared" si="300"/>
        <v>0</v>
      </c>
      <c r="AH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91">
        <f t="shared" si="301"/>
        <v>0</v>
      </c>
      <c r="AL584" s="191">
        <f t="shared" si="302"/>
        <v>0</v>
      </c>
    </row>
    <row r="585" spans="2:38" hidden="1" x14ac:dyDescent="0.25">
      <c r="B585" s="189" t="s">
        <v>1448</v>
      </c>
      <c r="C585" s="190" t="s">
        <v>1449</v>
      </c>
      <c r="D5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91">
        <f t="shared" si="295"/>
        <v>0</v>
      </c>
      <c r="G585" s="191"/>
      <c r="H585" s="191">
        <f t="shared" si="296"/>
        <v>0</v>
      </c>
      <c r="I585" s="191"/>
      <c r="J585" s="191">
        <f t="shared" si="297"/>
        <v>0</v>
      </c>
      <c r="K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91">
        <f t="shared" si="298"/>
        <v>0</v>
      </c>
      <c r="Z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91">
        <f t="shared" si="299"/>
        <v>0</v>
      </c>
      <c r="AD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91">
        <f t="shared" si="300"/>
        <v>0</v>
      </c>
      <c r="AH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91">
        <f t="shared" si="301"/>
        <v>0</v>
      </c>
      <c r="AL585" s="191">
        <f t="shared" si="302"/>
        <v>0</v>
      </c>
    </row>
    <row r="586" spans="2:38" x14ac:dyDescent="0.25">
      <c r="B586" s="189" t="s">
        <v>1450</v>
      </c>
      <c r="C586" s="190" t="s">
        <v>1451</v>
      </c>
      <c r="D5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39500</v>
      </c>
      <c r="E586" s="19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9500</v>
      </c>
      <c r="F586" s="191">
        <f t="shared" si="295"/>
        <v>49000</v>
      </c>
      <c r="G586" s="191"/>
      <c r="H586" s="191">
        <f t="shared" si="296"/>
        <v>49000</v>
      </c>
      <c r="I586" s="191"/>
      <c r="J586" s="191">
        <f t="shared" si="297"/>
        <v>49000</v>
      </c>
      <c r="K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39500</v>
      </c>
      <c r="N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9500</v>
      </c>
      <c r="Q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9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16500</v>
      </c>
      <c r="X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Y586" s="191">
        <f t="shared" si="298"/>
        <v>22500</v>
      </c>
      <c r="Z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v>
      </c>
      <c r="AB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91">
        <f t="shared" si="299"/>
        <v>7500</v>
      </c>
      <c r="AD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9500</v>
      </c>
      <c r="AE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9500</v>
      </c>
      <c r="AF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91">
        <f t="shared" si="300"/>
        <v>19000</v>
      </c>
      <c r="AH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9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91">
        <f t="shared" si="301"/>
        <v>0</v>
      </c>
      <c r="AL586" s="191">
        <f t="shared" si="302"/>
        <v>49000</v>
      </c>
    </row>
    <row r="587" spans="2:38" ht="26.25" x14ac:dyDescent="0.25">
      <c r="B587" s="192"/>
      <c r="C587" s="193" t="s">
        <v>303</v>
      </c>
      <c r="D587" s="194">
        <f>D12+D86+D97+D110+D212+D229+D330+D336+D393+D407+D412+D449+D501+D518+D562+D581</f>
        <v>2237800.2866666666</v>
      </c>
      <c r="E587" s="194">
        <f>E12+E86+E97+E110+E212+E229+E330+E336+E393+E407+E412+E449+E501+E518+E562</f>
        <v>1209753.1566666667</v>
      </c>
      <c r="F587" s="194">
        <f>D587+E587</f>
        <v>3447553.4433333334</v>
      </c>
      <c r="G587" s="194">
        <f>G12+G86+G97+G110+G212+G229+G330+G336+G393+G407+G412+G449+G501+G518+G562</f>
        <v>0</v>
      </c>
      <c r="H587" s="194">
        <f>F587-G587</f>
        <v>3447553.4433333334</v>
      </c>
      <c r="I587" s="194">
        <f>I12+I86+I97+I110+I212+I229+I330+I336+I393+I407+I412+I449+I501+I518+I562</f>
        <v>0</v>
      </c>
      <c r="J587" s="194">
        <f>F587-I587</f>
        <v>3447553.4433333334</v>
      </c>
      <c r="K587" s="194">
        <f t="shared" ref="K587:X587" si="304">K12+K86+K97+K110+K212+K229+K330+K336+K393+K407+K412+K449+K501+K518+K562</f>
        <v>444000</v>
      </c>
      <c r="L587" s="194">
        <f t="shared" si="304"/>
        <v>204000</v>
      </c>
      <c r="M587" s="194">
        <f t="shared" si="304"/>
        <v>927716.68666666665</v>
      </c>
      <c r="N587" s="194">
        <f t="shared" si="304"/>
        <v>537741.6</v>
      </c>
      <c r="O587" s="194">
        <f t="shared" si="304"/>
        <v>290000</v>
      </c>
      <c r="P587" s="194">
        <f t="shared" si="304"/>
        <v>732495.15666666673</v>
      </c>
      <c r="Q587" s="194">
        <f t="shared" si="304"/>
        <v>0</v>
      </c>
      <c r="R587" s="194">
        <f t="shared" si="304"/>
        <v>62000</v>
      </c>
      <c r="S587" s="194">
        <f t="shared" si="304"/>
        <v>0</v>
      </c>
      <c r="T587" s="194">
        <f t="shared" si="304"/>
        <v>0</v>
      </c>
      <c r="U587" s="194">
        <f t="shared" si="304"/>
        <v>367600</v>
      </c>
      <c r="V587" s="194">
        <f t="shared" si="304"/>
        <v>550000</v>
      </c>
      <c r="W587" s="194">
        <f t="shared" si="304"/>
        <v>1915126.12</v>
      </c>
      <c r="X587" s="194">
        <f t="shared" si="304"/>
        <v>765734</v>
      </c>
      <c r="Y587" s="194">
        <f>V587+W587+X587</f>
        <v>3230860.12</v>
      </c>
      <c r="Z587" s="194">
        <f>Z12+Z86+Z97+Z110+Z212+Z229+Z330+Z336+Z393+Z407+Z412+Z449+Z501+Z518+Z562</f>
        <v>9900</v>
      </c>
      <c r="AA587" s="194">
        <f>AA12+AA86+AA97+AA110+AA212+AA229+AA330+AA336+AA393+AA407+AA412+AA449+AA501+AA518+AA562</f>
        <v>6417.5</v>
      </c>
      <c r="AB587" s="194">
        <f>AB12+AB86+AB97+AB110+AB212+AB229+AB330+AB336+AB393+AB407+AB412+AB449+AB501+AB518+AB562</f>
        <v>0</v>
      </c>
      <c r="AC587" s="194">
        <f>Z587+AA587+AB587</f>
        <v>16317.5</v>
      </c>
      <c r="AD587" s="194">
        <f>AD12+AD86+AD97+AD110+AD212+AD229+AD330+AD336+AD393+AD407+AD412+AD449+AD501+AD518+AD562</f>
        <v>8556.6666666666661</v>
      </c>
      <c r="AE587" s="194">
        <f>AE12+AE86+AE97+AE110+AE212+AE229+AE330+AE336+AE393+AE407+AE412+AE449+AE501+AE518+AE562</f>
        <v>8556.6666666666661</v>
      </c>
      <c r="AF587" s="194">
        <f>AF12+AF86+AF97+AF110+AF212+AF229+AF330+AF336+AF393+AF407+AF412+AF449+AF501+AF518+AF562</f>
        <v>280462.49</v>
      </c>
      <c r="AG587" s="194">
        <f>AD587+AE587+AF587</f>
        <v>297575.8233333333</v>
      </c>
      <c r="AH587" s="194">
        <f>AH12+AH86+AH97+AH110+AH212+AH229+AH330+AH336+AH393+AH407+AH412+AH449+AH501+AH518+AH562</f>
        <v>0</v>
      </c>
      <c r="AI587" s="194">
        <f>AI12+AI86+AI97+AI110+AI212+AI229+AI330+AI336+AI393+AI407+AI412+AI449+AI501+AI518+AI562</f>
        <v>4000</v>
      </c>
      <c r="AJ587" s="194">
        <f>AJ12+AJ86+AJ97+AJ110+AJ212+AJ229+AJ330+AJ336+AJ393+AJ407+AJ412+AJ449+AJ501+AJ518+AJ562</f>
        <v>16800</v>
      </c>
      <c r="AK587" s="194">
        <f>AH587+AI587+AJ587</f>
        <v>20800</v>
      </c>
      <c r="AL587" s="549">
        <f>Y587+AC587+AG587+AK587</f>
        <v>3565553.4433333334</v>
      </c>
    </row>
  </sheetData>
  <sheetCalcPr fullCalcOnLoad="1"/>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tabSelected="1" topLeftCell="D4" zoomScaleNormal="100" workbookViewId="0">
      <selection activeCell="I5" sqref="I5"/>
    </sheetView>
  </sheetViews>
  <sheetFormatPr baseColWidth="10" defaultColWidth="11.5703125" defaultRowHeight="15" x14ac:dyDescent="0.25"/>
  <cols>
    <col min="1" max="1" width="1.85546875" style="93" customWidth="1"/>
    <col min="2" max="2" width="17" style="93" customWidth="1"/>
    <col min="3" max="3" width="50" style="93" bestFit="1" customWidth="1"/>
    <col min="4" max="4" width="23.5703125" style="93" customWidth="1"/>
    <col min="5" max="5" width="10.140625" style="93" customWidth="1"/>
    <col min="6" max="7" width="13.85546875" style="93" customWidth="1"/>
    <col min="8" max="8" width="13.85546875" style="81" customWidth="1"/>
    <col min="9" max="9" width="39.42578125" style="93" customWidth="1"/>
    <col min="10" max="10" width="51.42578125" style="93" customWidth="1"/>
    <col min="11" max="11" width="51.7109375" style="93" bestFit="1" customWidth="1"/>
    <col min="12" max="12" width="14.42578125" style="93" customWidth="1"/>
    <col min="13" max="33" width="11.5703125" style="93"/>
    <col min="34" max="34" width="45.42578125" style="93" bestFit="1" customWidth="1"/>
    <col min="35" max="35" width="35.28515625" style="93" bestFit="1" customWidth="1"/>
    <col min="36" max="36" width="35.7109375" style="93" bestFit="1" customWidth="1"/>
    <col min="37" max="41" width="46" style="93" customWidth="1"/>
    <col min="42" max="45" width="46.5703125" style="93" bestFit="1" customWidth="1"/>
    <col min="46" max="49" width="46.7109375" style="93" bestFit="1" customWidth="1"/>
    <col min="50" max="53" width="46.140625" style="93" bestFit="1" customWidth="1"/>
    <col min="54" max="56" width="45.42578125" style="93" bestFit="1" customWidth="1"/>
    <col min="57" max="57" width="49.28515625" style="93" bestFit="1" customWidth="1"/>
    <col min="58" max="61" width="46" style="93" bestFit="1" customWidth="1"/>
    <col min="62" max="65" width="46.5703125" style="93" bestFit="1" customWidth="1"/>
    <col min="66" max="69" width="46.7109375" style="93" bestFit="1" customWidth="1"/>
    <col min="70" max="73" width="46.140625" style="93" bestFit="1" customWidth="1"/>
    <col min="74" max="77" width="12.7109375" style="93" bestFit="1" customWidth="1"/>
    <col min="78" max="78" width="11.5703125" style="93"/>
    <col min="79" max="79" width="12.7109375" style="93" bestFit="1" customWidth="1"/>
    <col min="80" max="80" width="11.5703125" style="93"/>
    <col min="81" max="83" width="12.7109375" style="93" bestFit="1" customWidth="1"/>
    <col min="84" max="16384" width="11.5703125" style="93"/>
  </cols>
  <sheetData>
    <row r="1" spans="1:256" ht="26.25" hidden="1" customHeight="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t="15" hidden="1" customHeight="1" x14ac:dyDescent="0.25">
      <c r="A2" s="133" t="s">
        <v>180</v>
      </c>
      <c r="B2" s="133" t="s">
        <v>173</v>
      </c>
      <c r="C2" s="133" t="s">
        <v>533</v>
      </c>
      <c r="D2" s="133" t="s">
        <v>181</v>
      </c>
      <c r="E2" s="133" t="s">
        <v>156</v>
      </c>
      <c r="F2" s="133" t="s">
        <v>534</v>
      </c>
      <c r="G2" s="206" t="s">
        <v>182</v>
      </c>
      <c r="H2" s="206" t="s">
        <v>535</v>
      </c>
      <c r="I2" s="206" t="s">
        <v>536</v>
      </c>
      <c r="J2" s="206" t="s">
        <v>183</v>
      </c>
      <c r="K2" s="206"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238" t="s">
        <v>481</v>
      </c>
      <c r="AI2" s="238" t="s">
        <v>482</v>
      </c>
      <c r="AJ2" s="238" t="s">
        <v>483</v>
      </c>
      <c r="AK2" s="238" t="s">
        <v>484</v>
      </c>
      <c r="AL2" s="238" t="s">
        <v>485</v>
      </c>
      <c r="AM2" s="238" t="s">
        <v>488</v>
      </c>
      <c r="AN2" s="238" t="s">
        <v>486</v>
      </c>
      <c r="AO2" s="238" t="s">
        <v>487</v>
      </c>
      <c r="AP2" s="238" t="s">
        <v>489</v>
      </c>
      <c r="AQ2" s="238" t="s">
        <v>490</v>
      </c>
      <c r="AR2" s="238" t="s">
        <v>491</v>
      </c>
      <c r="AS2" s="238" t="s">
        <v>492</v>
      </c>
      <c r="AT2" s="238" t="s">
        <v>493</v>
      </c>
      <c r="AU2" s="238" t="s">
        <v>494</v>
      </c>
      <c r="AV2" s="238" t="s">
        <v>495</v>
      </c>
      <c r="AW2" s="238" t="s">
        <v>496</v>
      </c>
      <c r="AX2" s="238" t="s">
        <v>497</v>
      </c>
      <c r="AY2" s="238" t="s">
        <v>498</v>
      </c>
      <c r="AZ2" s="238" t="s">
        <v>499</v>
      </c>
      <c r="BA2" s="238" t="s">
        <v>500</v>
      </c>
      <c r="BB2" s="238" t="s">
        <v>501</v>
      </c>
      <c r="BC2" s="238" t="s">
        <v>502</v>
      </c>
      <c r="BD2" s="238" t="s">
        <v>503</v>
      </c>
      <c r="BE2" s="238" t="s">
        <v>504</v>
      </c>
      <c r="BF2" s="238" t="s">
        <v>505</v>
      </c>
      <c r="BG2" s="238" t="s">
        <v>506</v>
      </c>
      <c r="BH2" s="238" t="s">
        <v>507</v>
      </c>
      <c r="BI2" s="238" t="s">
        <v>508</v>
      </c>
      <c r="BJ2" s="238" t="s">
        <v>509</v>
      </c>
      <c r="BK2" s="238" t="s">
        <v>510</v>
      </c>
      <c r="BL2" s="238" t="s">
        <v>511</v>
      </c>
      <c r="BM2" s="238" t="s">
        <v>512</v>
      </c>
      <c r="BN2" s="238" t="s">
        <v>513</v>
      </c>
      <c r="BO2" s="238" t="s">
        <v>514</v>
      </c>
      <c r="BP2" s="238" t="s">
        <v>515</v>
      </c>
      <c r="BQ2" s="238" t="s">
        <v>516</v>
      </c>
      <c r="BR2" s="238" t="s">
        <v>517</v>
      </c>
      <c r="BS2" s="238" t="s">
        <v>518</v>
      </c>
      <c r="BT2" s="238" t="s">
        <v>519</v>
      </c>
      <c r="BU2" s="238" t="s">
        <v>520</v>
      </c>
    </row>
    <row r="3" spans="1:256" s="130" customFormat="1" ht="15" hidden="1" customHeight="1" x14ac:dyDescent="0.25">
      <c r="A3" s="161"/>
      <c r="B3" s="161"/>
      <c r="C3" s="161"/>
      <c r="D3" s="161"/>
      <c r="E3" s="161"/>
      <c r="F3" s="161"/>
      <c r="G3" s="163"/>
      <c r="H3" s="163"/>
      <c r="I3" s="163"/>
      <c r="J3" s="163"/>
      <c r="K3" s="163"/>
      <c r="AH3" s="239">
        <v>2500</v>
      </c>
      <c r="AI3" s="239">
        <v>1900</v>
      </c>
      <c r="AJ3" s="239">
        <v>1650</v>
      </c>
      <c r="AK3" s="239">
        <v>1580</v>
      </c>
      <c r="AL3" s="239">
        <v>2250</v>
      </c>
      <c r="AM3" s="239">
        <v>1650</v>
      </c>
      <c r="AN3" s="239">
        <v>1400</v>
      </c>
      <c r="AO3" s="240">
        <v>1340</v>
      </c>
      <c r="AP3" s="240">
        <v>2000</v>
      </c>
      <c r="AQ3" s="240">
        <v>1400</v>
      </c>
      <c r="AR3" s="240">
        <v>1150</v>
      </c>
      <c r="AS3" s="240">
        <v>1100</v>
      </c>
      <c r="AT3" s="240">
        <v>1750</v>
      </c>
      <c r="AU3" s="240">
        <v>1150</v>
      </c>
      <c r="AV3" s="240">
        <v>900</v>
      </c>
      <c r="AW3" s="240">
        <v>860</v>
      </c>
      <c r="AX3" s="240">
        <v>1200</v>
      </c>
      <c r="AY3" s="130">
        <v>900</v>
      </c>
      <c r="AZ3" s="130">
        <v>650</v>
      </c>
      <c r="BA3" s="130">
        <v>620</v>
      </c>
      <c r="BB3" s="239">
        <v>5355</v>
      </c>
      <c r="BC3" s="239">
        <v>4935</v>
      </c>
      <c r="BD3" s="239">
        <v>6300</v>
      </c>
      <c r="BE3" s="239">
        <v>5880</v>
      </c>
      <c r="BF3" s="239">
        <v>4725</v>
      </c>
      <c r="BG3" s="239">
        <v>4305</v>
      </c>
      <c r="BH3" s="239">
        <v>5670</v>
      </c>
      <c r="BI3" s="240">
        <v>5250</v>
      </c>
      <c r="BJ3" s="240">
        <v>4095</v>
      </c>
      <c r="BK3" s="240">
        <v>3780</v>
      </c>
      <c r="BL3" s="240">
        <v>5040</v>
      </c>
      <c r="BM3" s="240">
        <v>4620</v>
      </c>
      <c r="BN3" s="240">
        <v>3465</v>
      </c>
      <c r="BO3" s="240">
        <v>3150</v>
      </c>
      <c r="BP3" s="240">
        <v>4410</v>
      </c>
      <c r="BQ3" s="240">
        <v>4095</v>
      </c>
      <c r="BR3" s="240">
        <v>3045</v>
      </c>
      <c r="BS3" s="130">
        <v>2835</v>
      </c>
      <c r="BT3" s="130">
        <v>3885</v>
      </c>
      <c r="BU3" s="130">
        <v>3570</v>
      </c>
    </row>
    <row r="5" spans="1:256" ht="60" customHeight="1" x14ac:dyDescent="0.25">
      <c r="C5" s="204" t="s">
        <v>307</v>
      </c>
      <c r="D5" s="176">
        <f>SUMIF(C:C,$C$10,D:D)</f>
        <v>91783.333333333343</v>
      </c>
    </row>
    <row r="6" spans="1:256" x14ac:dyDescent="0.25">
      <c r="C6" s="71"/>
      <c r="D6" s="71"/>
      <c r="E6" s="71"/>
      <c r="F6" s="71"/>
      <c r="G6" s="71"/>
      <c r="H6" s="83"/>
      <c r="I6" s="71"/>
      <c r="J6" s="71"/>
    </row>
    <row r="7" spans="1:256" x14ac:dyDescent="0.25">
      <c r="C7" s="71" t="s">
        <v>41</v>
      </c>
      <c r="D7" s="71"/>
      <c r="E7" s="71"/>
      <c r="F7" s="71"/>
      <c r="G7" s="71"/>
      <c r="H7" s="83"/>
      <c r="I7" s="71"/>
      <c r="J7" s="71"/>
    </row>
    <row r="8" spans="1:256" x14ac:dyDescent="0.25">
      <c r="C8" s="71" t="s">
        <v>42</v>
      </c>
      <c r="D8" s="71"/>
      <c r="E8" s="71"/>
      <c r="F8" s="71"/>
      <c r="G8" s="71"/>
      <c r="H8" s="83"/>
      <c r="I8" s="71"/>
      <c r="J8" s="71"/>
    </row>
    <row r="9" spans="1:256" ht="15.75" thickBot="1" x14ac:dyDescent="0.3">
      <c r="B9" s="101"/>
      <c r="C9" s="185"/>
      <c r="D9" s="185"/>
      <c r="E9" s="185"/>
      <c r="F9" s="185"/>
      <c r="G9" s="185"/>
      <c r="H9" s="83"/>
      <c r="I9" s="185"/>
      <c r="J9" s="185"/>
      <c r="K9" s="120"/>
    </row>
    <row r="10" spans="1:256" ht="15.75" thickBot="1" x14ac:dyDescent="0.3">
      <c r="B10" s="101"/>
      <c r="C10" s="29" t="s">
        <v>43</v>
      </c>
      <c r="D10" s="30">
        <f>SUM(G17:G26)</f>
        <v>18056.666666666668</v>
      </c>
      <c r="E10" s="101"/>
      <c r="F10" s="101"/>
      <c r="G10" s="101"/>
      <c r="H10" s="80"/>
      <c r="I10" s="80"/>
      <c r="J10" s="80"/>
      <c r="K10" s="120"/>
    </row>
    <row r="11" spans="1:256" x14ac:dyDescent="0.25">
      <c r="B11" s="101"/>
      <c r="C11" s="71"/>
      <c r="D11" s="31"/>
      <c r="E11" s="101"/>
      <c r="F11" s="101"/>
      <c r="G11" s="101"/>
      <c r="H11" s="80"/>
      <c r="I11" s="80"/>
      <c r="J11" s="80"/>
      <c r="K11" s="120"/>
    </row>
    <row r="12" spans="1:256" x14ac:dyDescent="0.25">
      <c r="B12" s="101"/>
      <c r="C12" s="71"/>
      <c r="D12" s="31"/>
      <c r="E12" s="101"/>
      <c r="F12" s="101"/>
      <c r="G12" s="101"/>
      <c r="H12" s="80"/>
      <c r="I12" s="80"/>
      <c r="J12" s="80"/>
      <c r="K12" s="120"/>
    </row>
    <row r="13" spans="1:256" ht="15.75" x14ac:dyDescent="0.25">
      <c r="B13" s="101"/>
      <c r="C13" s="218" t="s">
        <v>450</v>
      </c>
      <c r="D13" s="219"/>
      <c r="E13" s="101"/>
      <c r="F13" s="101"/>
      <c r="G13" s="101"/>
      <c r="H13" s="80"/>
      <c r="I13" s="80"/>
      <c r="J13" s="80"/>
      <c r="K13" s="120"/>
    </row>
    <row r="14" spans="1:256" ht="18.75" x14ac:dyDescent="0.25">
      <c r="B14" s="101"/>
      <c r="C14" s="233" t="e">
        <f>#VALUE!</f>
        <v>#VALUE!</v>
      </c>
      <c r="D14" s="31"/>
      <c r="E14" s="101"/>
      <c r="F14" s="101"/>
      <c r="G14" s="101"/>
      <c r="H14" s="80"/>
      <c r="I14" s="80"/>
      <c r="J14" s="80"/>
      <c r="K14" s="120"/>
    </row>
    <row r="15" spans="1:256" ht="15.75" thickBot="1" x14ac:dyDescent="0.3">
      <c r="B15" s="101"/>
      <c r="C15" s="71"/>
      <c r="D15" s="31"/>
      <c r="E15" s="101"/>
      <c r="F15" s="101"/>
      <c r="G15" s="101"/>
      <c r="H15" s="80"/>
      <c r="I15" s="80"/>
      <c r="J15" s="80"/>
      <c r="K15" s="120"/>
    </row>
    <row r="16" spans="1:256" ht="32.25" customHeight="1" thickBot="1" x14ac:dyDescent="0.3">
      <c r="B16" s="101"/>
      <c r="C16" s="134" t="s">
        <v>44</v>
      </c>
      <c r="D16" s="137" t="s">
        <v>45</v>
      </c>
      <c r="E16" s="136" t="s">
        <v>55</v>
      </c>
      <c r="F16" s="136" t="s">
        <v>57</v>
      </c>
      <c r="G16" s="135" t="s">
        <v>27</v>
      </c>
      <c r="H16" s="141" t="s">
        <v>187</v>
      </c>
      <c r="I16" s="136" t="s">
        <v>46</v>
      </c>
      <c r="J16" s="136" t="s">
        <v>188</v>
      </c>
      <c r="K16" s="450" t="s">
        <v>469</v>
      </c>
      <c r="L16" s="136" t="s">
        <v>470</v>
      </c>
    </row>
    <row r="17" spans="2:12" x14ac:dyDescent="0.25">
      <c r="B17" s="101"/>
      <c r="C17" s="103" t="s">
        <v>47</v>
      </c>
      <c r="D17" s="568">
        <v>40</v>
      </c>
      <c r="E17" s="166">
        <v>0</v>
      </c>
      <c r="F17" s="123">
        <v>20000</v>
      </c>
      <c r="G17" s="105">
        <f t="shared" ref="G17:G25" si="0">E17*F17</f>
        <v>0</v>
      </c>
      <c r="H17" s="169" t="s">
        <v>186</v>
      </c>
      <c r="I17" s="106" t="s">
        <v>1442</v>
      </c>
      <c r="J17" s="106" t="str">
        <f>VLOOKUP(I17,Presupuesto!$B$11:$C$587,2,0)</f>
        <v>INTERESES DE INSTITUCIONES PUBLICAS FINANCIERAS</v>
      </c>
      <c r="K17" s="508" t="s">
        <v>180</v>
      </c>
      <c r="L17" s="106" t="s">
        <v>453</v>
      </c>
    </row>
    <row r="18" spans="2:12" x14ac:dyDescent="0.25">
      <c r="B18" s="101"/>
      <c r="C18" s="107" t="s">
        <v>48</v>
      </c>
      <c r="D18" s="569"/>
      <c r="E18" s="212">
        <f>D17</f>
        <v>40</v>
      </c>
      <c r="F18" s="108">
        <v>50</v>
      </c>
      <c r="G18" s="105">
        <f t="shared" si="0"/>
        <v>2000</v>
      </c>
      <c r="H18" s="481" t="s">
        <v>186</v>
      </c>
      <c r="I18" s="106" t="s">
        <v>930</v>
      </c>
      <c r="J18" s="106" t="str">
        <f>VLOOKUP(I18,Presupuesto!$B$11:$C$587,2,0)</f>
        <v>PAPEL DE ESCRITORIO</v>
      </c>
      <c r="K18" s="509" t="s">
        <v>533</v>
      </c>
      <c r="L18" s="106" t="s">
        <v>459</v>
      </c>
    </row>
    <row r="19" spans="2:12" x14ac:dyDescent="0.25">
      <c r="B19" s="101"/>
      <c r="C19" s="107" t="s">
        <v>49</v>
      </c>
      <c r="D19" s="569"/>
      <c r="E19" s="212">
        <f>D17</f>
        <v>40</v>
      </c>
      <c r="F19" s="108">
        <v>150</v>
      </c>
      <c r="G19" s="105">
        <f t="shared" si="0"/>
        <v>6000</v>
      </c>
      <c r="H19" s="481" t="s">
        <v>186</v>
      </c>
      <c r="I19" s="106" t="s">
        <v>907</v>
      </c>
      <c r="J19" s="106" t="str">
        <f>VLOOKUP(I19,Presupuesto!$B$11:$C$587,2,0)</f>
        <v>ALIMENTOS B EBIDAS PARA PERSONAS</v>
      </c>
      <c r="K19" s="509" t="s">
        <v>534</v>
      </c>
      <c r="L19" s="427" t="s">
        <v>459</v>
      </c>
    </row>
    <row r="20" spans="2:12" x14ac:dyDescent="0.25">
      <c r="B20" s="101"/>
      <c r="C20" s="107" t="s">
        <v>50</v>
      </c>
      <c r="D20" s="569"/>
      <c r="E20" s="159">
        <v>0</v>
      </c>
      <c r="F20" s="126">
        <v>10000</v>
      </c>
      <c r="G20" s="105">
        <f t="shared" si="0"/>
        <v>0</v>
      </c>
      <c r="H20" s="169"/>
      <c r="I20" s="106" t="s">
        <v>1450</v>
      </c>
      <c r="J20" s="106" t="str">
        <f>VLOOKUP(I20,Presupuesto!$B$11:$C$587,2,0)</f>
        <v>OTROS INTERESES</v>
      </c>
      <c r="K20" s="509" t="s">
        <v>534</v>
      </c>
      <c r="L20" s="427" t="s">
        <v>459</v>
      </c>
    </row>
    <row r="21" spans="2:12" x14ac:dyDescent="0.25">
      <c r="B21" s="101"/>
      <c r="C21" s="107" t="s">
        <v>478</v>
      </c>
      <c r="D21" s="569"/>
      <c r="E21" s="159">
        <v>38</v>
      </c>
      <c r="F21" s="126">
        <v>250</v>
      </c>
      <c r="G21" s="105">
        <f t="shared" si="0"/>
        <v>9500</v>
      </c>
      <c r="H21" s="169" t="s">
        <v>186</v>
      </c>
      <c r="I21" s="106" t="s">
        <v>1450</v>
      </c>
      <c r="J21" s="106" t="str">
        <f>VLOOKUP(I21,Presupuesto!$B$11:$C$587,2,0)</f>
        <v>OTROS INTERESES</v>
      </c>
      <c r="K21" s="509" t="s">
        <v>534</v>
      </c>
      <c r="L21" s="427" t="s">
        <v>459</v>
      </c>
    </row>
    <row r="22" spans="2:12" x14ac:dyDescent="0.25">
      <c r="B22" s="101"/>
      <c r="C22" s="107" t="s">
        <v>51</v>
      </c>
      <c r="D22" s="569"/>
      <c r="E22" s="212">
        <f>(D17*25)/500</f>
        <v>2</v>
      </c>
      <c r="F22" s="108">
        <v>85</v>
      </c>
      <c r="G22" s="105">
        <f t="shared" si="0"/>
        <v>170</v>
      </c>
      <c r="H22" s="481" t="s">
        <v>186</v>
      </c>
      <c r="I22" s="427" t="s">
        <v>930</v>
      </c>
      <c r="J22" s="106" t="str">
        <f>VLOOKUP(I22,Presupuesto!$B$11:$C$587,2,0)</f>
        <v>PAPEL DE ESCRITORIO</v>
      </c>
      <c r="K22" s="509" t="s">
        <v>534</v>
      </c>
      <c r="L22" s="427" t="s">
        <v>459</v>
      </c>
    </row>
    <row r="23" spans="2:12" x14ac:dyDescent="0.25">
      <c r="B23" s="101"/>
      <c r="C23" s="107" t="s">
        <v>174</v>
      </c>
      <c r="D23" s="569"/>
      <c r="E23" s="212">
        <f>D17/12</f>
        <v>3.3333333333333335</v>
      </c>
      <c r="F23" s="108">
        <v>36</v>
      </c>
      <c r="G23" s="105">
        <f t="shared" si="0"/>
        <v>120</v>
      </c>
      <c r="H23" s="481" t="s">
        <v>186</v>
      </c>
      <c r="I23" s="106" t="s">
        <v>385</v>
      </c>
      <c r="J23" s="106" t="str">
        <f>VLOOKUP(I23,Presupuesto!$B$11:$C$587,2,0)</f>
        <v>UTILES DE ESCRITORIO, OFICINA Y ENZE¥ANZA</v>
      </c>
      <c r="K23" s="509" t="s">
        <v>534</v>
      </c>
      <c r="L23" s="427" t="s">
        <v>459</v>
      </c>
    </row>
    <row r="24" spans="2:12" x14ac:dyDescent="0.25">
      <c r="B24" s="101"/>
      <c r="C24" s="107" t="s">
        <v>34</v>
      </c>
      <c r="D24" s="569"/>
      <c r="E24" s="212">
        <f>D17/12</f>
        <v>3.3333333333333335</v>
      </c>
      <c r="F24" s="108">
        <v>80</v>
      </c>
      <c r="G24" s="105">
        <f t="shared" si="0"/>
        <v>266.66666666666669</v>
      </c>
      <c r="H24" s="481" t="s">
        <v>186</v>
      </c>
      <c r="I24" s="427" t="s">
        <v>385</v>
      </c>
      <c r="J24" s="106" t="str">
        <f>VLOOKUP(I24,Presupuesto!$B$11:$C$587,2,0)</f>
        <v>UTILES DE ESCRITORIO, OFICINA Y ENZE¥ANZA</v>
      </c>
      <c r="K24" s="509" t="s">
        <v>534</v>
      </c>
      <c r="L24" s="427" t="s">
        <v>459</v>
      </c>
    </row>
    <row r="25" spans="2:12" x14ac:dyDescent="0.25">
      <c r="B25" s="101"/>
      <c r="C25" s="117" t="s">
        <v>52</v>
      </c>
      <c r="D25" s="569"/>
      <c r="E25" s="237">
        <v>0</v>
      </c>
      <c r="F25" s="127">
        <v>25</v>
      </c>
      <c r="G25" s="105">
        <f t="shared" si="0"/>
        <v>0</v>
      </c>
      <c r="H25" s="169"/>
      <c r="I25" s="106" t="s">
        <v>1450</v>
      </c>
      <c r="J25" s="106" t="str">
        <f>VLOOKUP(I25,Presupuesto!$B$11:$C$587,2,0)</f>
        <v>OTROS INTERESES</v>
      </c>
      <c r="K25" s="509" t="s">
        <v>534</v>
      </c>
      <c r="L25" s="427" t="s">
        <v>459</v>
      </c>
    </row>
    <row r="26" spans="2:12" ht="15.75" thickBot="1" x14ac:dyDescent="0.3">
      <c r="B26" s="101"/>
      <c r="C26" s="241" t="s">
        <v>497</v>
      </c>
      <c r="D26" s="242">
        <v>0</v>
      </c>
      <c r="E26" s="243">
        <v>0</v>
      </c>
      <c r="F26" s="112">
        <f>HLOOKUP(C26,$AH$2:$BU$3,2,0)</f>
        <v>1200</v>
      </c>
      <c r="G26" s="113">
        <f>D26*E26*F26</f>
        <v>0</v>
      </c>
      <c r="H26" s="169"/>
      <c r="I26" s="106" t="s">
        <v>1450</v>
      </c>
      <c r="J26" s="114" t="str">
        <f>VLOOKUP(I26,Presupuesto!$B$11:$C$587,2,0)</f>
        <v>OTROS INTERESES</v>
      </c>
      <c r="K26" s="509" t="s">
        <v>534</v>
      </c>
      <c r="L26" s="427" t="s">
        <v>459</v>
      </c>
    </row>
    <row r="27" spans="2:12" x14ac:dyDescent="0.25">
      <c r="B27" s="101"/>
      <c r="C27" s="101"/>
      <c r="E27" s="120"/>
      <c r="F27" s="120"/>
      <c r="G27" s="120"/>
      <c r="H27" s="182"/>
      <c r="I27" s="120"/>
      <c r="J27" s="120"/>
      <c r="K27" s="120"/>
    </row>
    <row r="28" spans="2:12" ht="15.75" thickBot="1" x14ac:dyDescent="0.3"/>
    <row r="29" spans="2:12" ht="15.75" thickBot="1" x14ac:dyDescent="0.3">
      <c r="C29" s="29" t="s">
        <v>43</v>
      </c>
      <c r="D29" s="30">
        <f>SUM(G36:G45)</f>
        <v>18056.666666666668</v>
      </c>
      <c r="E29" s="101"/>
      <c r="F29" s="101"/>
      <c r="G29" s="101"/>
      <c r="H29" s="80"/>
      <c r="I29" s="80"/>
      <c r="J29" s="80"/>
      <c r="K29" s="120"/>
    </row>
    <row r="30" spans="2:12" x14ac:dyDescent="0.25">
      <c r="C30" s="71"/>
      <c r="D30" s="31"/>
      <c r="E30" s="101"/>
      <c r="F30" s="101"/>
      <c r="G30" s="101"/>
      <c r="H30" s="80"/>
      <c r="I30" s="80"/>
      <c r="J30" s="80"/>
      <c r="K30" s="120"/>
    </row>
    <row r="31" spans="2:12" x14ac:dyDescent="0.25">
      <c r="C31" s="71"/>
      <c r="D31" s="31"/>
      <c r="E31" s="101"/>
      <c r="F31" s="101"/>
      <c r="G31" s="101"/>
      <c r="H31" s="80"/>
      <c r="I31" s="80"/>
      <c r="J31" s="80"/>
      <c r="K31" s="120"/>
    </row>
    <row r="32" spans="2:12" ht="15.75" x14ac:dyDescent="0.25">
      <c r="C32" s="218" t="s">
        <v>450</v>
      </c>
      <c r="D32" s="219"/>
      <c r="E32" s="101"/>
      <c r="F32" s="101"/>
      <c r="G32" s="101"/>
      <c r="H32" s="80"/>
      <c r="I32" s="80"/>
      <c r="J32" s="80"/>
      <c r="K32" s="120"/>
    </row>
    <row r="33" spans="3:12" ht="18.75" x14ac:dyDescent="0.25">
      <c r="C33" s="233" t="e">
        <f>#VALUE!</f>
        <v>#VALUE!</v>
      </c>
      <c r="D33" s="31"/>
      <c r="E33" s="101"/>
      <c r="F33" s="101"/>
      <c r="G33" s="101"/>
      <c r="H33" s="80"/>
      <c r="I33" s="80"/>
      <c r="J33" s="80"/>
      <c r="K33" s="120"/>
    </row>
    <row r="34" spans="3:12" ht="15.75" thickBot="1" x14ac:dyDescent="0.3">
      <c r="C34" s="71"/>
      <c r="D34" s="31"/>
      <c r="E34" s="101"/>
      <c r="F34" s="101"/>
      <c r="G34" s="101"/>
      <c r="H34" s="80"/>
      <c r="I34" s="80"/>
      <c r="J34" s="80"/>
      <c r="K34" s="120"/>
    </row>
    <row r="35" spans="3:12" ht="30.75" thickBot="1" x14ac:dyDescent="0.3">
      <c r="C35" s="134" t="s">
        <v>44</v>
      </c>
      <c r="D35" s="137" t="s">
        <v>45</v>
      </c>
      <c r="E35" s="136" t="s">
        <v>55</v>
      </c>
      <c r="F35" s="136" t="s">
        <v>57</v>
      </c>
      <c r="G35" s="135" t="s">
        <v>27</v>
      </c>
      <c r="H35" s="141" t="s">
        <v>187</v>
      </c>
      <c r="I35" s="136" t="s">
        <v>46</v>
      </c>
      <c r="J35" s="136" t="s">
        <v>188</v>
      </c>
      <c r="K35" s="450" t="s">
        <v>469</v>
      </c>
      <c r="L35" s="136" t="s">
        <v>470</v>
      </c>
    </row>
    <row r="36" spans="3:12" x14ac:dyDescent="0.25">
      <c r="C36" s="103" t="s">
        <v>47</v>
      </c>
      <c r="D36" s="568">
        <v>40</v>
      </c>
      <c r="E36" s="166">
        <v>0</v>
      </c>
      <c r="F36" s="123">
        <v>20000</v>
      </c>
      <c r="G36" s="105">
        <f t="shared" ref="G36:G44" si="1">E36*F36</f>
        <v>0</v>
      </c>
      <c r="H36" s="169" t="s">
        <v>186</v>
      </c>
      <c r="I36" s="106" t="s">
        <v>1442</v>
      </c>
      <c r="J36" s="106" t="str">
        <f>VLOOKUP(I36,Presupuesto!$B$11:$C$587,2,0)</f>
        <v>INTERESES DE INSTITUCIONES PUBLICAS FINANCIERAS</v>
      </c>
      <c r="K36" s="508" t="s">
        <v>180</v>
      </c>
      <c r="L36" s="106" t="s">
        <v>453</v>
      </c>
    </row>
    <row r="37" spans="3:12" x14ac:dyDescent="0.25">
      <c r="C37" s="107" t="s">
        <v>48</v>
      </c>
      <c r="D37" s="569"/>
      <c r="E37" s="212">
        <f>D36</f>
        <v>40</v>
      </c>
      <c r="F37" s="108">
        <v>50</v>
      </c>
      <c r="G37" s="105">
        <f t="shared" si="1"/>
        <v>2000</v>
      </c>
      <c r="H37" s="169" t="s">
        <v>185</v>
      </c>
      <c r="I37" s="427" t="s">
        <v>930</v>
      </c>
      <c r="J37" s="106" t="str">
        <f>VLOOKUP(I37,Presupuesto!$B$11:$C$587,2,0)</f>
        <v>PAPEL DE ESCRITORIO</v>
      </c>
      <c r="K37" s="509" t="str">
        <f>$K$36</f>
        <v>Desarrollo Curricular</v>
      </c>
      <c r="L37" s="106" t="s">
        <v>458</v>
      </c>
    </row>
    <row r="38" spans="3:12" x14ac:dyDescent="0.25">
      <c r="C38" s="107" t="s">
        <v>49</v>
      </c>
      <c r="D38" s="569"/>
      <c r="E38" s="212">
        <f>D36</f>
        <v>40</v>
      </c>
      <c r="F38" s="108">
        <v>150</v>
      </c>
      <c r="G38" s="105">
        <f t="shared" si="1"/>
        <v>6000</v>
      </c>
      <c r="H38" s="169" t="s">
        <v>185</v>
      </c>
      <c r="I38" s="427" t="s">
        <v>907</v>
      </c>
      <c r="J38" s="106" t="str">
        <f>VLOOKUP(I38,Presupuesto!$B$11:$C$587,2,0)</f>
        <v>ALIMENTOS B EBIDAS PARA PERSONAS</v>
      </c>
      <c r="K38" s="509" t="str">
        <f>$K$36</f>
        <v>Desarrollo Curricular</v>
      </c>
      <c r="L38" s="427" t="s">
        <v>458</v>
      </c>
    </row>
    <row r="39" spans="3:12" x14ac:dyDescent="0.25">
      <c r="C39" s="107" t="s">
        <v>50</v>
      </c>
      <c r="D39" s="569"/>
      <c r="E39" s="159">
        <v>0</v>
      </c>
      <c r="F39" s="126">
        <v>10000</v>
      </c>
      <c r="G39" s="105">
        <f t="shared" si="1"/>
        <v>0</v>
      </c>
      <c r="H39" s="169"/>
      <c r="I39" s="106" t="s">
        <v>1450</v>
      </c>
      <c r="J39" s="106" t="str">
        <f>VLOOKUP(I39,Presupuesto!$B$11:$C$587,2,0)</f>
        <v>OTROS INTERESES</v>
      </c>
      <c r="K39" s="509" t="s">
        <v>533</v>
      </c>
      <c r="L39" s="427" t="s">
        <v>458</v>
      </c>
    </row>
    <row r="40" spans="3:12" x14ac:dyDescent="0.25">
      <c r="C40" s="107" t="s">
        <v>478</v>
      </c>
      <c r="D40" s="569"/>
      <c r="E40" s="159">
        <v>38</v>
      </c>
      <c r="F40" s="126">
        <v>250</v>
      </c>
      <c r="G40" s="105">
        <f t="shared" si="1"/>
        <v>9500</v>
      </c>
      <c r="H40" s="169" t="s">
        <v>185</v>
      </c>
      <c r="I40" s="106" t="s">
        <v>1450</v>
      </c>
      <c r="J40" s="106" t="str">
        <f>VLOOKUP(I40,Presupuesto!$B$11:$C$587,2,0)</f>
        <v>OTROS INTERESES</v>
      </c>
      <c r="K40" s="509" t="s">
        <v>533</v>
      </c>
      <c r="L40" s="427" t="s">
        <v>458</v>
      </c>
    </row>
    <row r="41" spans="3:12" x14ac:dyDescent="0.25">
      <c r="C41" s="107" t="s">
        <v>51</v>
      </c>
      <c r="D41" s="569"/>
      <c r="E41" s="212">
        <f>(D36*25)/500</f>
        <v>2</v>
      </c>
      <c r="F41" s="108">
        <v>85</v>
      </c>
      <c r="G41" s="105">
        <f t="shared" si="1"/>
        <v>170</v>
      </c>
      <c r="H41" s="169" t="s">
        <v>185</v>
      </c>
      <c r="I41" s="427" t="s">
        <v>930</v>
      </c>
      <c r="J41" s="106" t="str">
        <f>VLOOKUP(I41,Presupuesto!$B$11:$C$587,2,0)</f>
        <v>PAPEL DE ESCRITORIO</v>
      </c>
      <c r="K41" s="509" t="s">
        <v>533</v>
      </c>
      <c r="L41" s="427" t="s">
        <v>458</v>
      </c>
    </row>
    <row r="42" spans="3:12" x14ac:dyDescent="0.25">
      <c r="C42" s="107" t="s">
        <v>174</v>
      </c>
      <c r="D42" s="569"/>
      <c r="E42" s="212">
        <f>D36/12</f>
        <v>3.3333333333333335</v>
      </c>
      <c r="F42" s="108">
        <v>36</v>
      </c>
      <c r="G42" s="105">
        <f t="shared" si="1"/>
        <v>120</v>
      </c>
      <c r="H42" s="169" t="s">
        <v>185</v>
      </c>
      <c r="I42" s="427" t="s">
        <v>385</v>
      </c>
      <c r="J42" s="106" t="str">
        <f>VLOOKUP(I42,Presupuesto!$B$11:$C$587,2,0)</f>
        <v>UTILES DE ESCRITORIO, OFICINA Y ENZE¥ANZA</v>
      </c>
      <c r="K42" s="509" t="s">
        <v>533</v>
      </c>
      <c r="L42" s="427" t="s">
        <v>458</v>
      </c>
    </row>
    <row r="43" spans="3:12" x14ac:dyDescent="0.25">
      <c r="C43" s="107" t="s">
        <v>34</v>
      </c>
      <c r="D43" s="569"/>
      <c r="E43" s="212">
        <f>D36/12</f>
        <v>3.3333333333333335</v>
      </c>
      <c r="F43" s="108">
        <v>80</v>
      </c>
      <c r="G43" s="105">
        <f t="shared" si="1"/>
        <v>266.66666666666669</v>
      </c>
      <c r="H43" s="169" t="s">
        <v>185</v>
      </c>
      <c r="I43" s="427" t="s">
        <v>385</v>
      </c>
      <c r="J43" s="106" t="str">
        <f>VLOOKUP(I43,Presupuesto!$B$11:$C$587,2,0)</f>
        <v>UTILES DE ESCRITORIO, OFICINA Y ENZE¥ANZA</v>
      </c>
      <c r="K43" s="509" t="s">
        <v>533</v>
      </c>
      <c r="L43" s="427" t="s">
        <v>458</v>
      </c>
    </row>
    <row r="44" spans="3:12" x14ac:dyDescent="0.25">
      <c r="C44" s="117" t="s">
        <v>52</v>
      </c>
      <c r="D44" s="569"/>
      <c r="E44" s="237">
        <v>0</v>
      </c>
      <c r="F44" s="127">
        <v>25</v>
      </c>
      <c r="G44" s="105">
        <f t="shared" si="1"/>
        <v>0</v>
      </c>
      <c r="H44" s="169"/>
      <c r="I44" s="106" t="s">
        <v>1450</v>
      </c>
      <c r="J44" s="106" t="str">
        <f>VLOOKUP(I44,Presupuesto!$B$11:$C$587,2,0)</f>
        <v>OTROS INTERESES</v>
      </c>
      <c r="K44" s="509" t="str">
        <f>$K$36</f>
        <v>Desarrollo Curricular</v>
      </c>
      <c r="L44" s="427" t="s">
        <v>458</v>
      </c>
    </row>
    <row r="45" spans="3:12" ht="15.75" thickBot="1" x14ac:dyDescent="0.3">
      <c r="C45" s="241" t="s">
        <v>497</v>
      </c>
      <c r="D45" s="242">
        <v>0</v>
      </c>
      <c r="E45" s="243">
        <v>0</v>
      </c>
      <c r="F45" s="112">
        <f>HLOOKUP(C45,$AH$2:$BU$3,2,0)</f>
        <v>1200</v>
      </c>
      <c r="G45" s="113">
        <f>D45*E45*F45</f>
        <v>0</v>
      </c>
      <c r="H45" s="169"/>
      <c r="I45" s="106" t="s">
        <v>1450</v>
      </c>
      <c r="J45" s="114" t="str">
        <f>VLOOKUP(I45,Presupuesto!$B$11:$C$587,2,0)</f>
        <v>OTROS INTERESES</v>
      </c>
      <c r="K45" s="510" t="str">
        <f>$K$36</f>
        <v>Desarrollo Curricular</v>
      </c>
      <c r="L45" s="427" t="s">
        <v>458</v>
      </c>
    </row>
    <row r="47" spans="3:12" ht="15.75" thickBot="1" x14ac:dyDescent="0.3"/>
    <row r="48" spans="3:12" ht="15.75" thickBot="1" x14ac:dyDescent="0.3">
      <c r="C48" s="411" t="s">
        <v>43</v>
      </c>
      <c r="D48" s="412">
        <f>SUM(G55:G64)</f>
        <v>2783.5</v>
      </c>
      <c r="E48" s="422"/>
      <c r="F48" s="422"/>
      <c r="G48" s="422"/>
      <c r="H48" s="416"/>
      <c r="I48" s="416"/>
      <c r="J48" s="416"/>
      <c r="K48" s="439"/>
      <c r="L48" s="419"/>
    </row>
    <row r="49" spans="3:12" x14ac:dyDescent="0.25">
      <c r="C49" s="415"/>
      <c r="D49" s="413"/>
      <c r="E49" s="422"/>
      <c r="F49" s="422"/>
      <c r="G49" s="422"/>
      <c r="H49" s="416"/>
      <c r="I49" s="416"/>
      <c r="J49" s="416"/>
      <c r="K49" s="439"/>
      <c r="L49" s="419"/>
    </row>
    <row r="50" spans="3:12" x14ac:dyDescent="0.25">
      <c r="C50" s="415"/>
      <c r="D50" s="413"/>
      <c r="E50" s="422"/>
      <c r="F50" s="422"/>
      <c r="G50" s="422"/>
      <c r="H50" s="416"/>
      <c r="I50" s="416"/>
      <c r="J50" s="416"/>
      <c r="K50" s="439"/>
      <c r="L50" s="419"/>
    </row>
    <row r="51" spans="3:12" ht="15.75" x14ac:dyDescent="0.25">
      <c r="C51" s="494" t="s">
        <v>450</v>
      </c>
      <c r="D51" s="495"/>
      <c r="E51" s="422"/>
      <c r="F51" s="422"/>
      <c r="G51" s="422"/>
      <c r="H51" s="416"/>
      <c r="I51" s="416"/>
      <c r="J51" s="416"/>
      <c r="K51" s="439"/>
      <c r="L51" s="419"/>
    </row>
    <row r="52" spans="3:12" ht="18.75" x14ac:dyDescent="0.25">
      <c r="C52" s="496" t="e">
        <f>#VALUE!</f>
        <v>#VALUE!</v>
      </c>
      <c r="D52" s="413"/>
      <c r="E52" s="422"/>
      <c r="F52" s="422"/>
      <c r="G52" s="422"/>
      <c r="H52" s="416"/>
      <c r="I52" s="416"/>
      <c r="J52" s="416"/>
      <c r="K52" s="439"/>
      <c r="L52" s="419"/>
    </row>
    <row r="53" spans="3:12" ht="15.75" thickBot="1" x14ac:dyDescent="0.3">
      <c r="C53" s="415"/>
      <c r="D53" s="413"/>
      <c r="E53" s="422"/>
      <c r="F53" s="422"/>
      <c r="G53" s="422"/>
      <c r="H53" s="416"/>
      <c r="I53" s="416"/>
      <c r="J53" s="416"/>
      <c r="K53" s="439"/>
      <c r="L53" s="419"/>
    </row>
    <row r="54" spans="3:12" ht="30.75" thickBot="1" x14ac:dyDescent="0.3">
      <c r="C54" s="450" t="s">
        <v>44</v>
      </c>
      <c r="D54" s="453" t="s">
        <v>45</v>
      </c>
      <c r="E54" s="452" t="s">
        <v>55</v>
      </c>
      <c r="F54" s="452" t="s">
        <v>57</v>
      </c>
      <c r="G54" s="451" t="s">
        <v>27</v>
      </c>
      <c r="H54" s="457" t="s">
        <v>187</v>
      </c>
      <c r="I54" s="452" t="s">
        <v>46</v>
      </c>
      <c r="J54" s="452" t="s">
        <v>188</v>
      </c>
      <c r="K54" s="450" t="s">
        <v>469</v>
      </c>
      <c r="L54" s="452" t="s">
        <v>470</v>
      </c>
    </row>
    <row r="55" spans="3:12" x14ac:dyDescent="0.25">
      <c r="C55" s="424" t="s">
        <v>47</v>
      </c>
      <c r="D55" s="568">
        <v>6</v>
      </c>
      <c r="E55" s="479">
        <v>0</v>
      </c>
      <c r="F55" s="442">
        <v>20000</v>
      </c>
      <c r="G55" s="426">
        <f t="shared" ref="G55:G63" si="2">E55*F55</f>
        <v>0</v>
      </c>
      <c r="H55" s="481" t="s">
        <v>186</v>
      </c>
      <c r="I55" s="427" t="s">
        <v>1442</v>
      </c>
      <c r="J55" s="427" t="str">
        <f>VLOOKUP(I55,Presupuesto!$B$11:$C$587,2,0)</f>
        <v>INTERESES DE INSTITUCIONES PUBLICAS FINANCIERAS</v>
      </c>
      <c r="K55" s="508" t="s">
        <v>180</v>
      </c>
      <c r="L55" s="427" t="s">
        <v>453</v>
      </c>
    </row>
    <row r="56" spans="3:12" x14ac:dyDescent="0.25">
      <c r="C56" s="428" t="s">
        <v>48</v>
      </c>
      <c r="D56" s="569"/>
      <c r="E56" s="493">
        <f>D55</f>
        <v>6</v>
      </c>
      <c r="F56" s="429">
        <v>50</v>
      </c>
      <c r="G56" s="426">
        <f t="shared" si="2"/>
        <v>300</v>
      </c>
      <c r="H56" s="481" t="s">
        <v>185</v>
      </c>
      <c r="I56" s="427" t="s">
        <v>930</v>
      </c>
      <c r="J56" s="427" t="str">
        <f>VLOOKUP(I56,Presupuesto!$B$11:$C$587,2,0)</f>
        <v>PAPEL DE ESCRITORIO</v>
      </c>
      <c r="K56" s="509" t="s">
        <v>533</v>
      </c>
      <c r="L56" s="427" t="s">
        <v>454</v>
      </c>
    </row>
    <row r="57" spans="3:12" x14ac:dyDescent="0.25">
      <c r="C57" s="428" t="s">
        <v>49</v>
      </c>
      <c r="D57" s="569"/>
      <c r="E57" s="493">
        <f>D55</f>
        <v>6</v>
      </c>
      <c r="F57" s="429">
        <v>150</v>
      </c>
      <c r="G57" s="426">
        <f t="shared" si="2"/>
        <v>900</v>
      </c>
      <c r="H57" s="481" t="s">
        <v>185</v>
      </c>
      <c r="I57" s="427" t="s">
        <v>907</v>
      </c>
      <c r="J57" s="427" t="str">
        <f>VLOOKUP(I57,Presupuesto!$B$11:$C$587,2,0)</f>
        <v>ALIMENTOS B EBIDAS PARA PERSONAS</v>
      </c>
      <c r="K57" s="509" t="s">
        <v>533</v>
      </c>
      <c r="L57" s="427" t="s">
        <v>454</v>
      </c>
    </row>
    <row r="58" spans="3:12" x14ac:dyDescent="0.25">
      <c r="C58" s="428" t="s">
        <v>50</v>
      </c>
      <c r="D58" s="569"/>
      <c r="E58" s="475">
        <v>0</v>
      </c>
      <c r="F58" s="445">
        <v>10000</v>
      </c>
      <c r="G58" s="426">
        <f t="shared" si="2"/>
        <v>0</v>
      </c>
      <c r="H58" s="481"/>
      <c r="I58" s="427" t="s">
        <v>1450</v>
      </c>
      <c r="J58" s="427" t="str">
        <f>VLOOKUP(I58,Presupuesto!$B$11:$C$587,2,0)</f>
        <v>OTROS INTERESES</v>
      </c>
      <c r="K58" s="509" t="s">
        <v>533</v>
      </c>
      <c r="L58" s="427" t="s">
        <v>454</v>
      </c>
    </row>
    <row r="59" spans="3:12" x14ac:dyDescent="0.25">
      <c r="C59" s="428" t="s">
        <v>478</v>
      </c>
      <c r="D59" s="569"/>
      <c r="E59" s="475">
        <v>6</v>
      </c>
      <c r="F59" s="445">
        <v>250</v>
      </c>
      <c r="G59" s="426">
        <f t="shared" si="2"/>
        <v>1500</v>
      </c>
      <c r="H59" s="481" t="s">
        <v>185</v>
      </c>
      <c r="I59" s="427" t="s">
        <v>1450</v>
      </c>
      <c r="J59" s="427" t="str">
        <f>VLOOKUP(I59,Presupuesto!$B$11:$C$587,2,0)</f>
        <v>OTROS INTERESES</v>
      </c>
      <c r="K59" s="509" t="s">
        <v>533</v>
      </c>
      <c r="L59" s="427" t="s">
        <v>454</v>
      </c>
    </row>
    <row r="60" spans="3:12" x14ac:dyDescent="0.25">
      <c r="C60" s="428" t="s">
        <v>51</v>
      </c>
      <c r="D60" s="569"/>
      <c r="E60" s="493">
        <f>(D55*25)/500</f>
        <v>0.3</v>
      </c>
      <c r="F60" s="429">
        <v>85</v>
      </c>
      <c r="G60" s="426">
        <f t="shared" si="2"/>
        <v>25.5</v>
      </c>
      <c r="H60" s="481" t="s">
        <v>185</v>
      </c>
      <c r="I60" s="427" t="s">
        <v>930</v>
      </c>
      <c r="J60" s="427" t="str">
        <f>VLOOKUP(I60,Presupuesto!$B$11:$C$587,2,0)</f>
        <v>PAPEL DE ESCRITORIO</v>
      </c>
      <c r="K60" s="509" t="s">
        <v>533</v>
      </c>
      <c r="L60" s="427" t="s">
        <v>454</v>
      </c>
    </row>
    <row r="61" spans="3:12" x14ac:dyDescent="0.25">
      <c r="C61" s="428" t="s">
        <v>174</v>
      </c>
      <c r="D61" s="569"/>
      <c r="E61" s="493">
        <f>D55/12</f>
        <v>0.5</v>
      </c>
      <c r="F61" s="429">
        <v>36</v>
      </c>
      <c r="G61" s="426">
        <f t="shared" si="2"/>
        <v>18</v>
      </c>
      <c r="H61" s="481" t="s">
        <v>185</v>
      </c>
      <c r="I61" s="427" t="s">
        <v>385</v>
      </c>
      <c r="J61" s="427" t="str">
        <f>VLOOKUP(I61,Presupuesto!$B$11:$C$587,2,0)</f>
        <v>UTILES DE ESCRITORIO, OFICINA Y ENZE¥ANZA</v>
      </c>
      <c r="K61" s="509" t="s">
        <v>533</v>
      </c>
      <c r="L61" s="427" t="s">
        <v>454</v>
      </c>
    </row>
    <row r="62" spans="3:12" x14ac:dyDescent="0.25">
      <c r="C62" s="428" t="s">
        <v>34</v>
      </c>
      <c r="D62" s="569"/>
      <c r="E62" s="493">
        <f>D55/12</f>
        <v>0.5</v>
      </c>
      <c r="F62" s="429">
        <v>80</v>
      </c>
      <c r="G62" s="426">
        <f t="shared" si="2"/>
        <v>40</v>
      </c>
      <c r="H62" s="481" t="s">
        <v>185</v>
      </c>
      <c r="I62" s="427" t="s">
        <v>385</v>
      </c>
      <c r="J62" s="427" t="str">
        <f>VLOOKUP(I62,Presupuesto!$B$11:$C$587,2,0)</f>
        <v>UTILES DE ESCRITORIO, OFICINA Y ENZE¥ANZA</v>
      </c>
      <c r="K62" s="509" t="s">
        <v>533</v>
      </c>
      <c r="L62" s="427" t="s">
        <v>454</v>
      </c>
    </row>
    <row r="63" spans="3:12" x14ac:dyDescent="0.25">
      <c r="C63" s="437" t="s">
        <v>52</v>
      </c>
      <c r="D63" s="569"/>
      <c r="E63" s="497">
        <v>0</v>
      </c>
      <c r="F63" s="446">
        <v>25</v>
      </c>
      <c r="G63" s="426">
        <f t="shared" si="2"/>
        <v>0</v>
      </c>
      <c r="H63" s="481"/>
      <c r="I63" s="427" t="s">
        <v>1450</v>
      </c>
      <c r="J63" s="427" t="str">
        <f>VLOOKUP(I63,Presupuesto!$B$11:$C$587,2,0)</f>
        <v>OTROS INTERESES</v>
      </c>
      <c r="K63" s="509" t="s">
        <v>533</v>
      </c>
      <c r="L63" s="427" t="s">
        <v>454</v>
      </c>
    </row>
    <row r="64" spans="3:12" ht="15.75" thickBot="1" x14ac:dyDescent="0.3">
      <c r="C64" s="498" t="s">
        <v>497</v>
      </c>
      <c r="D64" s="499">
        <v>0</v>
      </c>
      <c r="E64" s="500">
        <v>0</v>
      </c>
      <c r="F64" s="433">
        <f>HLOOKUP(C64,$AH$2:$BU$3,2,0)</f>
        <v>1200</v>
      </c>
      <c r="G64" s="434">
        <f>D64*E64*F64</f>
        <v>0</v>
      </c>
      <c r="H64" s="481"/>
      <c r="I64" s="427" t="s">
        <v>1450</v>
      </c>
      <c r="J64" s="435" t="str">
        <f>VLOOKUP(I64,Presupuesto!$B$11:$C$587,2,0)</f>
        <v>OTROS INTERESES</v>
      </c>
      <c r="K64" s="510" t="str">
        <f>$K$55</f>
        <v>Desarrollo Curricular</v>
      </c>
      <c r="L64" s="427" t="s">
        <v>454</v>
      </c>
    </row>
    <row r="65" spans="3:12" x14ac:dyDescent="0.25">
      <c r="C65" s="422"/>
      <c r="D65" s="419"/>
      <c r="E65" s="439"/>
      <c r="F65" s="439"/>
      <c r="G65" s="439"/>
      <c r="H65" s="491"/>
      <c r="I65" s="439"/>
      <c r="J65" s="439"/>
      <c r="K65" s="439"/>
      <c r="L65" s="419"/>
    </row>
    <row r="66" spans="3:12" ht="15.75" thickBot="1" x14ac:dyDescent="0.3">
      <c r="C66" s="419"/>
      <c r="D66" s="419"/>
      <c r="E66" s="419"/>
      <c r="F66" s="419"/>
      <c r="G66" s="419"/>
      <c r="H66" s="417"/>
      <c r="I66" s="419"/>
      <c r="J66" s="419"/>
      <c r="K66" s="419"/>
      <c r="L66" s="419"/>
    </row>
    <row r="67" spans="3:12" ht="15.75" thickBot="1" x14ac:dyDescent="0.3">
      <c r="C67" s="411" t="s">
        <v>43</v>
      </c>
      <c r="D67" s="412">
        <f>SUM(G74:G83)</f>
        <v>13917.5</v>
      </c>
      <c r="E67" s="422"/>
      <c r="F67" s="422"/>
      <c r="G67" s="422"/>
      <c r="H67" s="416"/>
      <c r="I67" s="416"/>
      <c r="J67" s="416"/>
      <c r="K67" s="439"/>
      <c r="L67" s="419"/>
    </row>
    <row r="68" spans="3:12" x14ac:dyDescent="0.25">
      <c r="C68" s="415"/>
      <c r="D68" s="413"/>
      <c r="E68" s="422"/>
      <c r="F68" s="422"/>
      <c r="G68" s="422"/>
      <c r="H68" s="416"/>
      <c r="I68" s="416"/>
      <c r="J68" s="416"/>
      <c r="K68" s="439"/>
      <c r="L68" s="419"/>
    </row>
    <row r="69" spans="3:12" x14ac:dyDescent="0.25">
      <c r="C69" s="415"/>
      <c r="D69" s="413"/>
      <c r="E69" s="422"/>
      <c r="F69" s="422"/>
      <c r="G69" s="422"/>
      <c r="H69" s="416"/>
      <c r="I69" s="416"/>
      <c r="J69" s="416"/>
      <c r="K69" s="439"/>
      <c r="L69" s="419"/>
    </row>
    <row r="70" spans="3:12" ht="15.75" x14ac:dyDescent="0.25">
      <c r="C70" s="494" t="s">
        <v>450</v>
      </c>
      <c r="D70" s="495"/>
      <c r="E70" s="422"/>
      <c r="F70" s="422"/>
      <c r="G70" s="422"/>
      <c r="H70" s="416"/>
      <c r="I70" s="416"/>
      <c r="J70" s="416"/>
      <c r="K70" s="439"/>
      <c r="L70" s="419"/>
    </row>
    <row r="71" spans="3:12" ht="18.75" x14ac:dyDescent="0.25">
      <c r="C71" s="496" t="e">
        <f>#VALUE!</f>
        <v>#VALUE!</v>
      </c>
      <c r="D71" s="413"/>
      <c r="E71" s="422"/>
      <c r="F71" s="422"/>
      <c r="G71" s="422"/>
      <c r="H71" s="416"/>
      <c r="I71" s="416"/>
      <c r="J71" s="416"/>
      <c r="K71" s="439"/>
      <c r="L71" s="419"/>
    </row>
    <row r="72" spans="3:12" ht="15.75" thickBot="1" x14ac:dyDescent="0.3">
      <c r="C72" s="415"/>
      <c r="D72" s="413"/>
      <c r="E72" s="422"/>
      <c r="F72" s="422"/>
      <c r="G72" s="422"/>
      <c r="H72" s="416"/>
      <c r="I72" s="416"/>
      <c r="J72" s="416"/>
      <c r="K72" s="439"/>
      <c r="L72" s="419"/>
    </row>
    <row r="73" spans="3:12" ht="30.75" thickBot="1" x14ac:dyDescent="0.3">
      <c r="C73" s="450" t="s">
        <v>44</v>
      </c>
      <c r="D73" s="453" t="s">
        <v>45</v>
      </c>
      <c r="E73" s="452" t="s">
        <v>55</v>
      </c>
      <c r="F73" s="452" t="s">
        <v>57</v>
      </c>
      <c r="G73" s="451" t="s">
        <v>27</v>
      </c>
      <c r="H73" s="457" t="s">
        <v>187</v>
      </c>
      <c r="I73" s="452" t="s">
        <v>46</v>
      </c>
      <c r="J73" s="452" t="s">
        <v>188</v>
      </c>
      <c r="K73" s="450" t="s">
        <v>469</v>
      </c>
      <c r="L73" s="452" t="s">
        <v>470</v>
      </c>
    </row>
    <row r="74" spans="3:12" x14ac:dyDescent="0.25">
      <c r="C74" s="424" t="s">
        <v>47</v>
      </c>
      <c r="D74" s="568">
        <v>30</v>
      </c>
      <c r="E74" s="479">
        <v>0</v>
      </c>
      <c r="F74" s="442">
        <v>20000</v>
      </c>
      <c r="G74" s="426">
        <f t="shared" ref="G74:G82" si="3">E74*F74</f>
        <v>0</v>
      </c>
      <c r="H74" s="481" t="s">
        <v>186</v>
      </c>
      <c r="I74" s="427" t="s">
        <v>1442</v>
      </c>
      <c r="J74" s="427" t="str">
        <f>VLOOKUP(I74,Presupuesto!$B$11:$C$587,2,0)</f>
        <v>INTERESES DE INSTITUCIONES PUBLICAS FINANCIERAS</v>
      </c>
      <c r="K74" s="508" t="s">
        <v>180</v>
      </c>
      <c r="L74" s="427" t="s">
        <v>453</v>
      </c>
    </row>
    <row r="75" spans="3:12" x14ac:dyDescent="0.25">
      <c r="C75" s="428" t="s">
        <v>48</v>
      </c>
      <c r="D75" s="569"/>
      <c r="E75" s="493">
        <f>D74</f>
        <v>30</v>
      </c>
      <c r="F75" s="429">
        <v>50</v>
      </c>
      <c r="G75" s="426">
        <f t="shared" si="3"/>
        <v>1500</v>
      </c>
      <c r="H75" s="481" t="s">
        <v>185</v>
      </c>
      <c r="I75" s="427" t="s">
        <v>930</v>
      </c>
      <c r="J75" s="427" t="str">
        <f>VLOOKUP(I75,Presupuesto!$B$11:$C$587,2,0)</f>
        <v>PAPEL DE ESCRITORIO</v>
      </c>
      <c r="K75" s="509" t="s">
        <v>533</v>
      </c>
      <c r="L75" s="427" t="s">
        <v>456</v>
      </c>
    </row>
    <row r="76" spans="3:12" x14ac:dyDescent="0.25">
      <c r="C76" s="428" t="s">
        <v>49</v>
      </c>
      <c r="D76" s="569"/>
      <c r="E76" s="493">
        <f>D74</f>
        <v>30</v>
      </c>
      <c r="F76" s="429">
        <v>150</v>
      </c>
      <c r="G76" s="426">
        <f t="shared" si="3"/>
        <v>4500</v>
      </c>
      <c r="H76" s="481" t="s">
        <v>185</v>
      </c>
      <c r="I76" s="427" t="s">
        <v>907</v>
      </c>
      <c r="J76" s="427" t="str">
        <f>VLOOKUP(I76,Presupuesto!$B$11:$C$587,2,0)</f>
        <v>ALIMENTOS B EBIDAS PARA PERSONAS</v>
      </c>
      <c r="K76" s="509" t="s">
        <v>533</v>
      </c>
      <c r="L76" s="427" t="s">
        <v>456</v>
      </c>
    </row>
    <row r="77" spans="3:12" x14ac:dyDescent="0.25">
      <c r="C77" s="428" t="s">
        <v>50</v>
      </c>
      <c r="D77" s="569"/>
      <c r="E77" s="475">
        <v>0</v>
      </c>
      <c r="F77" s="445">
        <v>10000</v>
      </c>
      <c r="G77" s="426">
        <f t="shared" si="3"/>
        <v>0</v>
      </c>
      <c r="H77" s="481"/>
      <c r="I77" s="427" t="s">
        <v>1450</v>
      </c>
      <c r="J77" s="427" t="str">
        <f>VLOOKUP(I77,Presupuesto!$B$11:$C$587,2,0)</f>
        <v>OTROS INTERESES</v>
      </c>
      <c r="K77" s="509" t="s">
        <v>533</v>
      </c>
      <c r="L77" s="427" t="s">
        <v>456</v>
      </c>
    </row>
    <row r="78" spans="3:12" x14ac:dyDescent="0.25">
      <c r="C78" s="428" t="s">
        <v>478</v>
      </c>
      <c r="D78" s="569"/>
      <c r="E78" s="475">
        <v>30</v>
      </c>
      <c r="F78" s="445">
        <v>250</v>
      </c>
      <c r="G78" s="426">
        <f t="shared" si="3"/>
        <v>7500</v>
      </c>
      <c r="H78" s="481" t="s">
        <v>185</v>
      </c>
      <c r="I78" s="427" t="s">
        <v>1450</v>
      </c>
      <c r="J78" s="427" t="str">
        <f>VLOOKUP(I78,Presupuesto!$B$11:$C$587,2,0)</f>
        <v>OTROS INTERESES</v>
      </c>
      <c r="K78" s="509" t="s">
        <v>533</v>
      </c>
      <c r="L78" s="427" t="s">
        <v>456</v>
      </c>
    </row>
    <row r="79" spans="3:12" x14ac:dyDescent="0.25">
      <c r="C79" s="428" t="s">
        <v>51</v>
      </c>
      <c r="D79" s="569"/>
      <c r="E79" s="493">
        <f>(D74*25)/500</f>
        <v>1.5</v>
      </c>
      <c r="F79" s="429">
        <v>85</v>
      </c>
      <c r="G79" s="426">
        <f t="shared" si="3"/>
        <v>127.5</v>
      </c>
      <c r="H79" s="481" t="s">
        <v>185</v>
      </c>
      <c r="I79" s="427" t="s">
        <v>930</v>
      </c>
      <c r="J79" s="427" t="str">
        <f>VLOOKUP(I79,Presupuesto!$B$11:$C$587,2,0)</f>
        <v>PAPEL DE ESCRITORIO</v>
      </c>
      <c r="K79" s="509" t="s">
        <v>533</v>
      </c>
      <c r="L79" s="427" t="s">
        <v>456</v>
      </c>
    </row>
    <row r="80" spans="3:12" x14ac:dyDescent="0.25">
      <c r="C80" s="428" t="s">
        <v>174</v>
      </c>
      <c r="D80" s="569"/>
      <c r="E80" s="493">
        <f>D74/12</f>
        <v>2.5</v>
      </c>
      <c r="F80" s="429">
        <v>36</v>
      </c>
      <c r="G80" s="426">
        <f t="shared" si="3"/>
        <v>90</v>
      </c>
      <c r="H80" s="481" t="s">
        <v>185</v>
      </c>
      <c r="I80" s="427" t="s">
        <v>385</v>
      </c>
      <c r="J80" s="427" t="str">
        <f>VLOOKUP(I80,Presupuesto!$B$11:$C$587,2,0)</f>
        <v>UTILES DE ESCRITORIO, OFICINA Y ENZE¥ANZA</v>
      </c>
      <c r="K80" s="509" t="s">
        <v>533</v>
      </c>
      <c r="L80" s="427" t="s">
        <v>456</v>
      </c>
    </row>
    <row r="81" spans="3:12" x14ac:dyDescent="0.25">
      <c r="C81" s="428" t="s">
        <v>34</v>
      </c>
      <c r="D81" s="569"/>
      <c r="E81" s="493">
        <f>D74/12</f>
        <v>2.5</v>
      </c>
      <c r="F81" s="429">
        <v>80</v>
      </c>
      <c r="G81" s="426">
        <f t="shared" si="3"/>
        <v>200</v>
      </c>
      <c r="H81" s="481" t="s">
        <v>185</v>
      </c>
      <c r="I81" s="427" t="s">
        <v>385</v>
      </c>
      <c r="J81" s="427" t="str">
        <f>VLOOKUP(I81,Presupuesto!$B$11:$C$587,2,0)</f>
        <v>UTILES DE ESCRITORIO, OFICINA Y ENZE¥ANZA</v>
      </c>
      <c r="K81" s="509" t="s">
        <v>533</v>
      </c>
      <c r="L81" s="427" t="s">
        <v>456</v>
      </c>
    </row>
    <row r="82" spans="3:12" x14ac:dyDescent="0.25">
      <c r="C82" s="437" t="s">
        <v>52</v>
      </c>
      <c r="D82" s="569"/>
      <c r="E82" s="497">
        <v>0</v>
      </c>
      <c r="F82" s="446">
        <v>25</v>
      </c>
      <c r="G82" s="426">
        <f t="shared" si="3"/>
        <v>0</v>
      </c>
      <c r="H82" s="481"/>
      <c r="I82" s="427" t="s">
        <v>1450</v>
      </c>
      <c r="J82" s="427" t="str">
        <f>VLOOKUP(I82,Presupuesto!$B$11:$C$587,2,0)</f>
        <v>OTROS INTERESES</v>
      </c>
      <c r="K82" s="509" t="s">
        <v>533</v>
      </c>
      <c r="L82" s="427" t="s">
        <v>456</v>
      </c>
    </row>
    <row r="83" spans="3:12" ht="15.75" thickBot="1" x14ac:dyDescent="0.3">
      <c r="C83" s="498" t="s">
        <v>497</v>
      </c>
      <c r="D83" s="499">
        <v>0</v>
      </c>
      <c r="E83" s="500">
        <v>0</v>
      </c>
      <c r="F83" s="433">
        <f>HLOOKUP(C83,$AH$2:$BU$3,2,0)</f>
        <v>1200</v>
      </c>
      <c r="G83" s="434">
        <f>D83*E83*F83</f>
        <v>0</v>
      </c>
      <c r="H83" s="481"/>
      <c r="I83" s="427" t="s">
        <v>1450</v>
      </c>
      <c r="J83" s="435" t="str">
        <f>VLOOKUP(I83,Presupuesto!$B$11:$C$587,2,0)</f>
        <v>OTROS INTERESES</v>
      </c>
      <c r="K83" s="509" t="s">
        <v>533</v>
      </c>
      <c r="L83" s="427" t="s">
        <v>456</v>
      </c>
    </row>
    <row r="85" spans="3:12" ht="15.75" thickBot="1" x14ac:dyDescent="0.3"/>
    <row r="86" spans="3:12" ht="15.75" thickBot="1" x14ac:dyDescent="0.3">
      <c r="C86" s="411" t="s">
        <v>43</v>
      </c>
      <c r="D86" s="412">
        <f>SUM(G93:G102)</f>
        <v>8350.5</v>
      </c>
      <c r="E86" s="422"/>
      <c r="F86" s="422"/>
      <c r="G86" s="422"/>
      <c r="H86" s="416"/>
      <c r="I86" s="416"/>
      <c r="J86" s="416"/>
      <c r="K86" s="439"/>
      <c r="L86" s="419"/>
    </row>
    <row r="87" spans="3:12" x14ac:dyDescent="0.25">
      <c r="C87" s="415"/>
      <c r="D87" s="413"/>
      <c r="E87" s="422"/>
      <c r="F87" s="422"/>
      <c r="G87" s="422"/>
      <c r="H87" s="416"/>
      <c r="I87" s="416"/>
      <c r="J87" s="416"/>
      <c r="K87" s="439"/>
      <c r="L87" s="419"/>
    </row>
    <row r="88" spans="3:12" x14ac:dyDescent="0.25">
      <c r="C88" s="415"/>
      <c r="D88" s="413"/>
      <c r="E88" s="422"/>
      <c r="F88" s="422"/>
      <c r="G88" s="422"/>
      <c r="H88" s="416"/>
      <c r="I88" s="416"/>
      <c r="J88" s="416"/>
      <c r="K88" s="439"/>
      <c r="L88" s="419"/>
    </row>
    <row r="89" spans="3:12" ht="15.75" x14ac:dyDescent="0.25">
      <c r="C89" s="494" t="s">
        <v>450</v>
      </c>
      <c r="D89" s="495"/>
      <c r="E89" s="422"/>
      <c r="F89" s="422"/>
      <c r="G89" s="422"/>
      <c r="H89" s="416"/>
      <c r="I89" s="416"/>
      <c r="J89" s="416"/>
      <c r="K89" s="439"/>
      <c r="L89" s="419"/>
    </row>
    <row r="90" spans="3:12" ht="18.75" x14ac:dyDescent="0.25">
      <c r="C90" s="496" t="e">
        <f>#VALUE!</f>
        <v>#VALUE!</v>
      </c>
      <c r="D90" s="413"/>
      <c r="E90" s="422"/>
      <c r="F90" s="422"/>
      <c r="G90" s="422"/>
      <c r="H90" s="416"/>
      <c r="I90" s="416"/>
      <c r="J90" s="416"/>
      <c r="K90" s="439"/>
      <c r="L90" s="419"/>
    </row>
    <row r="91" spans="3:12" ht="15.75" thickBot="1" x14ac:dyDescent="0.3">
      <c r="C91" s="415"/>
      <c r="D91" s="413"/>
      <c r="E91" s="422"/>
      <c r="F91" s="422"/>
      <c r="G91" s="422"/>
      <c r="H91" s="416"/>
      <c r="I91" s="416"/>
      <c r="J91" s="416"/>
      <c r="K91" s="439"/>
      <c r="L91" s="419"/>
    </row>
    <row r="92" spans="3:12" ht="30.75" thickBot="1" x14ac:dyDescent="0.3">
      <c r="C92" s="450" t="s">
        <v>44</v>
      </c>
      <c r="D92" s="453" t="s">
        <v>45</v>
      </c>
      <c r="E92" s="452" t="s">
        <v>55</v>
      </c>
      <c r="F92" s="452" t="s">
        <v>57</v>
      </c>
      <c r="G92" s="451" t="s">
        <v>27</v>
      </c>
      <c r="H92" s="457" t="s">
        <v>187</v>
      </c>
      <c r="I92" s="452" t="s">
        <v>46</v>
      </c>
      <c r="J92" s="452" t="s">
        <v>188</v>
      </c>
      <c r="K92" s="450" t="s">
        <v>469</v>
      </c>
      <c r="L92" s="452" t="s">
        <v>470</v>
      </c>
    </row>
    <row r="93" spans="3:12" x14ac:dyDescent="0.25">
      <c r="C93" s="424" t="s">
        <v>47</v>
      </c>
      <c r="D93" s="568">
        <v>18</v>
      </c>
      <c r="E93" s="479">
        <v>0</v>
      </c>
      <c r="F93" s="442">
        <v>20000</v>
      </c>
      <c r="G93" s="426">
        <f t="shared" ref="G93:G101" si="4">E93*F93</f>
        <v>0</v>
      </c>
      <c r="H93" s="481" t="s">
        <v>186</v>
      </c>
      <c r="I93" s="427" t="s">
        <v>1442</v>
      </c>
      <c r="J93" s="427" t="str">
        <f>VLOOKUP(I93,Presupuesto!$B$11:$C$587,2,0)</f>
        <v>INTERESES DE INSTITUCIONES PUBLICAS FINANCIERAS</v>
      </c>
      <c r="K93" s="508" t="s">
        <v>180</v>
      </c>
      <c r="L93" s="427" t="s">
        <v>453</v>
      </c>
    </row>
    <row r="94" spans="3:12" x14ac:dyDescent="0.25">
      <c r="C94" s="428" t="s">
        <v>48</v>
      </c>
      <c r="D94" s="569"/>
      <c r="E94" s="493">
        <f>D93</f>
        <v>18</v>
      </c>
      <c r="F94" s="429">
        <v>50</v>
      </c>
      <c r="G94" s="426">
        <f t="shared" si="4"/>
        <v>900</v>
      </c>
      <c r="H94" s="481" t="s">
        <v>185</v>
      </c>
      <c r="I94" s="427" t="s">
        <v>930</v>
      </c>
      <c r="J94" s="427" t="str">
        <f>VLOOKUP(I94,Presupuesto!$B$11:$C$587,2,0)</f>
        <v>PAPEL DE ESCRITORIO</v>
      </c>
      <c r="K94" s="509" t="s">
        <v>533</v>
      </c>
      <c r="L94" s="427" t="s">
        <v>471</v>
      </c>
    </row>
    <row r="95" spans="3:12" x14ac:dyDescent="0.25">
      <c r="C95" s="428" t="s">
        <v>49</v>
      </c>
      <c r="D95" s="569"/>
      <c r="E95" s="493">
        <f>D93</f>
        <v>18</v>
      </c>
      <c r="F95" s="429">
        <v>150</v>
      </c>
      <c r="G95" s="426">
        <f t="shared" si="4"/>
        <v>2700</v>
      </c>
      <c r="H95" s="481" t="s">
        <v>185</v>
      </c>
      <c r="I95" s="427" t="s">
        <v>907</v>
      </c>
      <c r="J95" s="427" t="str">
        <f>VLOOKUP(I95,Presupuesto!$B$11:$C$587,2,0)</f>
        <v>ALIMENTOS B EBIDAS PARA PERSONAS</v>
      </c>
      <c r="K95" s="509" t="s">
        <v>533</v>
      </c>
      <c r="L95" s="427" t="s">
        <v>454</v>
      </c>
    </row>
    <row r="96" spans="3:12" x14ac:dyDescent="0.25">
      <c r="C96" s="428" t="s">
        <v>50</v>
      </c>
      <c r="D96" s="569"/>
      <c r="E96" s="475">
        <v>0</v>
      </c>
      <c r="F96" s="445">
        <v>10000</v>
      </c>
      <c r="G96" s="426">
        <f t="shared" si="4"/>
        <v>0</v>
      </c>
      <c r="H96" s="481"/>
      <c r="I96" s="427" t="s">
        <v>1450</v>
      </c>
      <c r="J96" s="427" t="str">
        <f>VLOOKUP(I96,Presupuesto!$B$11:$C$587,2,0)</f>
        <v>OTROS INTERESES</v>
      </c>
      <c r="K96" s="509" t="s">
        <v>533</v>
      </c>
      <c r="L96" s="427" t="s">
        <v>454</v>
      </c>
    </row>
    <row r="97" spans="3:12" x14ac:dyDescent="0.25">
      <c r="C97" s="428" t="s">
        <v>478</v>
      </c>
      <c r="D97" s="569"/>
      <c r="E97" s="475">
        <v>18</v>
      </c>
      <c r="F97" s="445">
        <v>250</v>
      </c>
      <c r="G97" s="426">
        <f t="shared" si="4"/>
        <v>4500</v>
      </c>
      <c r="H97" s="481" t="s">
        <v>185</v>
      </c>
      <c r="I97" s="427" t="s">
        <v>1450</v>
      </c>
      <c r="J97" s="427" t="str">
        <f>VLOOKUP(I97,Presupuesto!$B$11:$C$587,2,0)</f>
        <v>OTROS INTERESES</v>
      </c>
      <c r="K97" s="509" t="s">
        <v>533</v>
      </c>
      <c r="L97" s="427" t="s">
        <v>454</v>
      </c>
    </row>
    <row r="98" spans="3:12" x14ac:dyDescent="0.25">
      <c r="C98" s="428" t="s">
        <v>51</v>
      </c>
      <c r="D98" s="569"/>
      <c r="E98" s="493">
        <f>(D93*25)/500</f>
        <v>0.9</v>
      </c>
      <c r="F98" s="429">
        <v>85</v>
      </c>
      <c r="G98" s="426">
        <f t="shared" si="4"/>
        <v>76.5</v>
      </c>
      <c r="H98" s="481" t="s">
        <v>185</v>
      </c>
      <c r="I98" s="427" t="s">
        <v>930</v>
      </c>
      <c r="J98" s="427" t="str">
        <f>VLOOKUP(I98,Presupuesto!$B$11:$C$587,2,0)</f>
        <v>PAPEL DE ESCRITORIO</v>
      </c>
      <c r="K98" s="509" t="s">
        <v>533</v>
      </c>
      <c r="L98" s="427" t="s">
        <v>454</v>
      </c>
    </row>
    <row r="99" spans="3:12" x14ac:dyDescent="0.25">
      <c r="C99" s="428" t="s">
        <v>174</v>
      </c>
      <c r="D99" s="569"/>
      <c r="E99" s="493">
        <f>D93/12</f>
        <v>1.5</v>
      </c>
      <c r="F99" s="429">
        <v>36</v>
      </c>
      <c r="G99" s="426">
        <f t="shared" si="4"/>
        <v>54</v>
      </c>
      <c r="H99" s="481" t="s">
        <v>185</v>
      </c>
      <c r="I99" s="427" t="s">
        <v>385</v>
      </c>
      <c r="J99" s="427" t="str">
        <f>VLOOKUP(I99,Presupuesto!$B$11:$C$587,2,0)</f>
        <v>UTILES DE ESCRITORIO, OFICINA Y ENZE¥ANZA</v>
      </c>
      <c r="K99" s="509" t="s">
        <v>533</v>
      </c>
      <c r="L99" s="427" t="s">
        <v>454</v>
      </c>
    </row>
    <row r="100" spans="3:12" x14ac:dyDescent="0.25">
      <c r="C100" s="428" t="s">
        <v>34</v>
      </c>
      <c r="D100" s="569"/>
      <c r="E100" s="493">
        <f>D93/12</f>
        <v>1.5</v>
      </c>
      <c r="F100" s="429">
        <v>80</v>
      </c>
      <c r="G100" s="426">
        <f t="shared" si="4"/>
        <v>120</v>
      </c>
      <c r="H100" s="481" t="s">
        <v>185</v>
      </c>
      <c r="I100" s="427" t="s">
        <v>385</v>
      </c>
      <c r="J100" s="427" t="str">
        <f>VLOOKUP(I100,Presupuesto!$B$11:$C$587,2,0)</f>
        <v>UTILES DE ESCRITORIO, OFICINA Y ENZE¥ANZA</v>
      </c>
      <c r="K100" s="509" t="s">
        <v>533</v>
      </c>
      <c r="L100" s="427" t="s">
        <v>454</v>
      </c>
    </row>
    <row r="101" spans="3:12" x14ac:dyDescent="0.25">
      <c r="C101" s="437" t="s">
        <v>52</v>
      </c>
      <c r="D101" s="569"/>
      <c r="E101" s="497">
        <v>0</v>
      </c>
      <c r="F101" s="446">
        <v>25</v>
      </c>
      <c r="G101" s="426">
        <f t="shared" si="4"/>
        <v>0</v>
      </c>
      <c r="H101" s="481"/>
      <c r="I101" s="427" t="s">
        <v>1450</v>
      </c>
      <c r="J101" s="427" t="str">
        <f>VLOOKUP(I101,Presupuesto!$B$11:$C$587,2,0)</f>
        <v>OTROS INTERESES</v>
      </c>
      <c r="K101" s="509" t="s">
        <v>533</v>
      </c>
      <c r="L101" s="427" t="s">
        <v>454</v>
      </c>
    </row>
    <row r="102" spans="3:12" ht="15.75" thickBot="1" x14ac:dyDescent="0.3">
      <c r="C102" s="498" t="s">
        <v>497</v>
      </c>
      <c r="D102" s="499">
        <v>0</v>
      </c>
      <c r="E102" s="500">
        <v>0</v>
      </c>
      <c r="F102" s="433">
        <f>HLOOKUP(C102,$AH$2:$BU$3,2,0)</f>
        <v>1200</v>
      </c>
      <c r="G102" s="434">
        <f>D102*E102*F102</f>
        <v>0</v>
      </c>
      <c r="H102" s="481"/>
      <c r="I102" s="427" t="s">
        <v>1450</v>
      </c>
      <c r="J102" s="435" t="str">
        <f>VLOOKUP(I102,Presupuesto!$B$11:$C$587,2,0)</f>
        <v>OTROS INTERESES</v>
      </c>
      <c r="K102" s="510" t="str">
        <f>$K$93</f>
        <v>Desarrollo Curricular</v>
      </c>
      <c r="L102" s="427" t="s">
        <v>454</v>
      </c>
    </row>
    <row r="103" spans="3:12" x14ac:dyDescent="0.25">
      <c r="C103" s="422"/>
      <c r="D103" s="419"/>
      <c r="E103" s="439"/>
      <c r="F103" s="439"/>
      <c r="G103" s="439"/>
      <c r="H103" s="491"/>
      <c r="I103" s="439"/>
      <c r="J103" s="439"/>
      <c r="K103" s="439"/>
      <c r="L103" s="419"/>
    </row>
    <row r="104" spans="3:12" ht="15.75" thickBot="1" x14ac:dyDescent="0.3">
      <c r="C104" s="419"/>
      <c r="D104" s="419"/>
      <c r="E104" s="419"/>
      <c r="F104" s="419"/>
      <c r="G104" s="419"/>
      <c r="H104" s="417"/>
      <c r="I104" s="419"/>
      <c r="J104" s="419"/>
      <c r="K104" s="419"/>
      <c r="L104" s="419"/>
    </row>
    <row r="105" spans="3:12" ht="15.75" thickBot="1" x14ac:dyDescent="0.3">
      <c r="C105" s="411" t="s">
        <v>43</v>
      </c>
      <c r="D105" s="412">
        <f>SUM(G112:G121)</f>
        <v>8350.5</v>
      </c>
      <c r="E105" s="422"/>
      <c r="F105" s="422"/>
      <c r="G105" s="422"/>
      <c r="H105" s="416"/>
      <c r="I105" s="416"/>
      <c r="J105" s="416"/>
      <c r="K105" s="439"/>
      <c r="L105" s="419"/>
    </row>
    <row r="106" spans="3:12" x14ac:dyDescent="0.25">
      <c r="C106" s="415"/>
      <c r="D106" s="413"/>
      <c r="E106" s="422"/>
      <c r="F106" s="422"/>
      <c r="G106" s="422"/>
      <c r="H106" s="416"/>
      <c r="I106" s="416"/>
      <c r="J106" s="416"/>
      <c r="K106" s="439"/>
      <c r="L106" s="419"/>
    </row>
    <row r="107" spans="3:12" x14ac:dyDescent="0.25">
      <c r="C107" s="415"/>
      <c r="D107" s="413"/>
      <c r="E107" s="422"/>
      <c r="F107" s="422"/>
      <c r="G107" s="422"/>
      <c r="H107" s="416"/>
      <c r="I107" s="416"/>
      <c r="J107" s="416"/>
      <c r="K107" s="439"/>
      <c r="L107" s="419"/>
    </row>
    <row r="108" spans="3:12" ht="15.75" x14ac:dyDescent="0.25">
      <c r="C108" s="494" t="s">
        <v>450</v>
      </c>
      <c r="D108" s="495"/>
      <c r="E108" s="422"/>
      <c r="F108" s="422"/>
      <c r="G108" s="422"/>
      <c r="H108" s="416"/>
      <c r="I108" s="416"/>
      <c r="J108" s="416"/>
      <c r="K108" s="439"/>
      <c r="L108" s="419"/>
    </row>
    <row r="109" spans="3:12" ht="18.75" x14ac:dyDescent="0.25">
      <c r="C109" s="496" t="e">
        <f>#VALUE!</f>
        <v>#VALUE!</v>
      </c>
      <c r="D109" s="413"/>
      <c r="E109" s="422"/>
      <c r="F109" s="422"/>
      <c r="G109" s="422"/>
      <c r="H109" s="416"/>
      <c r="I109" s="416"/>
      <c r="J109" s="416"/>
      <c r="K109" s="439"/>
      <c r="L109" s="419"/>
    </row>
    <row r="110" spans="3:12" ht="15.75" thickBot="1" x14ac:dyDescent="0.3">
      <c r="C110" s="415"/>
      <c r="D110" s="413"/>
      <c r="E110" s="422"/>
      <c r="F110" s="422"/>
      <c r="G110" s="422"/>
      <c r="H110" s="416"/>
      <c r="I110" s="416"/>
      <c r="J110" s="416"/>
      <c r="K110" s="439"/>
      <c r="L110" s="419"/>
    </row>
    <row r="111" spans="3:12" ht="30.75" thickBot="1" x14ac:dyDescent="0.3">
      <c r="C111" s="450" t="s">
        <v>44</v>
      </c>
      <c r="D111" s="453" t="s">
        <v>45</v>
      </c>
      <c r="E111" s="452" t="s">
        <v>55</v>
      </c>
      <c r="F111" s="452" t="s">
        <v>57</v>
      </c>
      <c r="G111" s="451" t="s">
        <v>27</v>
      </c>
      <c r="H111" s="457" t="s">
        <v>187</v>
      </c>
      <c r="I111" s="452" t="s">
        <v>46</v>
      </c>
      <c r="J111" s="452" t="s">
        <v>188</v>
      </c>
      <c r="K111" s="450" t="s">
        <v>469</v>
      </c>
      <c r="L111" s="452" t="s">
        <v>470</v>
      </c>
    </row>
    <row r="112" spans="3:12" x14ac:dyDescent="0.25">
      <c r="C112" s="424" t="s">
        <v>47</v>
      </c>
      <c r="D112" s="568">
        <v>18</v>
      </c>
      <c r="E112" s="479">
        <v>0</v>
      </c>
      <c r="F112" s="442">
        <v>20000</v>
      </c>
      <c r="G112" s="426">
        <f t="shared" ref="G112:G120" si="5">E112*F112</f>
        <v>0</v>
      </c>
      <c r="H112" s="481" t="s">
        <v>186</v>
      </c>
      <c r="I112" s="427" t="s">
        <v>1442</v>
      </c>
      <c r="J112" s="427" t="str">
        <f>VLOOKUP(I112,Presupuesto!$B$11:$C$587,2,0)</f>
        <v>INTERESES DE INSTITUCIONES PUBLICAS FINANCIERAS</v>
      </c>
      <c r="K112" s="508" t="s">
        <v>180</v>
      </c>
      <c r="L112" s="427" t="s">
        <v>453</v>
      </c>
    </row>
    <row r="113" spans="3:12" x14ac:dyDescent="0.25">
      <c r="C113" s="428" t="s">
        <v>48</v>
      </c>
      <c r="D113" s="569"/>
      <c r="E113" s="493">
        <f>D112</f>
        <v>18</v>
      </c>
      <c r="F113" s="429">
        <v>50</v>
      </c>
      <c r="G113" s="426">
        <f t="shared" si="5"/>
        <v>900</v>
      </c>
      <c r="H113" s="481" t="s">
        <v>185</v>
      </c>
      <c r="I113" s="427" t="s">
        <v>930</v>
      </c>
      <c r="J113" s="427" t="str">
        <f>VLOOKUP(I113,Presupuesto!$B$11:$C$587,2,0)</f>
        <v>PAPEL DE ESCRITORIO</v>
      </c>
      <c r="K113" s="509" t="s">
        <v>533</v>
      </c>
      <c r="L113" s="427" t="s">
        <v>471</v>
      </c>
    </row>
    <row r="114" spans="3:12" x14ac:dyDescent="0.25">
      <c r="C114" s="428" t="s">
        <v>49</v>
      </c>
      <c r="D114" s="569"/>
      <c r="E114" s="493">
        <f>D112</f>
        <v>18</v>
      </c>
      <c r="F114" s="429">
        <v>150</v>
      </c>
      <c r="G114" s="426">
        <f t="shared" si="5"/>
        <v>2700</v>
      </c>
      <c r="H114" s="481" t="s">
        <v>185</v>
      </c>
      <c r="I114" s="427" t="s">
        <v>907</v>
      </c>
      <c r="J114" s="427" t="str">
        <f>VLOOKUP(I114,Presupuesto!$B$11:$C$587,2,0)</f>
        <v>ALIMENTOS B EBIDAS PARA PERSONAS</v>
      </c>
      <c r="K114" s="509" t="s">
        <v>533</v>
      </c>
      <c r="L114" s="427" t="s">
        <v>455</v>
      </c>
    </row>
    <row r="115" spans="3:12" x14ac:dyDescent="0.25">
      <c r="C115" s="428" t="s">
        <v>50</v>
      </c>
      <c r="D115" s="569"/>
      <c r="E115" s="475">
        <v>0</v>
      </c>
      <c r="F115" s="445">
        <v>10000</v>
      </c>
      <c r="G115" s="426">
        <f t="shared" si="5"/>
        <v>0</v>
      </c>
      <c r="H115" s="481"/>
      <c r="I115" s="427" t="s">
        <v>1450</v>
      </c>
      <c r="J115" s="427" t="str">
        <f>VLOOKUP(I115,Presupuesto!$B$11:$C$587,2,0)</f>
        <v>OTROS INTERESES</v>
      </c>
      <c r="K115" s="509" t="s">
        <v>533</v>
      </c>
      <c r="L115" s="427" t="s">
        <v>471</v>
      </c>
    </row>
    <row r="116" spans="3:12" x14ac:dyDescent="0.25">
      <c r="C116" s="428" t="s">
        <v>478</v>
      </c>
      <c r="D116" s="569"/>
      <c r="E116" s="475">
        <v>18</v>
      </c>
      <c r="F116" s="445">
        <v>250</v>
      </c>
      <c r="G116" s="426">
        <f t="shared" si="5"/>
        <v>4500</v>
      </c>
      <c r="H116" s="481" t="s">
        <v>185</v>
      </c>
      <c r="I116" s="427" t="s">
        <v>1450</v>
      </c>
      <c r="J116" s="427" t="str">
        <f>VLOOKUP(I116,Presupuesto!$B$11:$C$587,2,0)</f>
        <v>OTROS INTERESES</v>
      </c>
      <c r="K116" s="509" t="s">
        <v>533</v>
      </c>
      <c r="L116" s="427" t="s">
        <v>471</v>
      </c>
    </row>
    <row r="117" spans="3:12" x14ac:dyDescent="0.25">
      <c r="C117" s="428" t="s">
        <v>51</v>
      </c>
      <c r="D117" s="569"/>
      <c r="E117" s="493">
        <f>(D112*25)/500</f>
        <v>0.9</v>
      </c>
      <c r="F117" s="429">
        <v>85</v>
      </c>
      <c r="G117" s="426">
        <f t="shared" si="5"/>
        <v>76.5</v>
      </c>
      <c r="H117" s="481" t="s">
        <v>185</v>
      </c>
      <c r="I117" s="427" t="s">
        <v>930</v>
      </c>
      <c r="J117" s="427" t="str">
        <f>VLOOKUP(I117,Presupuesto!$B$11:$C$587,2,0)</f>
        <v>PAPEL DE ESCRITORIO</v>
      </c>
      <c r="K117" s="509" t="s">
        <v>533</v>
      </c>
      <c r="L117" s="427" t="s">
        <v>471</v>
      </c>
    </row>
    <row r="118" spans="3:12" x14ac:dyDescent="0.25">
      <c r="C118" s="428" t="s">
        <v>174</v>
      </c>
      <c r="D118" s="569"/>
      <c r="E118" s="493">
        <f>D112/12</f>
        <v>1.5</v>
      </c>
      <c r="F118" s="429">
        <v>36</v>
      </c>
      <c r="G118" s="426">
        <f t="shared" si="5"/>
        <v>54</v>
      </c>
      <c r="H118" s="481" t="s">
        <v>185</v>
      </c>
      <c r="I118" s="427" t="s">
        <v>385</v>
      </c>
      <c r="J118" s="427" t="str">
        <f>VLOOKUP(I118,Presupuesto!$B$11:$C$587,2,0)</f>
        <v>UTILES DE ESCRITORIO, OFICINA Y ENZE¥ANZA</v>
      </c>
      <c r="K118" s="509" t="s">
        <v>533</v>
      </c>
      <c r="L118" s="427" t="s">
        <v>471</v>
      </c>
    </row>
    <row r="119" spans="3:12" x14ac:dyDescent="0.25">
      <c r="C119" s="428" t="s">
        <v>34</v>
      </c>
      <c r="D119" s="569"/>
      <c r="E119" s="493">
        <f>D112/12</f>
        <v>1.5</v>
      </c>
      <c r="F119" s="429">
        <v>80</v>
      </c>
      <c r="G119" s="426">
        <f t="shared" si="5"/>
        <v>120</v>
      </c>
      <c r="H119" s="481" t="s">
        <v>185</v>
      </c>
      <c r="I119" s="427" t="s">
        <v>385</v>
      </c>
      <c r="J119" s="427" t="str">
        <f>VLOOKUP(I119,Presupuesto!$B$11:$C$587,2,0)</f>
        <v>UTILES DE ESCRITORIO, OFICINA Y ENZE¥ANZA</v>
      </c>
      <c r="K119" s="509" t="s">
        <v>533</v>
      </c>
      <c r="L119" s="427" t="s">
        <v>471</v>
      </c>
    </row>
    <row r="120" spans="3:12" x14ac:dyDescent="0.25">
      <c r="C120" s="437" t="s">
        <v>52</v>
      </c>
      <c r="D120" s="569"/>
      <c r="E120" s="497">
        <v>0</v>
      </c>
      <c r="F120" s="446">
        <v>25</v>
      </c>
      <c r="G120" s="426">
        <f t="shared" si="5"/>
        <v>0</v>
      </c>
      <c r="H120" s="481"/>
      <c r="I120" s="427" t="s">
        <v>1450</v>
      </c>
      <c r="J120" s="427" t="str">
        <f>VLOOKUP(I120,Presupuesto!$B$11:$C$587,2,0)</f>
        <v>OTROS INTERESES</v>
      </c>
      <c r="K120" s="509" t="s">
        <v>533</v>
      </c>
      <c r="L120" s="427" t="s">
        <v>471</v>
      </c>
    </row>
    <row r="121" spans="3:12" ht="15.75" thickBot="1" x14ac:dyDescent="0.3">
      <c r="C121" s="498" t="s">
        <v>497</v>
      </c>
      <c r="D121" s="499">
        <v>0</v>
      </c>
      <c r="E121" s="500">
        <v>0</v>
      </c>
      <c r="F121" s="433">
        <f>HLOOKUP(C121,$AH$2:$BU$3,2,0)</f>
        <v>1200</v>
      </c>
      <c r="G121" s="434">
        <f>D121*E121*F121</f>
        <v>0</v>
      </c>
      <c r="H121" s="481"/>
      <c r="I121" s="427" t="s">
        <v>1450</v>
      </c>
      <c r="J121" s="435" t="str">
        <f>VLOOKUP(I121,Presupuesto!$B$11:$C$587,2,0)</f>
        <v>OTROS INTERESES</v>
      </c>
      <c r="K121" s="510" t="str">
        <f>$K$112</f>
        <v>Desarrollo Curricular</v>
      </c>
      <c r="L121" s="427" t="s">
        <v>471</v>
      </c>
    </row>
    <row r="122" spans="3:12" x14ac:dyDescent="0.25">
      <c r="C122" s="419"/>
      <c r="D122" s="419"/>
      <c r="E122" s="419"/>
      <c r="F122" s="419"/>
      <c r="G122" s="419"/>
      <c r="H122" s="417"/>
      <c r="I122" s="419"/>
      <c r="J122" s="419"/>
      <c r="K122" s="419"/>
      <c r="L122" s="419"/>
    </row>
    <row r="123" spans="3:12" ht="15.75" thickBot="1" x14ac:dyDescent="0.3">
      <c r="C123" s="419"/>
      <c r="D123" s="419"/>
      <c r="E123" s="419"/>
      <c r="F123" s="419"/>
      <c r="G123" s="419"/>
      <c r="H123" s="417"/>
      <c r="I123" s="419"/>
      <c r="J123" s="419"/>
      <c r="K123" s="419"/>
      <c r="L123" s="419"/>
    </row>
    <row r="124" spans="3:12" ht="15.75" thickBot="1" x14ac:dyDescent="0.3">
      <c r="C124" s="411" t="s">
        <v>43</v>
      </c>
      <c r="D124" s="412">
        <f>SUM(G131:G140)</f>
        <v>11597.916666666666</v>
      </c>
      <c r="E124" s="422"/>
      <c r="F124" s="422"/>
      <c r="G124" s="422"/>
      <c r="H124" s="416"/>
      <c r="I124" s="416"/>
      <c r="J124" s="416"/>
      <c r="K124" s="439"/>
      <c r="L124" s="419"/>
    </row>
    <row r="125" spans="3:12" x14ac:dyDescent="0.25">
      <c r="C125" s="415"/>
      <c r="D125" s="413"/>
      <c r="E125" s="422"/>
      <c r="F125" s="422"/>
      <c r="G125" s="422"/>
      <c r="H125" s="416"/>
      <c r="I125" s="416"/>
      <c r="J125" s="416"/>
      <c r="K125" s="439"/>
      <c r="L125" s="419"/>
    </row>
    <row r="126" spans="3:12" x14ac:dyDescent="0.25">
      <c r="C126" s="415"/>
      <c r="D126" s="413"/>
      <c r="E126" s="422"/>
      <c r="F126" s="422"/>
      <c r="G126" s="422"/>
      <c r="H126" s="416"/>
      <c r="I126" s="416"/>
      <c r="J126" s="416"/>
      <c r="K126" s="439"/>
      <c r="L126" s="419"/>
    </row>
    <row r="127" spans="3:12" ht="15.75" x14ac:dyDescent="0.25">
      <c r="C127" s="494" t="s">
        <v>450</v>
      </c>
      <c r="D127" s="495"/>
      <c r="E127" s="422"/>
      <c r="F127" s="422"/>
      <c r="G127" s="422"/>
      <c r="H127" s="416"/>
      <c r="I127" s="416"/>
      <c r="J127" s="416"/>
      <c r="K127" s="439"/>
      <c r="L127" s="419"/>
    </row>
    <row r="128" spans="3:12" ht="18.75" x14ac:dyDescent="0.25">
      <c r="C128" s="496" t="e">
        <f>#VALUE!</f>
        <v>#VALUE!</v>
      </c>
      <c r="D128" s="413"/>
      <c r="E128" s="422"/>
      <c r="F128" s="422"/>
      <c r="G128" s="422"/>
      <c r="H128" s="416"/>
      <c r="I128" s="416"/>
      <c r="J128" s="416"/>
      <c r="K128" s="439"/>
      <c r="L128" s="419"/>
    </row>
    <row r="129" spans="3:12" ht="15.75" thickBot="1" x14ac:dyDescent="0.3">
      <c r="C129" s="415"/>
      <c r="D129" s="413"/>
      <c r="E129" s="422"/>
      <c r="F129" s="422"/>
      <c r="G129" s="422"/>
      <c r="H129" s="416"/>
      <c r="I129" s="416"/>
      <c r="J129" s="416"/>
      <c r="K129" s="439"/>
      <c r="L129" s="419"/>
    </row>
    <row r="130" spans="3:12" ht="30.75" thickBot="1" x14ac:dyDescent="0.3">
      <c r="C130" s="450" t="s">
        <v>44</v>
      </c>
      <c r="D130" s="453" t="s">
        <v>45</v>
      </c>
      <c r="E130" s="452" t="s">
        <v>55</v>
      </c>
      <c r="F130" s="452" t="s">
        <v>57</v>
      </c>
      <c r="G130" s="451" t="s">
        <v>27</v>
      </c>
      <c r="H130" s="457" t="s">
        <v>187</v>
      </c>
      <c r="I130" s="452" t="s">
        <v>46</v>
      </c>
      <c r="J130" s="452" t="s">
        <v>188</v>
      </c>
      <c r="K130" s="450" t="s">
        <v>469</v>
      </c>
      <c r="L130" s="452" t="s">
        <v>470</v>
      </c>
    </row>
    <row r="131" spans="3:12" x14ac:dyDescent="0.25">
      <c r="C131" s="424" t="s">
        <v>47</v>
      </c>
      <c r="D131" s="568">
        <v>25</v>
      </c>
      <c r="E131" s="479">
        <v>0</v>
      </c>
      <c r="F131" s="442">
        <v>20000</v>
      </c>
      <c r="G131" s="426">
        <f t="shared" ref="G131:G139" si="6">E131*F131</f>
        <v>0</v>
      </c>
      <c r="H131" s="481" t="s">
        <v>186</v>
      </c>
      <c r="I131" s="427" t="s">
        <v>1442</v>
      </c>
      <c r="J131" s="427" t="str">
        <f>VLOOKUP(I131,Presupuesto!$B$11:$C$587,2,0)</f>
        <v>INTERESES DE INSTITUCIONES PUBLICAS FINANCIERAS</v>
      </c>
      <c r="K131" s="508" t="s">
        <v>180</v>
      </c>
      <c r="L131" s="427" t="s">
        <v>453</v>
      </c>
    </row>
    <row r="132" spans="3:12" x14ac:dyDescent="0.25">
      <c r="C132" s="428" t="s">
        <v>48</v>
      </c>
      <c r="D132" s="569"/>
      <c r="E132" s="493">
        <f>D131</f>
        <v>25</v>
      </c>
      <c r="F132" s="429">
        <v>50</v>
      </c>
      <c r="G132" s="426">
        <f t="shared" si="6"/>
        <v>1250</v>
      </c>
      <c r="H132" s="481" t="s">
        <v>185</v>
      </c>
      <c r="I132" s="427" t="s">
        <v>930</v>
      </c>
      <c r="J132" s="427" t="str">
        <f>VLOOKUP(I132,Presupuesto!$B$11:$C$587,2,0)</f>
        <v>PAPEL DE ESCRITORIO</v>
      </c>
      <c r="K132" s="509" t="s">
        <v>533</v>
      </c>
      <c r="L132" s="427" t="s">
        <v>471</v>
      </c>
    </row>
    <row r="133" spans="3:12" x14ac:dyDescent="0.25">
      <c r="C133" s="428" t="s">
        <v>49</v>
      </c>
      <c r="D133" s="569"/>
      <c r="E133" s="493">
        <f>D131</f>
        <v>25</v>
      </c>
      <c r="F133" s="429">
        <v>150</v>
      </c>
      <c r="G133" s="426">
        <f t="shared" si="6"/>
        <v>3750</v>
      </c>
      <c r="H133" s="481" t="s">
        <v>185</v>
      </c>
      <c r="I133" s="427" t="s">
        <v>907</v>
      </c>
      <c r="J133" s="427" t="str">
        <f>VLOOKUP(I133,Presupuesto!$B$11:$C$587,2,0)</f>
        <v>ALIMENTOS B EBIDAS PARA PERSONAS</v>
      </c>
      <c r="K133" s="509" t="s">
        <v>533</v>
      </c>
      <c r="L133" s="427" t="s">
        <v>455</v>
      </c>
    </row>
    <row r="134" spans="3:12" x14ac:dyDescent="0.25">
      <c r="C134" s="428" t="s">
        <v>50</v>
      </c>
      <c r="D134" s="569"/>
      <c r="E134" s="475">
        <v>0</v>
      </c>
      <c r="F134" s="445">
        <v>10000</v>
      </c>
      <c r="G134" s="426">
        <f t="shared" si="6"/>
        <v>0</v>
      </c>
      <c r="H134" s="481"/>
      <c r="I134" s="427" t="s">
        <v>1450</v>
      </c>
      <c r="J134" s="427" t="str">
        <f>VLOOKUP(I134,Presupuesto!$B$11:$C$587,2,0)</f>
        <v>OTROS INTERESES</v>
      </c>
      <c r="K134" s="509" t="s">
        <v>533</v>
      </c>
      <c r="L134" s="427" t="s">
        <v>471</v>
      </c>
    </row>
    <row r="135" spans="3:12" x14ac:dyDescent="0.25">
      <c r="C135" s="428" t="s">
        <v>478</v>
      </c>
      <c r="D135" s="569"/>
      <c r="E135" s="475">
        <v>25</v>
      </c>
      <c r="F135" s="445">
        <v>250</v>
      </c>
      <c r="G135" s="426">
        <f t="shared" si="6"/>
        <v>6250</v>
      </c>
      <c r="H135" s="481" t="s">
        <v>185</v>
      </c>
      <c r="I135" s="427" t="s">
        <v>1450</v>
      </c>
      <c r="J135" s="427" t="str">
        <f>VLOOKUP(I135,Presupuesto!$B$11:$C$587,2,0)</f>
        <v>OTROS INTERESES</v>
      </c>
      <c r="K135" s="509" t="s">
        <v>533</v>
      </c>
      <c r="L135" s="427" t="s">
        <v>471</v>
      </c>
    </row>
    <row r="136" spans="3:12" x14ac:dyDescent="0.25">
      <c r="C136" s="428" t="s">
        <v>51</v>
      </c>
      <c r="D136" s="569"/>
      <c r="E136" s="493">
        <f>(D131*25)/500</f>
        <v>1.25</v>
      </c>
      <c r="F136" s="429">
        <v>85</v>
      </c>
      <c r="G136" s="426">
        <f t="shared" si="6"/>
        <v>106.25</v>
      </c>
      <c r="H136" s="481" t="s">
        <v>185</v>
      </c>
      <c r="I136" s="427" t="s">
        <v>930</v>
      </c>
      <c r="J136" s="427" t="str">
        <f>VLOOKUP(I136,Presupuesto!$B$11:$C$587,2,0)</f>
        <v>PAPEL DE ESCRITORIO</v>
      </c>
      <c r="K136" s="509" t="s">
        <v>533</v>
      </c>
      <c r="L136" s="427" t="s">
        <v>471</v>
      </c>
    </row>
    <row r="137" spans="3:12" x14ac:dyDescent="0.25">
      <c r="C137" s="428" t="s">
        <v>174</v>
      </c>
      <c r="D137" s="569"/>
      <c r="E137" s="493">
        <f>D131/12</f>
        <v>2.0833333333333335</v>
      </c>
      <c r="F137" s="429">
        <v>36</v>
      </c>
      <c r="G137" s="426">
        <f t="shared" si="6"/>
        <v>75</v>
      </c>
      <c r="H137" s="481" t="s">
        <v>185</v>
      </c>
      <c r="I137" s="427" t="s">
        <v>385</v>
      </c>
      <c r="J137" s="427" t="str">
        <f>VLOOKUP(I137,Presupuesto!$B$11:$C$587,2,0)</f>
        <v>UTILES DE ESCRITORIO, OFICINA Y ENZE¥ANZA</v>
      </c>
      <c r="K137" s="509" t="s">
        <v>533</v>
      </c>
      <c r="L137" s="427" t="s">
        <v>471</v>
      </c>
    </row>
    <row r="138" spans="3:12" x14ac:dyDescent="0.25">
      <c r="C138" s="428" t="s">
        <v>34</v>
      </c>
      <c r="D138" s="569"/>
      <c r="E138" s="493">
        <f>D131/12</f>
        <v>2.0833333333333335</v>
      </c>
      <c r="F138" s="429">
        <v>80</v>
      </c>
      <c r="G138" s="426">
        <f t="shared" si="6"/>
        <v>166.66666666666669</v>
      </c>
      <c r="H138" s="481" t="s">
        <v>185</v>
      </c>
      <c r="I138" s="427" t="s">
        <v>385</v>
      </c>
      <c r="J138" s="427" t="str">
        <f>VLOOKUP(I138,Presupuesto!$B$11:$C$587,2,0)</f>
        <v>UTILES DE ESCRITORIO, OFICINA Y ENZE¥ANZA</v>
      </c>
      <c r="K138" s="509" t="s">
        <v>533</v>
      </c>
      <c r="L138" s="427" t="s">
        <v>471</v>
      </c>
    </row>
    <row r="139" spans="3:12" x14ac:dyDescent="0.25">
      <c r="C139" s="437" t="s">
        <v>52</v>
      </c>
      <c r="D139" s="569"/>
      <c r="E139" s="497">
        <v>0</v>
      </c>
      <c r="F139" s="446">
        <v>25</v>
      </c>
      <c r="G139" s="426">
        <f t="shared" si="6"/>
        <v>0</v>
      </c>
      <c r="H139" s="481"/>
      <c r="I139" s="427" t="s">
        <v>1450</v>
      </c>
      <c r="J139" s="427" t="str">
        <f>VLOOKUP(I139,Presupuesto!$B$11:$C$587,2,0)</f>
        <v>OTROS INTERESES</v>
      </c>
      <c r="K139" s="509" t="s">
        <v>533</v>
      </c>
      <c r="L139" s="427" t="s">
        <v>471</v>
      </c>
    </row>
    <row r="140" spans="3:12" ht="15.75" thickBot="1" x14ac:dyDescent="0.3">
      <c r="C140" s="498" t="s">
        <v>497</v>
      </c>
      <c r="D140" s="499">
        <v>0</v>
      </c>
      <c r="E140" s="500">
        <v>0</v>
      </c>
      <c r="F140" s="433">
        <f>HLOOKUP(C140,$AH$2:$BU$3,2,0)</f>
        <v>1200</v>
      </c>
      <c r="G140" s="434">
        <f>D140*E140*F140</f>
        <v>0</v>
      </c>
      <c r="H140" s="481"/>
      <c r="I140" s="427" t="s">
        <v>1450</v>
      </c>
      <c r="J140" s="435" t="str">
        <f>VLOOKUP(I140,Presupuesto!$B$11:$C$587,2,0)</f>
        <v>OTROS INTERESES</v>
      </c>
      <c r="K140" s="509" t="s">
        <v>533</v>
      </c>
      <c r="L140" s="427" t="s">
        <v>471</v>
      </c>
    </row>
    <row r="141" spans="3:12" x14ac:dyDescent="0.25">
      <c r="C141" s="422"/>
      <c r="D141" s="419"/>
      <c r="E141" s="439"/>
      <c r="F141" s="439"/>
      <c r="G141" s="439"/>
      <c r="H141" s="491"/>
      <c r="I141" s="439"/>
      <c r="J141" s="439"/>
      <c r="K141" s="439"/>
      <c r="L141" s="419"/>
    </row>
    <row r="142" spans="3:12" ht="15.75" thickBot="1" x14ac:dyDescent="0.3">
      <c r="C142" s="419"/>
      <c r="D142" s="419"/>
      <c r="E142" s="419"/>
      <c r="F142" s="419"/>
      <c r="G142" s="419"/>
      <c r="H142" s="417"/>
      <c r="I142" s="419"/>
      <c r="J142" s="419"/>
      <c r="K142" s="419"/>
      <c r="L142" s="419"/>
    </row>
    <row r="143" spans="3:12" ht="15.75" thickBot="1" x14ac:dyDescent="0.3">
      <c r="C143" s="411" t="s">
        <v>43</v>
      </c>
      <c r="D143" s="412">
        <f>SUM(G150:G159)</f>
        <v>10670.083333333334</v>
      </c>
      <c r="E143" s="422"/>
      <c r="F143" s="422"/>
      <c r="G143" s="422"/>
      <c r="H143" s="416"/>
      <c r="I143" s="416"/>
      <c r="J143" s="416"/>
      <c r="K143" s="439"/>
      <c r="L143" s="419"/>
    </row>
    <row r="144" spans="3:12" x14ac:dyDescent="0.25">
      <c r="C144" s="415"/>
      <c r="D144" s="413"/>
      <c r="E144" s="422"/>
      <c r="F144" s="422"/>
      <c r="G144" s="422"/>
      <c r="H144" s="416"/>
      <c r="I144" s="416"/>
      <c r="J144" s="416"/>
      <c r="K144" s="439"/>
      <c r="L144" s="419"/>
    </row>
    <row r="145" spans="3:12" x14ac:dyDescent="0.25">
      <c r="C145" s="415"/>
      <c r="D145" s="413"/>
      <c r="E145" s="422"/>
      <c r="F145" s="422"/>
      <c r="G145" s="422"/>
      <c r="H145" s="416"/>
      <c r="I145" s="416"/>
      <c r="J145" s="416"/>
      <c r="K145" s="439"/>
      <c r="L145" s="419"/>
    </row>
    <row r="146" spans="3:12" ht="15.75" x14ac:dyDescent="0.25">
      <c r="C146" s="494" t="s">
        <v>450</v>
      </c>
      <c r="D146" s="495"/>
      <c r="E146" s="422"/>
      <c r="F146" s="422"/>
      <c r="G146" s="422"/>
      <c r="H146" s="416"/>
      <c r="I146" s="416"/>
      <c r="J146" s="416"/>
      <c r="K146" s="439"/>
      <c r="L146" s="419"/>
    </row>
    <row r="147" spans="3:12" ht="18.75" x14ac:dyDescent="0.25">
      <c r="C147" s="496" t="e">
        <f>#VALUE!</f>
        <v>#VALUE!</v>
      </c>
      <c r="D147" s="413"/>
      <c r="E147" s="422"/>
      <c r="F147" s="422"/>
      <c r="G147" s="422"/>
      <c r="H147" s="416"/>
      <c r="I147" s="416"/>
      <c r="J147" s="416"/>
      <c r="K147" s="439"/>
      <c r="L147" s="419"/>
    </row>
    <row r="148" spans="3:12" ht="15.75" thickBot="1" x14ac:dyDescent="0.3">
      <c r="C148" s="415"/>
      <c r="D148" s="413"/>
      <c r="E148" s="422"/>
      <c r="F148" s="422"/>
      <c r="G148" s="422"/>
      <c r="H148" s="416"/>
      <c r="I148" s="416"/>
      <c r="J148" s="416"/>
      <c r="K148" s="439"/>
      <c r="L148" s="419"/>
    </row>
    <row r="149" spans="3:12" ht="30.75" thickBot="1" x14ac:dyDescent="0.3">
      <c r="C149" s="450" t="s">
        <v>44</v>
      </c>
      <c r="D149" s="453" t="s">
        <v>45</v>
      </c>
      <c r="E149" s="452" t="s">
        <v>55</v>
      </c>
      <c r="F149" s="452" t="s">
        <v>57</v>
      </c>
      <c r="G149" s="451" t="s">
        <v>27</v>
      </c>
      <c r="H149" s="457" t="s">
        <v>187</v>
      </c>
      <c r="I149" s="452" t="s">
        <v>46</v>
      </c>
      <c r="J149" s="452" t="s">
        <v>188</v>
      </c>
      <c r="K149" s="450" t="s">
        <v>469</v>
      </c>
      <c r="L149" s="452" t="s">
        <v>470</v>
      </c>
    </row>
    <row r="150" spans="3:12" x14ac:dyDescent="0.25">
      <c r="C150" s="424" t="s">
        <v>47</v>
      </c>
      <c r="D150" s="568">
        <v>23</v>
      </c>
      <c r="E150" s="479">
        <v>0</v>
      </c>
      <c r="F150" s="442">
        <v>20000</v>
      </c>
      <c r="G150" s="426">
        <f t="shared" ref="G150:G158" si="7">E150*F150</f>
        <v>0</v>
      </c>
      <c r="H150" s="481" t="s">
        <v>186</v>
      </c>
      <c r="I150" s="427" t="s">
        <v>1442</v>
      </c>
      <c r="J150" s="427" t="str">
        <f>VLOOKUP(I150,Presupuesto!$B$11:$C$587,2,0)</f>
        <v>INTERESES DE INSTITUCIONES PUBLICAS FINANCIERAS</v>
      </c>
      <c r="K150" s="508" t="s">
        <v>180</v>
      </c>
      <c r="L150" s="427" t="s">
        <v>453</v>
      </c>
    </row>
    <row r="151" spans="3:12" x14ac:dyDescent="0.25">
      <c r="C151" s="428" t="s">
        <v>48</v>
      </c>
      <c r="D151" s="569"/>
      <c r="E151" s="493">
        <f>D150</f>
        <v>23</v>
      </c>
      <c r="F151" s="429">
        <v>50</v>
      </c>
      <c r="G151" s="426">
        <f t="shared" si="7"/>
        <v>1150</v>
      </c>
      <c r="H151" s="481" t="s">
        <v>185</v>
      </c>
      <c r="I151" s="427" t="s">
        <v>930</v>
      </c>
      <c r="J151" s="427" t="str">
        <f>VLOOKUP(I151,Presupuesto!$B$11:$C$587,2,0)</f>
        <v>PAPEL DE ESCRITORIO</v>
      </c>
      <c r="K151" s="509" t="s">
        <v>533</v>
      </c>
      <c r="L151" s="427" t="s">
        <v>471</v>
      </c>
    </row>
    <row r="152" spans="3:12" x14ac:dyDescent="0.25">
      <c r="C152" s="428" t="s">
        <v>49</v>
      </c>
      <c r="D152" s="569"/>
      <c r="E152" s="493">
        <f>D150</f>
        <v>23</v>
      </c>
      <c r="F152" s="429">
        <v>150</v>
      </c>
      <c r="G152" s="426">
        <f t="shared" si="7"/>
        <v>3450</v>
      </c>
      <c r="H152" s="481" t="s">
        <v>185</v>
      </c>
      <c r="I152" s="427" t="s">
        <v>907</v>
      </c>
      <c r="J152" s="427" t="str">
        <f>VLOOKUP(I152,Presupuesto!$B$11:$C$587,2,0)</f>
        <v>ALIMENTOS B EBIDAS PARA PERSONAS</v>
      </c>
      <c r="K152" s="509" t="s">
        <v>533</v>
      </c>
      <c r="L152" s="427" t="s">
        <v>455</v>
      </c>
    </row>
    <row r="153" spans="3:12" x14ac:dyDescent="0.25">
      <c r="C153" s="428" t="s">
        <v>50</v>
      </c>
      <c r="D153" s="569"/>
      <c r="E153" s="475">
        <v>0</v>
      </c>
      <c r="F153" s="445">
        <v>10000</v>
      </c>
      <c r="G153" s="426">
        <f t="shared" si="7"/>
        <v>0</v>
      </c>
      <c r="H153" s="481"/>
      <c r="I153" s="427" t="s">
        <v>1450</v>
      </c>
      <c r="J153" s="427" t="str">
        <f>VLOOKUP(I153,Presupuesto!$B$11:$C$587,2,0)</f>
        <v>OTROS INTERESES</v>
      </c>
      <c r="K153" s="509" t="s">
        <v>533</v>
      </c>
      <c r="L153" s="427" t="s">
        <v>471</v>
      </c>
    </row>
    <row r="154" spans="3:12" x14ac:dyDescent="0.25">
      <c r="C154" s="428" t="s">
        <v>478</v>
      </c>
      <c r="D154" s="569"/>
      <c r="E154" s="475">
        <v>23</v>
      </c>
      <c r="F154" s="445">
        <v>250</v>
      </c>
      <c r="G154" s="426">
        <f t="shared" si="7"/>
        <v>5750</v>
      </c>
      <c r="H154" s="481" t="s">
        <v>185</v>
      </c>
      <c r="I154" s="427" t="s">
        <v>1450</v>
      </c>
      <c r="J154" s="427" t="str">
        <f>VLOOKUP(I154,Presupuesto!$B$11:$C$587,2,0)</f>
        <v>OTROS INTERESES</v>
      </c>
      <c r="K154" s="509" t="s">
        <v>533</v>
      </c>
      <c r="L154" s="427" t="s">
        <v>471</v>
      </c>
    </row>
    <row r="155" spans="3:12" x14ac:dyDescent="0.25">
      <c r="C155" s="428" t="s">
        <v>51</v>
      </c>
      <c r="D155" s="569"/>
      <c r="E155" s="493">
        <f>(D150*25)/500</f>
        <v>1.1499999999999999</v>
      </c>
      <c r="F155" s="429">
        <v>85</v>
      </c>
      <c r="G155" s="426">
        <f t="shared" si="7"/>
        <v>97.749999999999986</v>
      </c>
      <c r="H155" s="481" t="s">
        <v>185</v>
      </c>
      <c r="I155" s="427" t="s">
        <v>930</v>
      </c>
      <c r="J155" s="427" t="str">
        <f>VLOOKUP(I155,Presupuesto!$B$11:$C$587,2,0)</f>
        <v>PAPEL DE ESCRITORIO</v>
      </c>
      <c r="K155" s="509" t="s">
        <v>533</v>
      </c>
      <c r="L155" s="427" t="s">
        <v>471</v>
      </c>
    </row>
    <row r="156" spans="3:12" x14ac:dyDescent="0.25">
      <c r="C156" s="428" t="s">
        <v>174</v>
      </c>
      <c r="D156" s="569"/>
      <c r="E156" s="493">
        <f>D150/12</f>
        <v>1.9166666666666667</v>
      </c>
      <c r="F156" s="429">
        <v>36</v>
      </c>
      <c r="G156" s="426">
        <f t="shared" si="7"/>
        <v>69</v>
      </c>
      <c r="H156" s="481" t="s">
        <v>185</v>
      </c>
      <c r="I156" s="427" t="s">
        <v>385</v>
      </c>
      <c r="J156" s="427" t="str">
        <f>VLOOKUP(I156,Presupuesto!$B$11:$C$587,2,0)</f>
        <v>UTILES DE ESCRITORIO, OFICINA Y ENZE¥ANZA</v>
      </c>
      <c r="K156" s="509" t="s">
        <v>533</v>
      </c>
      <c r="L156" s="427" t="s">
        <v>471</v>
      </c>
    </row>
    <row r="157" spans="3:12" x14ac:dyDescent="0.25">
      <c r="C157" s="428" t="s">
        <v>34</v>
      </c>
      <c r="D157" s="569"/>
      <c r="E157" s="493">
        <f>D150/12</f>
        <v>1.9166666666666667</v>
      </c>
      <c r="F157" s="429">
        <v>80</v>
      </c>
      <c r="G157" s="426">
        <f t="shared" si="7"/>
        <v>153.33333333333334</v>
      </c>
      <c r="H157" s="481" t="s">
        <v>185</v>
      </c>
      <c r="I157" s="427" t="s">
        <v>385</v>
      </c>
      <c r="J157" s="427" t="str">
        <f>VLOOKUP(I157,Presupuesto!$B$11:$C$587,2,0)</f>
        <v>UTILES DE ESCRITORIO, OFICINA Y ENZE¥ANZA</v>
      </c>
      <c r="K157" s="509" t="s">
        <v>533</v>
      </c>
      <c r="L157" s="427" t="s">
        <v>471</v>
      </c>
    </row>
    <row r="158" spans="3:12" x14ac:dyDescent="0.25">
      <c r="C158" s="437" t="s">
        <v>52</v>
      </c>
      <c r="D158" s="569"/>
      <c r="E158" s="497">
        <v>0</v>
      </c>
      <c r="F158" s="446">
        <v>25</v>
      </c>
      <c r="G158" s="426">
        <f t="shared" si="7"/>
        <v>0</v>
      </c>
      <c r="H158" s="481"/>
      <c r="I158" s="427" t="s">
        <v>1450</v>
      </c>
      <c r="J158" s="427" t="str">
        <f>VLOOKUP(I158,Presupuesto!$B$11:$C$587,2,0)</f>
        <v>OTROS INTERESES</v>
      </c>
      <c r="K158" s="509" t="s">
        <v>533</v>
      </c>
      <c r="L158" s="427" t="s">
        <v>471</v>
      </c>
    </row>
    <row r="159" spans="3:12" ht="15.75" thickBot="1" x14ac:dyDescent="0.3">
      <c r="C159" s="498" t="s">
        <v>497</v>
      </c>
      <c r="D159" s="499">
        <v>0</v>
      </c>
      <c r="E159" s="500">
        <v>0</v>
      </c>
      <c r="F159" s="433">
        <f>HLOOKUP(C159,$AH$2:$BU$3,2,0)</f>
        <v>1200</v>
      </c>
      <c r="G159" s="434">
        <f>D159*E159*F159</f>
        <v>0</v>
      </c>
      <c r="H159" s="481"/>
      <c r="I159" s="427" t="s">
        <v>1450</v>
      </c>
      <c r="J159" s="435" t="str">
        <f>VLOOKUP(I159,Presupuesto!$B$11:$C$587,2,0)</f>
        <v>OTROS INTERESES</v>
      </c>
      <c r="K159" s="509" t="s">
        <v>533</v>
      </c>
      <c r="L159" s="427" t="s">
        <v>471</v>
      </c>
    </row>
  </sheetData>
  <sheetCalcPr fullCalcOnLoad="1"/>
  <mergeCells count="8">
    <mergeCell ref="D17:D25"/>
    <mergeCell ref="D36:D44"/>
    <mergeCell ref="D112:D120"/>
    <mergeCell ref="D131:D139"/>
    <mergeCell ref="D150:D158"/>
    <mergeCell ref="D55:D63"/>
    <mergeCell ref="D74:D82"/>
    <mergeCell ref="D93:D101"/>
  </mergeCells>
  <dataValidations xWindow="957" yWindow="572"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50:H159 H36:H45 H17:H26 H74:H83 H93:H102 H112:H121 H131:H140 H55:H64">
      <formula1>$R$2:$S$2</formula1>
    </dataValidation>
    <dataValidation type="list" allowBlank="1" showInputMessage="1" showErrorMessage="1" errorTitle="¡Ingreso Inválido!" error="Seleccione una opción de la lista" promptTitle="Mes Requerido" prompt="Seleccione el mes en el que requiere el recurso." sqref="L36:L45 L55:L64 L74:L83 L93:L102 L150:L159 L112:L121 L131:L140 L17:L26">
      <formula1>$U$2:$AF$2</formula1>
    </dataValidation>
    <dataValidation type="list" allowBlank="1" showInputMessage="1" showErrorMessage="1" errorTitle="¡Ingreso Inválido!" error="Seleccione una opción de la lista." promptTitle="Dimensión Estratégica" prompt="Seleccione una opción de la lista." sqref="K131:K140 K36:K45 K17:K26 K55:K64 K112:K121 K74:K83 K93:K102 K150:K159">
      <formula1>$A$2:$K$2</formula1>
    </dataValidation>
    <dataValidation type="list" allowBlank="1" showInputMessage="1" showErrorMessage="1" errorTitle="¡Ingreso Inválido!" error="Verifique el valor ingresado._x000a_" sqref="I112:I121 I131:I140 I17:I26 I36:I45 I55:I64 I74:I83 I93:I102 I150:I159">
      <formula1>#REF!</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47"/>
  <sheetViews>
    <sheetView showGridLines="0" topLeftCell="C4" zoomScale="84" zoomScaleNormal="84" workbookViewId="0">
      <selection activeCell="G252" sqref="G252"/>
    </sheetView>
  </sheetViews>
  <sheetFormatPr baseColWidth="10" defaultColWidth="11.5703125" defaultRowHeight="15" x14ac:dyDescent="0.25"/>
  <cols>
    <col min="1" max="1" width="1.85546875" style="93" customWidth="1"/>
    <col min="2" max="2" width="17" style="93" customWidth="1"/>
    <col min="3" max="3" width="41.7109375" style="93" customWidth="1"/>
    <col min="4" max="4" width="29.28515625" style="81" customWidth="1"/>
    <col min="5" max="5" width="10.140625" style="93" customWidth="1"/>
    <col min="6" max="7" width="13.85546875" style="93" customWidth="1"/>
    <col min="8" max="8" width="13.85546875" style="81" customWidth="1"/>
    <col min="9" max="9" width="12.7109375" style="93" customWidth="1"/>
    <col min="10" max="10" width="41.85546875" style="93" customWidth="1"/>
    <col min="11" max="11" width="26.28515625" style="93" customWidth="1"/>
    <col min="12" max="12" width="11.5703125" style="93"/>
    <col min="13" max="13" width="14.7109375" style="93" bestFit="1" customWidth="1"/>
    <col min="14" max="77" width="11.5703125" style="93"/>
    <col min="78" max="78" width="16.7109375" style="93" bestFit="1" customWidth="1"/>
    <col min="79"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68" t="s">
        <v>181</v>
      </c>
      <c r="E2" s="130" t="s">
        <v>156</v>
      </c>
      <c r="F2" s="130" t="s">
        <v>534</v>
      </c>
      <c r="G2" s="130" t="s">
        <v>182</v>
      </c>
      <c r="H2" s="168"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c r="BZ2" s="93" t="s">
        <v>597</v>
      </c>
      <c r="CA2" s="93" t="s">
        <v>598</v>
      </c>
      <c r="CB2" s="93" t="s">
        <v>599</v>
      </c>
      <c r="CC2" s="93" t="s">
        <v>600</v>
      </c>
      <c r="CD2" s="93" t="s">
        <v>601</v>
      </c>
      <c r="CE2" s="93" t="s">
        <v>602</v>
      </c>
      <c r="CF2" s="93" t="s">
        <v>603</v>
      </c>
      <c r="CG2" s="93" t="s">
        <v>604</v>
      </c>
      <c r="CH2" s="93" t="s">
        <v>605</v>
      </c>
      <c r="CI2" s="93" t="s">
        <v>606</v>
      </c>
      <c r="CJ2" s="93" t="s">
        <v>607</v>
      </c>
      <c r="CK2" s="93" t="s">
        <v>608</v>
      </c>
      <c r="CL2" s="93" t="s">
        <v>609</v>
      </c>
      <c r="CM2" s="93" t="s">
        <v>610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c r="BZ3" s="394">
        <v>41436.800000000003</v>
      </c>
      <c r="CA3" s="394">
        <v>37669.82</v>
      </c>
      <c r="CB3" s="394">
        <v>33902.839999999997</v>
      </c>
      <c r="CC3" s="394">
        <v>30135.85</v>
      </c>
      <c r="CD3" s="394">
        <v>28252.36</v>
      </c>
      <c r="CE3" s="394">
        <v>26368.87</v>
      </c>
      <c r="CF3" s="394">
        <v>17893.16</v>
      </c>
      <c r="CG3" s="394">
        <v>16951.419999999998</v>
      </c>
      <c r="CH3" s="394">
        <v>13184.44</v>
      </c>
      <c r="CI3" s="394">
        <v>15032.56</v>
      </c>
      <c r="CJ3" s="394">
        <v>13264.02</v>
      </c>
      <c r="CK3" s="394">
        <v>12379.75</v>
      </c>
      <c r="CL3" s="394">
        <v>439.49</v>
      </c>
      <c r="CM3" s="394">
        <v>1904.46</v>
      </c>
    </row>
    <row r="5" spans="1:256" ht="52.5" x14ac:dyDescent="0.25">
      <c r="C5" s="204" t="s">
        <v>184</v>
      </c>
      <c r="D5" s="176">
        <f>SUMIF(C:C,$C$10,D:D)</f>
        <v>396000</v>
      </c>
      <c r="CA5" s="394"/>
    </row>
    <row r="6" spans="1:256" x14ac:dyDescent="0.25">
      <c r="CA6" s="394"/>
    </row>
    <row r="7" spans="1:256" x14ac:dyDescent="0.25">
      <c r="CA7" s="394"/>
    </row>
    <row r="8" spans="1:256" x14ac:dyDescent="0.25">
      <c r="C8" s="71" t="s">
        <v>54</v>
      </c>
      <c r="D8" s="83"/>
      <c r="E8" s="71"/>
      <c r="F8" s="71"/>
      <c r="G8" s="71"/>
      <c r="H8" s="83"/>
      <c r="I8" s="71"/>
      <c r="J8" s="71"/>
      <c r="CA8" s="394"/>
    </row>
    <row r="9" spans="1:256" ht="15.75" thickBot="1" x14ac:dyDescent="0.3">
      <c r="C9" s="102"/>
      <c r="D9" s="83"/>
      <c r="E9" s="102"/>
      <c r="F9" s="102"/>
      <c r="G9" s="102"/>
      <c r="H9" s="83"/>
      <c r="I9" s="102"/>
      <c r="J9" s="129"/>
      <c r="CA9" s="394"/>
    </row>
    <row r="10" spans="1:256" ht="15.75" thickBot="1" x14ac:dyDescent="0.3">
      <c r="C10" s="70" t="s">
        <v>43</v>
      </c>
      <c r="D10" s="30">
        <f>SUM(G17:G67)</f>
        <v>396000</v>
      </c>
      <c r="E10" s="101"/>
      <c r="F10" s="101"/>
      <c r="G10" s="101"/>
      <c r="H10" s="80"/>
      <c r="I10" s="80"/>
      <c r="J10" s="80"/>
      <c r="CA10" s="394"/>
    </row>
    <row r="11" spans="1:256" x14ac:dyDescent="0.25">
      <c r="B11" s="185"/>
      <c r="D11" s="31"/>
      <c r="E11" s="101"/>
      <c r="F11" s="101"/>
      <c r="G11" s="101"/>
      <c r="H11" s="80"/>
      <c r="I11" s="80"/>
      <c r="J11" s="80"/>
      <c r="CA11" s="394"/>
    </row>
    <row r="12" spans="1:256" x14ac:dyDescent="0.25">
      <c r="B12" s="185"/>
      <c r="D12" s="31"/>
      <c r="E12" s="101"/>
      <c r="F12" s="101"/>
      <c r="G12" s="101"/>
      <c r="H12" s="80"/>
      <c r="I12" s="80"/>
      <c r="J12" s="80"/>
      <c r="CA12" s="394"/>
    </row>
    <row r="13" spans="1:256" ht="15.75" x14ac:dyDescent="0.25">
      <c r="C13" s="218" t="s">
        <v>450</v>
      </c>
      <c r="D13" s="219"/>
      <c r="E13" s="101"/>
      <c r="F13" s="101"/>
      <c r="G13" s="101"/>
      <c r="H13" s="80"/>
      <c r="I13" s="80"/>
      <c r="J13" s="80"/>
      <c r="CA13" s="394"/>
    </row>
    <row r="14" spans="1:256" ht="18.75" x14ac:dyDescent="0.25">
      <c r="C14" s="233" t="e">
        <f>#VALUE!</f>
        <v>#VALUE!</v>
      </c>
      <c r="D14" s="31"/>
      <c r="E14" s="101"/>
      <c r="F14" s="101"/>
      <c r="G14" s="101"/>
      <c r="H14" s="80"/>
      <c r="I14" s="80"/>
      <c r="J14" s="80"/>
      <c r="CA14" s="394"/>
    </row>
    <row r="15" spans="1:256" ht="15.75" thickBot="1" x14ac:dyDescent="0.3">
      <c r="C15" s="102"/>
      <c r="D15" s="31"/>
      <c r="E15" s="101"/>
      <c r="F15" s="101"/>
      <c r="G15" s="101"/>
      <c r="H15" s="80"/>
      <c r="I15" s="80"/>
      <c r="J15" s="80"/>
      <c r="CA15" s="394"/>
    </row>
    <row r="16" spans="1:256" ht="30.75" thickBot="1" x14ac:dyDescent="0.3">
      <c r="C16" s="142" t="s">
        <v>44</v>
      </c>
      <c r="D16" s="146" t="s">
        <v>55</v>
      </c>
      <c r="E16" s="178" t="s">
        <v>56</v>
      </c>
      <c r="F16" s="146" t="s">
        <v>57</v>
      </c>
      <c r="G16" s="143" t="s">
        <v>27</v>
      </c>
      <c r="H16" s="141" t="s">
        <v>187</v>
      </c>
      <c r="I16" s="144" t="s">
        <v>46</v>
      </c>
      <c r="J16" s="144" t="s">
        <v>188</v>
      </c>
      <c r="K16" s="144" t="s">
        <v>469</v>
      </c>
      <c r="L16" s="144" t="s">
        <v>470</v>
      </c>
      <c r="CA16" s="394"/>
    </row>
    <row r="17" spans="3:79" ht="15.75" hidden="1" thickBot="1" x14ac:dyDescent="0.3">
      <c r="C17" s="145" t="s">
        <v>597</v>
      </c>
      <c r="D17" s="211"/>
      <c r="E17" s="160">
        <v>12</v>
      </c>
      <c r="F17" s="395">
        <f>HLOOKUP($C17,$BZ$2:$CM$3,2,0)</f>
        <v>41436.800000000003</v>
      </c>
      <c r="G17" s="121">
        <f>D17*E17*F17</f>
        <v>0</v>
      </c>
      <c r="H17" s="173" t="s">
        <v>185</v>
      </c>
      <c r="I17" s="122" t="s">
        <v>311</v>
      </c>
      <c r="J17" s="122" t="str">
        <f>VLOOKUP(I17,Presupuesto!$B$11:$C$586,2,0)</f>
        <v>SUELDOS Y SALARIOS BASICOS (11100-00)</v>
      </c>
      <c r="K17" s="244" t="s">
        <v>180</v>
      </c>
      <c r="L17" s="106" t="s">
        <v>453</v>
      </c>
      <c r="CA17" s="394"/>
    </row>
    <row r="18" spans="3:79" hidden="1" x14ac:dyDescent="0.25">
      <c r="C18" s="179" t="s">
        <v>58</v>
      </c>
      <c r="D18" s="171"/>
      <c r="E18" s="162">
        <v>0</v>
      </c>
      <c r="F18" s="108">
        <f>IF(E17=0,"",(G17/E17)/12*E17)</f>
        <v>0</v>
      </c>
      <c r="G18" s="105">
        <f>F18</f>
        <v>0</v>
      </c>
      <c r="H18" s="172" t="s">
        <v>186</v>
      </c>
      <c r="I18" s="124" t="s">
        <v>314</v>
      </c>
      <c r="J18" s="124" t="str">
        <f>VLOOKUP(I18,Presupuesto!$B$11:$C$586,2,0)</f>
        <v>AGUINALDO Y DECIMOCUARTO MES (11500-00)</v>
      </c>
      <c r="K18" s="106" t="str">
        <f>$K$17</f>
        <v>Desarrollo Curricular</v>
      </c>
      <c r="L18" s="106" t="s">
        <v>471</v>
      </c>
      <c r="CA18" s="394"/>
    </row>
    <row r="19" spans="3:79" ht="15.75" hidden="1" thickBot="1" x14ac:dyDescent="0.3">
      <c r="C19" s="180" t="s">
        <v>59</v>
      </c>
      <c r="D19" s="171"/>
      <c r="E19" s="162">
        <v>0</v>
      </c>
      <c r="F19" s="125">
        <f>IF(E17&lt;6,"",((E17-6)/12)*(G17/E17))</f>
        <v>0</v>
      </c>
      <c r="G19" s="105">
        <f>F19</f>
        <v>0</v>
      </c>
      <c r="H19" s="172" t="s">
        <v>186</v>
      </c>
      <c r="I19" s="109" t="s">
        <v>634</v>
      </c>
      <c r="J19" s="109" t="str">
        <f>VLOOKUP(I19,Presupuesto!$B$11:$C$586,2,0)</f>
        <v>DECIMOCUARTO MES</v>
      </c>
      <c r="K19" s="106" t="str">
        <f t="shared" ref="K19:K67" si="0">$K$17</f>
        <v>Desarrollo Curricular</v>
      </c>
      <c r="L19" s="106" t="s">
        <v>454</v>
      </c>
      <c r="CA19" s="394"/>
    </row>
    <row r="20" spans="3:79" ht="15.75" hidden="1" thickBot="1" x14ac:dyDescent="0.3">
      <c r="C20" s="145" t="s">
        <v>598</v>
      </c>
      <c r="D20" s="211"/>
      <c r="E20" s="160">
        <v>12</v>
      </c>
      <c r="F20" s="395">
        <f>HLOOKUP($C20,$BZ$2:$CM$3,2,0)</f>
        <v>37669.82</v>
      </c>
      <c r="G20" s="121">
        <f>D20*E20*F20</f>
        <v>0</v>
      </c>
      <c r="H20" s="173"/>
      <c r="I20" s="122" t="s">
        <v>311</v>
      </c>
      <c r="J20" s="122" t="str">
        <f>VLOOKUP(I20,Presupuesto!$B$11:$C$586,2,0)</f>
        <v>SUELDOS Y SALARIOS BASICOS (11100-00)</v>
      </c>
      <c r="K20" s="427" t="str">
        <f t="shared" si="0"/>
        <v>Desarrollo Curricular</v>
      </c>
      <c r="L20" s="106" t="s">
        <v>454</v>
      </c>
    </row>
    <row r="21" spans="3:79" hidden="1" x14ac:dyDescent="0.25">
      <c r="C21" s="179" t="s">
        <v>58</v>
      </c>
      <c r="D21" s="171"/>
      <c r="E21" s="162">
        <v>0</v>
      </c>
      <c r="F21" s="108">
        <f>IF(E20=0,"",(G20/E20)/12*E20)</f>
        <v>0</v>
      </c>
      <c r="G21" s="105">
        <f>F21</f>
        <v>0</v>
      </c>
      <c r="H21" s="172"/>
      <c r="I21" s="124" t="s">
        <v>314</v>
      </c>
      <c r="J21" s="124" t="str">
        <f>VLOOKUP(I21,Presupuesto!$B$11:$C$586,2,0)</f>
        <v>AGUINALDO Y DECIMOCUARTO MES (11500-00)</v>
      </c>
      <c r="K21" s="427" t="str">
        <f t="shared" si="0"/>
        <v>Desarrollo Curricular</v>
      </c>
      <c r="L21" s="106" t="s">
        <v>454</v>
      </c>
    </row>
    <row r="22" spans="3:79" ht="15.75" hidden="1" thickBot="1" x14ac:dyDescent="0.3">
      <c r="C22" s="180" t="s">
        <v>59</v>
      </c>
      <c r="D22" s="171"/>
      <c r="E22" s="162">
        <v>0</v>
      </c>
      <c r="F22" s="125">
        <f>IF(E20&lt;6,"",((E20-6)/12)*(G20/E20))</f>
        <v>0</v>
      </c>
      <c r="G22" s="105">
        <f>F22</f>
        <v>0</v>
      </c>
      <c r="H22" s="172"/>
      <c r="I22" s="109" t="s">
        <v>634</v>
      </c>
      <c r="J22" s="109" t="str">
        <f>VLOOKUP(I22,Presupuesto!$B$11:$C$586,2,0)</f>
        <v>DECIMOCUARTO MES</v>
      </c>
      <c r="K22" s="427" t="str">
        <f t="shared" si="0"/>
        <v>Desarrollo Curricular</v>
      </c>
      <c r="L22" s="106" t="s">
        <v>454</v>
      </c>
    </row>
    <row r="23" spans="3:79" ht="15.75" hidden="1" thickBot="1" x14ac:dyDescent="0.3">
      <c r="C23" s="145" t="s">
        <v>599</v>
      </c>
      <c r="D23" s="211"/>
      <c r="E23" s="160">
        <v>12</v>
      </c>
      <c r="F23" s="395">
        <f>HLOOKUP($C23,$BZ$2:$CM$3,2,0)</f>
        <v>33902.839999999997</v>
      </c>
      <c r="G23" s="121">
        <f>D23*E23*F23</f>
        <v>0</v>
      </c>
      <c r="H23" s="173"/>
      <c r="I23" s="441" t="s">
        <v>311</v>
      </c>
      <c r="J23" s="122" t="str">
        <f>VLOOKUP(I23,Presupuesto!$B$11:$C$586,2,0)</f>
        <v>SUELDOS Y SALARIOS BASICOS (11100-00)</v>
      </c>
      <c r="K23" s="427" t="str">
        <f t="shared" si="0"/>
        <v>Desarrollo Curricular</v>
      </c>
      <c r="L23" s="106" t="s">
        <v>454</v>
      </c>
    </row>
    <row r="24" spans="3:79" hidden="1" x14ac:dyDescent="0.25">
      <c r="C24" s="179" t="s">
        <v>58</v>
      </c>
      <c r="D24" s="171"/>
      <c r="E24" s="162">
        <v>0</v>
      </c>
      <c r="F24" s="108">
        <f>IF(E23=0,"",(G23/E23)/12*E23)</f>
        <v>0</v>
      </c>
      <c r="G24" s="105">
        <f>F24</f>
        <v>0</v>
      </c>
      <c r="H24" s="172"/>
      <c r="I24" s="443" t="s">
        <v>314</v>
      </c>
      <c r="J24" s="124" t="str">
        <f>VLOOKUP(I24,Presupuesto!$B$11:$C$586,2,0)</f>
        <v>AGUINALDO Y DECIMOCUARTO MES (11500-00)</v>
      </c>
      <c r="K24" s="427" t="str">
        <f t="shared" si="0"/>
        <v>Desarrollo Curricular</v>
      </c>
      <c r="L24" s="106" t="s">
        <v>454</v>
      </c>
    </row>
    <row r="25" spans="3:79" ht="15.75" hidden="1" thickBot="1" x14ac:dyDescent="0.3">
      <c r="C25" s="180" t="s">
        <v>59</v>
      </c>
      <c r="D25" s="171"/>
      <c r="E25" s="162">
        <v>0</v>
      </c>
      <c r="F25" s="125">
        <f>IF(E23&lt;6,"",((E23-6)/12)*(G23/E23))</f>
        <v>0</v>
      </c>
      <c r="G25" s="105">
        <f>F25</f>
        <v>0</v>
      </c>
      <c r="H25" s="172"/>
      <c r="I25" s="430" t="s">
        <v>634</v>
      </c>
      <c r="J25" s="109" t="str">
        <f>VLOOKUP(I25,Presupuesto!$B$11:$C$586,2,0)</f>
        <v>DECIMOCUARTO MES</v>
      </c>
      <c r="K25" s="427" t="str">
        <f t="shared" si="0"/>
        <v>Desarrollo Curricular</v>
      </c>
      <c r="L25" s="106" t="s">
        <v>454</v>
      </c>
    </row>
    <row r="26" spans="3:79" ht="15.75" hidden="1" thickBot="1" x14ac:dyDescent="0.3">
      <c r="C26" s="145" t="s">
        <v>600</v>
      </c>
      <c r="D26" s="211"/>
      <c r="E26" s="160">
        <v>12</v>
      </c>
      <c r="F26" s="395">
        <f>HLOOKUP($C26,$BZ$2:$CM$3,2,0)</f>
        <v>30135.85</v>
      </c>
      <c r="G26" s="121">
        <f>D26*E26*F26</f>
        <v>0</v>
      </c>
      <c r="H26" s="173"/>
      <c r="I26" s="441" t="s">
        <v>311</v>
      </c>
      <c r="J26" s="122" t="str">
        <f>VLOOKUP(I26,Presupuesto!$B$11:$C$586,2,0)</f>
        <v>SUELDOS Y SALARIOS BASICOS (11100-00)</v>
      </c>
      <c r="K26" s="427" t="str">
        <f t="shared" si="0"/>
        <v>Desarrollo Curricular</v>
      </c>
      <c r="L26" s="106" t="s">
        <v>454</v>
      </c>
    </row>
    <row r="27" spans="3:79" hidden="1" x14ac:dyDescent="0.25">
      <c r="C27" s="179" t="s">
        <v>58</v>
      </c>
      <c r="D27" s="171"/>
      <c r="E27" s="162">
        <v>0</v>
      </c>
      <c r="F27" s="108">
        <f>IF(E26=0,"",(G26/E26)/12*E26)</f>
        <v>0</v>
      </c>
      <c r="G27" s="105">
        <f>F27</f>
        <v>0</v>
      </c>
      <c r="H27" s="172"/>
      <c r="I27" s="443" t="s">
        <v>314</v>
      </c>
      <c r="J27" s="124" t="str">
        <f>VLOOKUP(I27,Presupuesto!$B$11:$C$586,2,0)</f>
        <v>AGUINALDO Y DECIMOCUARTO MES (11500-00)</v>
      </c>
      <c r="K27" s="427" t="str">
        <f t="shared" si="0"/>
        <v>Desarrollo Curricular</v>
      </c>
      <c r="L27" s="106" t="s">
        <v>454</v>
      </c>
    </row>
    <row r="28" spans="3:79" ht="15.75" hidden="1" thickBot="1" x14ac:dyDescent="0.3">
      <c r="C28" s="180" t="s">
        <v>59</v>
      </c>
      <c r="D28" s="171"/>
      <c r="E28" s="162">
        <v>0</v>
      </c>
      <c r="F28" s="125">
        <f>IF(E26&lt;6,"",((E26-6)/12)*(G26/E26))</f>
        <v>0</v>
      </c>
      <c r="G28" s="105">
        <f>F28</f>
        <v>0</v>
      </c>
      <c r="H28" s="172"/>
      <c r="I28" s="430" t="s">
        <v>634</v>
      </c>
      <c r="J28" s="109" t="str">
        <f>VLOOKUP(I28,Presupuesto!$B$11:$C$586,2,0)</f>
        <v>DECIMOCUARTO MES</v>
      </c>
      <c r="K28" s="427" t="str">
        <f t="shared" si="0"/>
        <v>Desarrollo Curricular</v>
      </c>
      <c r="L28" s="106" t="s">
        <v>454</v>
      </c>
    </row>
    <row r="29" spans="3:79" ht="15.75" hidden="1" thickBot="1" x14ac:dyDescent="0.3">
      <c r="C29" s="145" t="s">
        <v>601</v>
      </c>
      <c r="D29" s="211"/>
      <c r="E29" s="160">
        <v>12</v>
      </c>
      <c r="F29" s="395">
        <f>HLOOKUP($C29,$BZ$2:$CM$3,2,0)</f>
        <v>28252.36</v>
      </c>
      <c r="G29" s="121">
        <f>D29*E29*F29</f>
        <v>0</v>
      </c>
      <c r="H29" s="173"/>
      <c r="I29" s="441" t="s">
        <v>311</v>
      </c>
      <c r="J29" s="122" t="str">
        <f>VLOOKUP(I29,Presupuesto!$B$11:$C$586,2,0)</f>
        <v>SUELDOS Y SALARIOS BASICOS (11100-00)</v>
      </c>
      <c r="K29" s="427" t="str">
        <f t="shared" si="0"/>
        <v>Desarrollo Curricular</v>
      </c>
      <c r="L29" s="106" t="s">
        <v>454</v>
      </c>
    </row>
    <row r="30" spans="3:79" hidden="1" x14ac:dyDescent="0.25">
      <c r="C30" s="179" t="s">
        <v>58</v>
      </c>
      <c r="D30" s="171"/>
      <c r="E30" s="162">
        <v>0</v>
      </c>
      <c r="F30" s="108">
        <f>IF(E29=0,"",(G29/E29)/12*E29)</f>
        <v>0</v>
      </c>
      <c r="G30" s="105">
        <f>F30</f>
        <v>0</v>
      </c>
      <c r="H30" s="172"/>
      <c r="I30" s="443" t="s">
        <v>314</v>
      </c>
      <c r="J30" s="124" t="str">
        <f>VLOOKUP(I30,Presupuesto!$B$11:$C$586,2,0)</f>
        <v>AGUINALDO Y DECIMOCUARTO MES (11500-00)</v>
      </c>
      <c r="K30" s="427" t="str">
        <f t="shared" si="0"/>
        <v>Desarrollo Curricular</v>
      </c>
      <c r="L30" s="106" t="s">
        <v>454</v>
      </c>
    </row>
    <row r="31" spans="3:79" ht="15.75" hidden="1" thickBot="1" x14ac:dyDescent="0.3">
      <c r="C31" s="180" t="s">
        <v>59</v>
      </c>
      <c r="D31" s="171"/>
      <c r="E31" s="162">
        <v>0</v>
      </c>
      <c r="F31" s="125">
        <f>IF(E29&lt;6,"",((E29-6)/12)*(G29/E29))</f>
        <v>0</v>
      </c>
      <c r="G31" s="105">
        <f>F31</f>
        <v>0</v>
      </c>
      <c r="H31" s="172"/>
      <c r="I31" s="430" t="s">
        <v>634</v>
      </c>
      <c r="J31" s="109" t="str">
        <f>VLOOKUP(I31,Presupuesto!$B$11:$C$586,2,0)</f>
        <v>DECIMOCUARTO MES</v>
      </c>
      <c r="K31" s="427" t="str">
        <f t="shared" si="0"/>
        <v>Desarrollo Curricular</v>
      </c>
      <c r="L31" s="106" t="s">
        <v>454</v>
      </c>
    </row>
    <row r="32" spans="3:79" ht="15.75" hidden="1" thickBot="1" x14ac:dyDescent="0.3">
      <c r="C32" s="145" t="s">
        <v>602</v>
      </c>
      <c r="D32" s="211"/>
      <c r="E32" s="160">
        <v>12</v>
      </c>
      <c r="F32" s="395">
        <f>HLOOKUP($C32,$BZ$2:$CM$3,2,0)</f>
        <v>26368.87</v>
      </c>
      <c r="G32" s="121">
        <f>D32*E32*F32</f>
        <v>0</v>
      </c>
      <c r="H32" s="173"/>
      <c r="I32" s="441" t="s">
        <v>311</v>
      </c>
      <c r="J32" s="122" t="str">
        <f>VLOOKUP(I32,Presupuesto!$B$11:$C$586,2,0)</f>
        <v>SUELDOS Y SALARIOS BASICOS (11100-00)</v>
      </c>
      <c r="K32" s="427" t="str">
        <f t="shared" si="0"/>
        <v>Desarrollo Curricular</v>
      </c>
      <c r="L32" s="106" t="s">
        <v>454</v>
      </c>
    </row>
    <row r="33" spans="3:12" hidden="1" x14ac:dyDescent="0.25">
      <c r="C33" s="179" t="s">
        <v>58</v>
      </c>
      <c r="D33" s="171"/>
      <c r="E33" s="162">
        <v>0</v>
      </c>
      <c r="F33" s="108">
        <f>IF(E32=0,"",(G32/E32)/12*E32)</f>
        <v>0</v>
      </c>
      <c r="G33" s="105">
        <f>F33</f>
        <v>0</v>
      </c>
      <c r="H33" s="172"/>
      <c r="I33" s="443" t="s">
        <v>314</v>
      </c>
      <c r="J33" s="124" t="str">
        <f>VLOOKUP(I33,Presupuesto!$B$11:$C$586,2,0)</f>
        <v>AGUINALDO Y DECIMOCUARTO MES (11500-00)</v>
      </c>
      <c r="K33" s="427" t="str">
        <f t="shared" si="0"/>
        <v>Desarrollo Curricular</v>
      </c>
      <c r="L33" s="106" t="s">
        <v>454</v>
      </c>
    </row>
    <row r="34" spans="3:12" ht="15.75" hidden="1" thickBot="1" x14ac:dyDescent="0.3">
      <c r="C34" s="180" t="s">
        <v>59</v>
      </c>
      <c r="D34" s="171"/>
      <c r="E34" s="162">
        <v>0</v>
      </c>
      <c r="F34" s="125">
        <f>IF(E32&lt;6,"",((E32-6)/12)*(G32/E32))</f>
        <v>0</v>
      </c>
      <c r="G34" s="105">
        <f>F34</f>
        <v>0</v>
      </c>
      <c r="H34" s="172"/>
      <c r="I34" s="430" t="s">
        <v>634</v>
      </c>
      <c r="J34" s="109" t="str">
        <f>VLOOKUP(I34,Presupuesto!$B$11:$C$586,2,0)</f>
        <v>DECIMOCUARTO MES</v>
      </c>
      <c r="K34" s="427" t="str">
        <f t="shared" si="0"/>
        <v>Desarrollo Curricular</v>
      </c>
      <c r="L34" s="106" t="s">
        <v>454</v>
      </c>
    </row>
    <row r="35" spans="3:12" ht="15.75" hidden="1" thickBot="1" x14ac:dyDescent="0.3">
      <c r="C35" s="145" t="s">
        <v>603</v>
      </c>
      <c r="D35" s="211"/>
      <c r="E35" s="160">
        <v>12</v>
      </c>
      <c r="F35" s="395">
        <f>HLOOKUP($C35,$BZ$2:$CM$3,2,0)</f>
        <v>17893.16</v>
      </c>
      <c r="G35" s="121">
        <f>D35*E35*F35</f>
        <v>0</v>
      </c>
      <c r="H35" s="173"/>
      <c r="I35" s="441" t="s">
        <v>311</v>
      </c>
      <c r="J35" s="122" t="str">
        <f>VLOOKUP(I35,Presupuesto!$B$11:$C$586,2,0)</f>
        <v>SUELDOS Y SALARIOS BASICOS (11100-00)</v>
      </c>
      <c r="K35" s="427" t="str">
        <f t="shared" si="0"/>
        <v>Desarrollo Curricular</v>
      </c>
      <c r="L35" s="106" t="s">
        <v>454</v>
      </c>
    </row>
    <row r="36" spans="3:12" hidden="1" x14ac:dyDescent="0.25">
      <c r="C36" s="179" t="s">
        <v>58</v>
      </c>
      <c r="D36" s="171"/>
      <c r="E36" s="162">
        <v>0</v>
      </c>
      <c r="F36" s="108">
        <f>IF(E35=0,"",(G35/E35)/12*E35)</f>
        <v>0</v>
      </c>
      <c r="G36" s="105">
        <f>F36</f>
        <v>0</v>
      </c>
      <c r="H36" s="172"/>
      <c r="I36" s="443" t="s">
        <v>314</v>
      </c>
      <c r="J36" s="124" t="str">
        <f>VLOOKUP(I36,Presupuesto!$B$11:$C$586,2,0)</f>
        <v>AGUINALDO Y DECIMOCUARTO MES (11500-00)</v>
      </c>
      <c r="K36" s="427" t="str">
        <f t="shared" si="0"/>
        <v>Desarrollo Curricular</v>
      </c>
      <c r="L36" s="106" t="s">
        <v>454</v>
      </c>
    </row>
    <row r="37" spans="3:12" ht="15.75" hidden="1" thickBot="1" x14ac:dyDescent="0.3">
      <c r="C37" s="180" t="s">
        <v>59</v>
      </c>
      <c r="D37" s="171"/>
      <c r="E37" s="162">
        <v>0</v>
      </c>
      <c r="F37" s="125">
        <f>IF(E35&lt;6,"",((E35-6)/12)*(G35/E35))</f>
        <v>0</v>
      </c>
      <c r="G37" s="105">
        <f>F37</f>
        <v>0</v>
      </c>
      <c r="H37" s="172"/>
      <c r="I37" s="430" t="s">
        <v>634</v>
      </c>
      <c r="J37" s="109" t="str">
        <f>VLOOKUP(I37,Presupuesto!$B$11:$C$586,2,0)</f>
        <v>DECIMOCUARTO MES</v>
      </c>
      <c r="K37" s="427" t="str">
        <f t="shared" si="0"/>
        <v>Desarrollo Curricular</v>
      </c>
      <c r="L37" s="106" t="s">
        <v>454</v>
      </c>
    </row>
    <row r="38" spans="3:12" ht="15.75" hidden="1" thickBot="1" x14ac:dyDescent="0.3">
      <c r="C38" s="145" t="s">
        <v>604</v>
      </c>
      <c r="D38" s="211"/>
      <c r="E38" s="160">
        <v>12</v>
      </c>
      <c r="F38" s="395">
        <f>HLOOKUP($C38,$BZ$2:$CM$3,2,0)</f>
        <v>16951.419999999998</v>
      </c>
      <c r="G38" s="121">
        <f>D38*E38*F38</f>
        <v>0</v>
      </c>
      <c r="H38" s="173"/>
      <c r="I38" s="441" t="s">
        <v>311</v>
      </c>
      <c r="J38" s="122" t="str">
        <f>VLOOKUP(I38,Presupuesto!$B$11:$C$586,2,0)</f>
        <v>SUELDOS Y SALARIOS BASICOS (11100-00)</v>
      </c>
      <c r="K38" s="427" t="str">
        <f t="shared" si="0"/>
        <v>Desarrollo Curricular</v>
      </c>
      <c r="L38" s="106" t="s">
        <v>454</v>
      </c>
    </row>
    <row r="39" spans="3:12" hidden="1" x14ac:dyDescent="0.25">
      <c r="C39" s="179" t="s">
        <v>58</v>
      </c>
      <c r="D39" s="171"/>
      <c r="E39" s="162">
        <v>0</v>
      </c>
      <c r="F39" s="108">
        <f>IF(E38=0,"",(G38/E38)/12*E38)</f>
        <v>0</v>
      </c>
      <c r="G39" s="105">
        <f>F39</f>
        <v>0</v>
      </c>
      <c r="H39" s="172"/>
      <c r="I39" s="443" t="s">
        <v>314</v>
      </c>
      <c r="J39" s="124" t="str">
        <f>VLOOKUP(I39,Presupuesto!$B$11:$C$586,2,0)</f>
        <v>AGUINALDO Y DECIMOCUARTO MES (11500-00)</v>
      </c>
      <c r="K39" s="427" t="str">
        <f t="shared" si="0"/>
        <v>Desarrollo Curricular</v>
      </c>
      <c r="L39" s="106" t="s">
        <v>454</v>
      </c>
    </row>
    <row r="40" spans="3:12" ht="15.75" hidden="1" thickBot="1" x14ac:dyDescent="0.3">
      <c r="C40" s="180" t="s">
        <v>59</v>
      </c>
      <c r="D40" s="171"/>
      <c r="E40" s="162">
        <v>0</v>
      </c>
      <c r="F40" s="125">
        <f>IF(E38&lt;6,"",((E38-6)/12)*(G38/E38))</f>
        <v>0</v>
      </c>
      <c r="G40" s="105">
        <f>F40</f>
        <v>0</v>
      </c>
      <c r="H40" s="172"/>
      <c r="I40" s="430" t="s">
        <v>634</v>
      </c>
      <c r="J40" s="109" t="str">
        <f>VLOOKUP(I40,Presupuesto!$B$11:$C$586,2,0)</f>
        <v>DECIMOCUARTO MES</v>
      </c>
      <c r="K40" s="427" t="str">
        <f t="shared" si="0"/>
        <v>Desarrollo Curricular</v>
      </c>
      <c r="L40" s="106" t="s">
        <v>454</v>
      </c>
    </row>
    <row r="41" spans="3:12" ht="15.75" hidden="1" thickBot="1" x14ac:dyDescent="0.3">
      <c r="C41" s="145" t="s">
        <v>605</v>
      </c>
      <c r="D41" s="211"/>
      <c r="E41" s="160">
        <v>12</v>
      </c>
      <c r="F41" s="395">
        <f>HLOOKUP($C41,$BZ$2:$CM$3,2,0)</f>
        <v>13184.44</v>
      </c>
      <c r="G41" s="121">
        <f>D41*E41*F41</f>
        <v>0</v>
      </c>
      <c r="H41" s="173"/>
      <c r="I41" s="441" t="s">
        <v>311</v>
      </c>
      <c r="J41" s="122" t="str">
        <f>VLOOKUP(I41,Presupuesto!$B$11:$C$586,2,0)</f>
        <v>SUELDOS Y SALARIOS BASICOS (11100-00)</v>
      </c>
      <c r="K41" s="427" t="str">
        <f t="shared" si="0"/>
        <v>Desarrollo Curricular</v>
      </c>
      <c r="L41" s="106" t="s">
        <v>454</v>
      </c>
    </row>
    <row r="42" spans="3:12" hidden="1" x14ac:dyDescent="0.25">
      <c r="C42" s="179" t="s">
        <v>58</v>
      </c>
      <c r="D42" s="171"/>
      <c r="E42" s="162">
        <v>0</v>
      </c>
      <c r="F42" s="108">
        <f>IF(E41=0,"",(G41/E41)/12*E41)</f>
        <v>0</v>
      </c>
      <c r="G42" s="105">
        <f>F42</f>
        <v>0</v>
      </c>
      <c r="H42" s="172"/>
      <c r="I42" s="443" t="s">
        <v>314</v>
      </c>
      <c r="J42" s="124" t="str">
        <f>VLOOKUP(I42,Presupuesto!$B$11:$C$586,2,0)</f>
        <v>AGUINALDO Y DECIMOCUARTO MES (11500-00)</v>
      </c>
      <c r="K42" s="427" t="str">
        <f t="shared" si="0"/>
        <v>Desarrollo Curricular</v>
      </c>
      <c r="L42" s="106" t="s">
        <v>454</v>
      </c>
    </row>
    <row r="43" spans="3:12" ht="15.75" hidden="1" thickBot="1" x14ac:dyDescent="0.3">
      <c r="C43" s="180" t="s">
        <v>59</v>
      </c>
      <c r="D43" s="171"/>
      <c r="E43" s="162">
        <v>0</v>
      </c>
      <c r="F43" s="125">
        <f>IF(E41&lt;6,"",((E41-6)/12)*(G41/E41))</f>
        <v>0</v>
      </c>
      <c r="G43" s="105">
        <f>F43</f>
        <v>0</v>
      </c>
      <c r="H43" s="172"/>
      <c r="I43" s="430" t="s">
        <v>634</v>
      </c>
      <c r="J43" s="109" t="str">
        <f>VLOOKUP(I43,Presupuesto!$B$11:$C$586,2,0)</f>
        <v>DECIMOCUARTO MES</v>
      </c>
      <c r="K43" s="427" t="str">
        <f t="shared" si="0"/>
        <v>Desarrollo Curricular</v>
      </c>
      <c r="L43" s="106" t="s">
        <v>454</v>
      </c>
    </row>
    <row r="44" spans="3:12" ht="15.75" hidden="1" thickBot="1" x14ac:dyDescent="0.3">
      <c r="C44" s="145" t="s">
        <v>606</v>
      </c>
      <c r="D44" s="211"/>
      <c r="E44" s="160">
        <v>12</v>
      </c>
      <c r="F44" s="395">
        <f>HLOOKUP($C44,$BZ$2:$CM$3,2,0)</f>
        <v>15032.56</v>
      </c>
      <c r="G44" s="121">
        <f>D44*E44*F44</f>
        <v>0</v>
      </c>
      <c r="H44" s="173"/>
      <c r="I44" s="441" t="s">
        <v>311</v>
      </c>
      <c r="J44" s="122" t="str">
        <f>VLOOKUP(I44,Presupuesto!$B$11:$C$586,2,0)</f>
        <v>SUELDOS Y SALARIOS BASICOS (11100-00)</v>
      </c>
      <c r="K44" s="427" t="str">
        <f t="shared" si="0"/>
        <v>Desarrollo Curricular</v>
      </c>
      <c r="L44" s="106" t="s">
        <v>454</v>
      </c>
    </row>
    <row r="45" spans="3:12" hidden="1" x14ac:dyDescent="0.25">
      <c r="C45" s="179" t="s">
        <v>58</v>
      </c>
      <c r="D45" s="171"/>
      <c r="E45" s="162">
        <v>0</v>
      </c>
      <c r="F45" s="108">
        <f>IF(E44=0,"",(G44/E44)/12*E44)</f>
        <v>0</v>
      </c>
      <c r="G45" s="105">
        <f>F45</f>
        <v>0</v>
      </c>
      <c r="H45" s="172"/>
      <c r="I45" s="443" t="s">
        <v>314</v>
      </c>
      <c r="J45" s="124" t="str">
        <f>VLOOKUP(I45,Presupuesto!$B$11:$C$586,2,0)</f>
        <v>AGUINALDO Y DECIMOCUARTO MES (11500-00)</v>
      </c>
      <c r="K45" s="427" t="str">
        <f t="shared" si="0"/>
        <v>Desarrollo Curricular</v>
      </c>
      <c r="L45" s="106" t="s">
        <v>454</v>
      </c>
    </row>
    <row r="46" spans="3:12" ht="15.75" hidden="1" thickBot="1" x14ac:dyDescent="0.3">
      <c r="C46" s="180" t="s">
        <v>59</v>
      </c>
      <c r="D46" s="171"/>
      <c r="E46" s="162">
        <v>0</v>
      </c>
      <c r="F46" s="125">
        <f>IF(E44&lt;6,"",((E44-6)/12)*(G44/E44))</f>
        <v>0</v>
      </c>
      <c r="G46" s="105">
        <f>F46</f>
        <v>0</v>
      </c>
      <c r="H46" s="172"/>
      <c r="I46" s="430" t="s">
        <v>634</v>
      </c>
      <c r="J46" s="109" t="str">
        <f>VLOOKUP(I46,Presupuesto!$B$11:$C$586,2,0)</f>
        <v>DECIMOCUARTO MES</v>
      </c>
      <c r="K46" s="427" t="str">
        <f t="shared" si="0"/>
        <v>Desarrollo Curricular</v>
      </c>
      <c r="L46" s="106" t="s">
        <v>454</v>
      </c>
    </row>
    <row r="47" spans="3:12" ht="15.75" hidden="1" thickBot="1" x14ac:dyDescent="0.3">
      <c r="C47" s="145" t="s">
        <v>607</v>
      </c>
      <c r="D47" s="211"/>
      <c r="E47" s="160">
        <v>12</v>
      </c>
      <c r="F47" s="395">
        <f>HLOOKUP($C47,$BZ$2:$CM$3,2,0)</f>
        <v>13264.02</v>
      </c>
      <c r="G47" s="121">
        <f>D47*E47*F47</f>
        <v>0</v>
      </c>
      <c r="H47" s="173"/>
      <c r="I47" s="441" t="s">
        <v>311</v>
      </c>
      <c r="J47" s="122" t="str">
        <f>VLOOKUP(I47,Presupuesto!$B$11:$C$586,2,0)</f>
        <v>SUELDOS Y SALARIOS BASICOS (11100-00)</v>
      </c>
      <c r="K47" s="427" t="str">
        <f t="shared" si="0"/>
        <v>Desarrollo Curricular</v>
      </c>
      <c r="L47" s="106" t="s">
        <v>454</v>
      </c>
    </row>
    <row r="48" spans="3:12" hidden="1" x14ac:dyDescent="0.25">
      <c r="C48" s="179" t="s">
        <v>58</v>
      </c>
      <c r="D48" s="171"/>
      <c r="E48" s="162">
        <v>0</v>
      </c>
      <c r="F48" s="108">
        <f>IF(E47=0,"",(G47/E47)/12*E47)</f>
        <v>0</v>
      </c>
      <c r="G48" s="105">
        <f>F48</f>
        <v>0</v>
      </c>
      <c r="H48" s="172"/>
      <c r="I48" s="443" t="s">
        <v>314</v>
      </c>
      <c r="J48" s="124" t="str">
        <f>VLOOKUP(I48,Presupuesto!$B$11:$C$586,2,0)</f>
        <v>AGUINALDO Y DECIMOCUARTO MES (11500-00)</v>
      </c>
      <c r="K48" s="427" t="str">
        <f t="shared" si="0"/>
        <v>Desarrollo Curricular</v>
      </c>
      <c r="L48" s="106" t="s">
        <v>454</v>
      </c>
    </row>
    <row r="49" spans="3:12" ht="15.75" hidden="1" thickBot="1" x14ac:dyDescent="0.3">
      <c r="C49" s="180" t="s">
        <v>59</v>
      </c>
      <c r="D49" s="171"/>
      <c r="E49" s="162">
        <v>0</v>
      </c>
      <c r="F49" s="125">
        <f>IF(E47&lt;6,"",((E47-6)/12)*(G47/E47))</f>
        <v>0</v>
      </c>
      <c r="G49" s="105">
        <f>F49</f>
        <v>0</v>
      </c>
      <c r="H49" s="172"/>
      <c r="I49" s="430" t="s">
        <v>634</v>
      </c>
      <c r="J49" s="109" t="str">
        <f>VLOOKUP(I49,Presupuesto!$B$11:$C$586,2,0)</f>
        <v>DECIMOCUARTO MES</v>
      </c>
      <c r="K49" s="427" t="str">
        <f t="shared" si="0"/>
        <v>Desarrollo Curricular</v>
      </c>
      <c r="L49" s="106" t="s">
        <v>454</v>
      </c>
    </row>
    <row r="50" spans="3:12" ht="15.75" hidden="1" thickBot="1" x14ac:dyDescent="0.3">
      <c r="C50" s="145" t="s">
        <v>608</v>
      </c>
      <c r="D50" s="211"/>
      <c r="E50" s="160">
        <v>12</v>
      </c>
      <c r="F50" s="395">
        <f>HLOOKUP($C50,$BZ$2:$CM$3,2,0)</f>
        <v>12379.75</v>
      </c>
      <c r="G50" s="121">
        <f>D50*E50*F50</f>
        <v>0</v>
      </c>
      <c r="H50" s="173"/>
      <c r="I50" s="441" t="s">
        <v>311</v>
      </c>
      <c r="J50" s="122" t="str">
        <f>VLOOKUP(I50,Presupuesto!$B$11:$C$586,2,0)</f>
        <v>SUELDOS Y SALARIOS BASICOS (11100-00)</v>
      </c>
      <c r="K50" s="427" t="str">
        <f t="shared" si="0"/>
        <v>Desarrollo Curricular</v>
      </c>
      <c r="L50" s="106" t="s">
        <v>454</v>
      </c>
    </row>
    <row r="51" spans="3:12" hidden="1" x14ac:dyDescent="0.25">
      <c r="C51" s="179" t="s">
        <v>58</v>
      </c>
      <c r="D51" s="171"/>
      <c r="E51" s="162">
        <v>0</v>
      </c>
      <c r="F51" s="108">
        <f>IF(E50=0,"",(G50/E50)/12*E50)</f>
        <v>0</v>
      </c>
      <c r="G51" s="105">
        <f>F51</f>
        <v>0</v>
      </c>
      <c r="H51" s="172"/>
      <c r="I51" s="443" t="s">
        <v>314</v>
      </c>
      <c r="J51" s="124" t="str">
        <f>VLOOKUP(I51,Presupuesto!$B$11:$C$586,2,0)</f>
        <v>AGUINALDO Y DECIMOCUARTO MES (11500-00)</v>
      </c>
      <c r="K51" s="427" t="str">
        <f t="shared" si="0"/>
        <v>Desarrollo Curricular</v>
      </c>
      <c r="L51" s="106" t="s">
        <v>454</v>
      </c>
    </row>
    <row r="52" spans="3:12" ht="15.75" hidden="1" thickBot="1" x14ac:dyDescent="0.3">
      <c r="C52" s="180" t="s">
        <v>59</v>
      </c>
      <c r="D52" s="171"/>
      <c r="E52" s="162">
        <v>0</v>
      </c>
      <c r="F52" s="125">
        <f>IF(E50&lt;6,"",((E50-6)/12)*(G50/E50))</f>
        <v>0</v>
      </c>
      <c r="G52" s="105">
        <f>F52</f>
        <v>0</v>
      </c>
      <c r="H52" s="172"/>
      <c r="I52" s="430" t="s">
        <v>634</v>
      </c>
      <c r="J52" s="109" t="str">
        <f>VLOOKUP(I52,Presupuesto!$B$11:$C$586,2,0)</f>
        <v>DECIMOCUARTO MES</v>
      </c>
      <c r="K52" s="427" t="str">
        <f t="shared" si="0"/>
        <v>Desarrollo Curricular</v>
      </c>
      <c r="L52" s="106" t="s">
        <v>454</v>
      </c>
    </row>
    <row r="53" spans="3:12" ht="15.75" hidden="1" thickBot="1" x14ac:dyDescent="0.3">
      <c r="C53" s="145" t="s">
        <v>609</v>
      </c>
      <c r="D53" s="211"/>
      <c r="E53" s="160">
        <v>12</v>
      </c>
      <c r="F53" s="395">
        <f>HLOOKUP($C53,$BZ$2:$CM$3,2,0)</f>
        <v>439.49</v>
      </c>
      <c r="G53" s="121">
        <f>D53*E53*F53</f>
        <v>0</v>
      </c>
      <c r="H53" s="173"/>
      <c r="I53" s="441" t="s">
        <v>311</v>
      </c>
      <c r="J53" s="122" t="str">
        <f>VLOOKUP(I53,Presupuesto!$B$11:$C$586,2,0)</f>
        <v>SUELDOS Y SALARIOS BASICOS (11100-00)</v>
      </c>
      <c r="K53" s="427" t="str">
        <f t="shared" si="0"/>
        <v>Desarrollo Curricular</v>
      </c>
      <c r="L53" s="106" t="s">
        <v>454</v>
      </c>
    </row>
    <row r="54" spans="3:12" hidden="1" x14ac:dyDescent="0.25">
      <c r="C54" s="179" t="s">
        <v>58</v>
      </c>
      <c r="D54" s="171"/>
      <c r="E54" s="162">
        <v>0</v>
      </c>
      <c r="F54" s="108">
        <f>IF(E53=0,"",(G53/E53)/12*E53)</f>
        <v>0</v>
      </c>
      <c r="G54" s="105">
        <f>F54</f>
        <v>0</v>
      </c>
      <c r="H54" s="172"/>
      <c r="I54" s="443" t="s">
        <v>314</v>
      </c>
      <c r="J54" s="124" t="str">
        <f>VLOOKUP(I54,Presupuesto!$B$11:$C$586,2,0)</f>
        <v>AGUINALDO Y DECIMOCUARTO MES (11500-00)</v>
      </c>
      <c r="K54" s="427" t="str">
        <f t="shared" si="0"/>
        <v>Desarrollo Curricular</v>
      </c>
      <c r="L54" s="106" t="s">
        <v>454</v>
      </c>
    </row>
    <row r="55" spans="3:12" ht="15.75" hidden="1" thickBot="1" x14ac:dyDescent="0.3">
      <c r="C55" s="180" t="s">
        <v>59</v>
      </c>
      <c r="D55" s="171"/>
      <c r="E55" s="162">
        <v>0</v>
      </c>
      <c r="F55" s="125">
        <f>IF(E53&lt;6,"",((E53-6)/12)*(G53/E53))</f>
        <v>0</v>
      </c>
      <c r="G55" s="105">
        <f>F55</f>
        <v>0</v>
      </c>
      <c r="H55" s="172"/>
      <c r="I55" s="430" t="s">
        <v>634</v>
      </c>
      <c r="J55" s="109" t="str">
        <f>VLOOKUP(I55,Presupuesto!$B$11:$C$586,2,0)</f>
        <v>DECIMOCUARTO MES</v>
      </c>
      <c r="K55" s="427" t="str">
        <f t="shared" si="0"/>
        <v>Desarrollo Curricular</v>
      </c>
      <c r="L55" s="106" t="s">
        <v>454</v>
      </c>
    </row>
    <row r="56" spans="3:12" ht="15.75" hidden="1" thickBot="1" x14ac:dyDescent="0.3">
      <c r="C56" s="145" t="s">
        <v>610</v>
      </c>
      <c r="D56" s="211"/>
      <c r="E56" s="160">
        <v>12</v>
      </c>
      <c r="F56" s="395">
        <f>HLOOKUP($C56,$BZ$2:$CM$3,2,0)</f>
        <v>1904.46</v>
      </c>
      <c r="G56" s="121">
        <f>D56*E56*F56</f>
        <v>0</v>
      </c>
      <c r="H56" s="173"/>
      <c r="I56" s="441" t="s">
        <v>311</v>
      </c>
      <c r="J56" s="122" t="str">
        <f>VLOOKUP(I56,Presupuesto!$B$11:$C$586,2,0)</f>
        <v>SUELDOS Y SALARIOS BASICOS (11100-00)</v>
      </c>
      <c r="K56" s="427" t="str">
        <f t="shared" si="0"/>
        <v>Desarrollo Curricular</v>
      </c>
      <c r="L56" s="106" t="s">
        <v>454</v>
      </c>
    </row>
    <row r="57" spans="3:12" hidden="1" x14ac:dyDescent="0.25">
      <c r="C57" s="179" t="s">
        <v>58</v>
      </c>
      <c r="D57" s="171"/>
      <c r="E57" s="162">
        <v>0</v>
      </c>
      <c r="F57" s="108">
        <f>IF(E56=0,"",(G56/E56)/12*E56)</f>
        <v>0</v>
      </c>
      <c r="G57" s="105">
        <f>F57</f>
        <v>0</v>
      </c>
      <c r="H57" s="172"/>
      <c r="I57" s="443" t="s">
        <v>314</v>
      </c>
      <c r="J57" s="124" t="str">
        <f>VLOOKUP(I57,Presupuesto!$B$11:$C$586,2,0)</f>
        <v>AGUINALDO Y DECIMOCUARTO MES (11500-00)</v>
      </c>
      <c r="K57" s="427" t="str">
        <f t="shared" si="0"/>
        <v>Desarrollo Curricular</v>
      </c>
      <c r="L57" s="106" t="s">
        <v>454</v>
      </c>
    </row>
    <row r="58" spans="3:12" ht="15.75" hidden="1" thickBot="1" x14ac:dyDescent="0.3">
      <c r="C58" s="180" t="s">
        <v>59</v>
      </c>
      <c r="D58" s="171"/>
      <c r="E58" s="162">
        <v>0</v>
      </c>
      <c r="F58" s="125">
        <f>IF(E56&lt;6,"",((E56-6)/12)*(G56/E56))</f>
        <v>0</v>
      </c>
      <c r="G58" s="105">
        <f>F58</f>
        <v>0</v>
      </c>
      <c r="H58" s="172"/>
      <c r="I58" s="430" t="s">
        <v>634</v>
      </c>
      <c r="J58" s="109" t="str">
        <f>VLOOKUP(I58,Presupuesto!$B$11:$C$586,2,0)</f>
        <v>DECIMOCUARTO MES</v>
      </c>
      <c r="K58" s="427" t="str">
        <f t="shared" si="0"/>
        <v>Desarrollo Curricular</v>
      </c>
      <c r="L58" s="106" t="s">
        <v>454</v>
      </c>
    </row>
    <row r="59" spans="3:12" ht="15.75" hidden="1" thickBot="1" x14ac:dyDescent="0.3">
      <c r="C59" s="148" t="s">
        <v>84</v>
      </c>
      <c r="D59" s="211"/>
      <c r="E59" s="160">
        <v>12</v>
      </c>
      <c r="F59" s="147">
        <v>30000</v>
      </c>
      <c r="G59" s="121">
        <f>D59*E59*F59</f>
        <v>0</v>
      </c>
      <c r="H59" s="173"/>
      <c r="I59" s="122" t="s">
        <v>679</v>
      </c>
      <c r="J59" s="122" t="str">
        <f>VLOOKUP(I59,Presupuesto!$B$11:$C$586,2,0)</f>
        <v>CONTRATOS ESPECIALES</v>
      </c>
      <c r="K59" s="427" t="str">
        <f t="shared" si="0"/>
        <v>Desarrollo Curricular</v>
      </c>
      <c r="L59" s="106" t="s">
        <v>454</v>
      </c>
    </row>
    <row r="60" spans="3:12" hidden="1" x14ac:dyDescent="0.25">
      <c r="C60" s="179" t="s">
        <v>58</v>
      </c>
      <c r="D60" s="171"/>
      <c r="E60" s="162">
        <v>0</v>
      </c>
      <c r="F60" s="125">
        <f>IF(E59=0,"",(G59/E59)/12*E59)</f>
        <v>0</v>
      </c>
      <c r="G60" s="105">
        <f>F60</f>
        <v>0</v>
      </c>
      <c r="H60" s="172"/>
      <c r="I60" s="109" t="s">
        <v>679</v>
      </c>
      <c r="J60" s="109" t="str">
        <f>VLOOKUP(I60,Presupuesto!$B$11:$C$586,2,0)</f>
        <v>CONTRATOS ESPECIALES</v>
      </c>
      <c r="K60" s="427" t="str">
        <f t="shared" si="0"/>
        <v>Desarrollo Curricular</v>
      </c>
      <c r="L60" s="106" t="s">
        <v>453</v>
      </c>
    </row>
    <row r="61" spans="3:12" ht="15.75" hidden="1" thickBot="1" x14ac:dyDescent="0.3">
      <c r="C61" s="180" t="s">
        <v>59</v>
      </c>
      <c r="D61" s="171"/>
      <c r="E61" s="162">
        <v>0</v>
      </c>
      <c r="F61" s="108">
        <f>IF(E59&lt;6,"",((E59-6)/12)*(G59/E59))</f>
        <v>0</v>
      </c>
      <c r="G61" s="105">
        <f>F61</f>
        <v>0</v>
      </c>
      <c r="H61" s="172"/>
      <c r="I61" s="109" t="s">
        <v>679</v>
      </c>
      <c r="J61" s="109" t="str">
        <f>VLOOKUP(I61,Presupuesto!$B$11:$C$586,2,0)</f>
        <v>CONTRATOS ESPECIALES</v>
      </c>
      <c r="K61" s="427" t="str">
        <f t="shared" si="0"/>
        <v>Desarrollo Curricular</v>
      </c>
      <c r="L61" s="106" t="s">
        <v>458</v>
      </c>
    </row>
    <row r="62" spans="3:12" ht="15.75" hidden="1" thickBot="1" x14ac:dyDescent="0.3">
      <c r="C62" s="464" t="s">
        <v>61</v>
      </c>
      <c r="D62" s="211">
        <v>1</v>
      </c>
      <c r="E62" s="160">
        <v>12</v>
      </c>
      <c r="F62" s="126">
        <v>15000</v>
      </c>
      <c r="G62" s="121">
        <f>D62*E62*F62</f>
        <v>180000</v>
      </c>
      <c r="H62" s="173"/>
      <c r="I62" s="122" t="s">
        <v>349</v>
      </c>
      <c r="J62" s="122" t="str">
        <f>VLOOKUP(I62,Presupuesto!$B$11:$C$586,2,0)</f>
        <v>OTROS SERVICIOS TECNICOS Y PROFESIONALES N.C. (24900-00)</v>
      </c>
      <c r="K62" s="427" t="str">
        <f t="shared" si="0"/>
        <v>Desarrollo Curricular</v>
      </c>
      <c r="L62" s="106" t="s">
        <v>453</v>
      </c>
    </row>
    <row r="63" spans="3:12" hidden="1" x14ac:dyDescent="0.25">
      <c r="C63" s="179" t="s">
        <v>58</v>
      </c>
      <c r="D63" s="171"/>
      <c r="E63" s="162">
        <v>0</v>
      </c>
      <c r="F63" s="108">
        <v>0</v>
      </c>
      <c r="G63" s="105">
        <f>F63</f>
        <v>0</v>
      </c>
      <c r="H63" s="172"/>
      <c r="I63" s="109" t="s">
        <v>349</v>
      </c>
      <c r="J63" s="109" t="str">
        <f>VLOOKUP(I63,Presupuesto!$B$11:$C$586,2,0)</f>
        <v>OTROS SERVICIOS TECNICOS Y PROFESIONALES N.C. (24900-00)</v>
      </c>
      <c r="K63" s="427" t="str">
        <f t="shared" si="0"/>
        <v>Desarrollo Curricular</v>
      </c>
      <c r="L63" s="106" t="s">
        <v>453</v>
      </c>
    </row>
    <row r="64" spans="3:12" ht="15.75" hidden="1" thickBot="1" x14ac:dyDescent="0.3">
      <c r="C64" s="180" t="s">
        <v>59</v>
      </c>
      <c r="D64" s="171"/>
      <c r="E64" s="162">
        <v>0</v>
      </c>
      <c r="F64" s="108">
        <v>0</v>
      </c>
      <c r="G64" s="105">
        <f>F64</f>
        <v>0</v>
      </c>
      <c r="H64" s="172"/>
      <c r="I64" s="430" t="s">
        <v>349</v>
      </c>
      <c r="J64" s="109" t="str">
        <f>VLOOKUP(I64,Presupuesto!$B$11:$C$586,2,0)</f>
        <v>OTROS SERVICIOS TECNICOS Y PROFESIONALES N.C. (24900-00)</v>
      </c>
      <c r="K64" s="427" t="str">
        <f t="shared" si="0"/>
        <v>Desarrollo Curricular</v>
      </c>
      <c r="L64" s="106" t="s">
        <v>453</v>
      </c>
    </row>
    <row r="65" spans="3:12" ht="15.75" thickBot="1" x14ac:dyDescent="0.3">
      <c r="C65" s="148" t="s">
        <v>61</v>
      </c>
      <c r="D65" s="211">
        <v>2</v>
      </c>
      <c r="E65" s="160">
        <v>12</v>
      </c>
      <c r="F65" s="126">
        <v>8000</v>
      </c>
      <c r="G65" s="121">
        <f>D65*E65*F65</f>
        <v>192000</v>
      </c>
      <c r="H65" s="173" t="s">
        <v>185</v>
      </c>
      <c r="I65" s="441" t="s">
        <v>311</v>
      </c>
      <c r="J65" s="122" t="str">
        <f>VLOOKUP(I65,Presupuesto!$B$11:$C$586,2,0)</f>
        <v>SUELDOS Y SALARIOS BASICOS (11100-00)</v>
      </c>
      <c r="K65" s="427" t="str">
        <f t="shared" si="0"/>
        <v>Desarrollo Curricular</v>
      </c>
      <c r="L65" s="106" t="s">
        <v>453</v>
      </c>
    </row>
    <row r="66" spans="3:12" x14ac:dyDescent="0.25">
      <c r="C66" s="179" t="s">
        <v>58</v>
      </c>
      <c r="D66" s="177"/>
      <c r="E66" s="139">
        <v>0</v>
      </c>
      <c r="F66" s="127">
        <f>IF(E65=0,"",(G65/E65)/12*E65)</f>
        <v>16000</v>
      </c>
      <c r="G66" s="128">
        <f>F66</f>
        <v>16000</v>
      </c>
      <c r="H66" s="172" t="s">
        <v>185</v>
      </c>
      <c r="I66" s="443" t="s">
        <v>314</v>
      </c>
      <c r="J66" s="109" t="str">
        <f>VLOOKUP(I66,Presupuesto!$B$11:$C$586,2,0)</f>
        <v>AGUINALDO Y DECIMOCUARTO MES (11500-00)</v>
      </c>
      <c r="K66" s="427" t="str">
        <f t="shared" si="0"/>
        <v>Desarrollo Curricular</v>
      </c>
      <c r="L66" s="106" t="s">
        <v>453</v>
      </c>
    </row>
    <row r="67" spans="3:12" ht="15.75" thickBot="1" x14ac:dyDescent="0.3">
      <c r="C67" s="181" t="s">
        <v>59</v>
      </c>
      <c r="D67" s="170"/>
      <c r="E67" s="140">
        <v>0</v>
      </c>
      <c r="F67" s="113">
        <f>IF(E65&lt;6,"",((E65-6)/12)*(G65/E65))</f>
        <v>8000</v>
      </c>
      <c r="G67" s="113">
        <f>F67</f>
        <v>8000</v>
      </c>
      <c r="H67" s="170" t="s">
        <v>185</v>
      </c>
      <c r="I67" s="430" t="s">
        <v>634</v>
      </c>
      <c r="J67" s="132" t="str">
        <f>VLOOKUP(I67,Presupuesto!$B$11:$C$586,2,0)</f>
        <v>DECIMOCUARTO MES</v>
      </c>
      <c r="K67" s="114" t="str">
        <f t="shared" si="0"/>
        <v>Desarrollo Curricular</v>
      </c>
      <c r="L67" s="132" t="s">
        <v>453</v>
      </c>
    </row>
    <row r="70" spans="3:12" ht="15.75" hidden="1" thickBot="1" x14ac:dyDescent="0.3">
      <c r="C70" s="414" t="s">
        <v>43</v>
      </c>
      <c r="D70" s="412">
        <f>SUM(G77:G127)</f>
        <v>0</v>
      </c>
      <c r="E70" s="422"/>
      <c r="F70" s="422"/>
      <c r="G70" s="422"/>
      <c r="H70" s="416"/>
      <c r="I70" s="416"/>
      <c r="J70" s="416"/>
      <c r="K70" s="419"/>
      <c r="L70" s="419"/>
    </row>
    <row r="71" spans="3:12" hidden="1" x14ac:dyDescent="0.25">
      <c r="C71" s="419"/>
      <c r="D71" s="413"/>
      <c r="E71" s="422"/>
      <c r="F71" s="422"/>
      <c r="G71" s="422"/>
      <c r="H71" s="416"/>
      <c r="I71" s="416"/>
      <c r="J71" s="416"/>
      <c r="K71" s="419"/>
      <c r="L71" s="419"/>
    </row>
    <row r="72" spans="3:12" hidden="1" x14ac:dyDescent="0.25">
      <c r="C72" s="419"/>
      <c r="D72" s="413"/>
      <c r="E72" s="422"/>
      <c r="F72" s="422"/>
      <c r="G72" s="422"/>
      <c r="H72" s="416"/>
      <c r="I72" s="416"/>
      <c r="J72" s="416"/>
      <c r="K72" s="419"/>
      <c r="L72" s="419"/>
    </row>
    <row r="73" spans="3:12" ht="15.75" hidden="1" x14ac:dyDescent="0.25">
      <c r="C73" s="494" t="s">
        <v>450</v>
      </c>
      <c r="D73" s="495"/>
      <c r="E73" s="422"/>
      <c r="F73" s="422"/>
      <c r="G73" s="422"/>
      <c r="H73" s="416"/>
      <c r="I73" s="416"/>
      <c r="J73" s="416"/>
      <c r="K73" s="419"/>
      <c r="L73" s="419"/>
    </row>
    <row r="74" spans="3:12" ht="18.75" hidden="1" x14ac:dyDescent="0.25">
      <c r="C74" s="496" t="e">
        <f>#VALUE!</f>
        <v>#VALUE!</v>
      </c>
      <c r="D74" s="413"/>
      <c r="E74" s="422"/>
      <c r="F74" s="422"/>
      <c r="G74" s="422"/>
      <c r="H74" s="416"/>
      <c r="I74" s="416"/>
      <c r="J74" s="416"/>
      <c r="K74" s="419"/>
      <c r="L74" s="419"/>
    </row>
    <row r="75" spans="3:12" ht="15.75" hidden="1" thickBot="1" x14ac:dyDescent="0.3">
      <c r="C75" s="423"/>
      <c r="D75" s="413"/>
      <c r="E75" s="422"/>
      <c r="F75" s="422"/>
      <c r="G75" s="422"/>
      <c r="H75" s="416"/>
      <c r="I75" s="416"/>
      <c r="J75" s="416"/>
      <c r="K75" s="419"/>
      <c r="L75" s="419"/>
    </row>
    <row r="76" spans="3:12" ht="30.75" hidden="1" thickBot="1" x14ac:dyDescent="0.3">
      <c r="C76" s="458" t="s">
        <v>44</v>
      </c>
      <c r="D76" s="462" t="s">
        <v>55</v>
      </c>
      <c r="E76" s="487" t="s">
        <v>56</v>
      </c>
      <c r="F76" s="462" t="s">
        <v>57</v>
      </c>
      <c r="G76" s="459" t="s">
        <v>27</v>
      </c>
      <c r="H76" s="457" t="s">
        <v>187</v>
      </c>
      <c r="I76" s="460" t="s">
        <v>46</v>
      </c>
      <c r="J76" s="460" t="s">
        <v>188</v>
      </c>
      <c r="K76" s="460" t="s">
        <v>469</v>
      </c>
      <c r="L76" s="460" t="s">
        <v>470</v>
      </c>
    </row>
    <row r="77" spans="3:12" ht="15.75" hidden="1" thickBot="1" x14ac:dyDescent="0.3">
      <c r="C77" s="461" t="s">
        <v>597</v>
      </c>
      <c r="D77" s="492"/>
      <c r="E77" s="476">
        <v>12</v>
      </c>
      <c r="F77" s="505">
        <f>HLOOKUP($C77,$BZ$2:$CM$3,2,0)</f>
        <v>41436.800000000003</v>
      </c>
      <c r="G77" s="440">
        <f>D77*E77*F77</f>
        <v>0</v>
      </c>
      <c r="H77" s="485" t="s">
        <v>185</v>
      </c>
      <c r="I77" s="441" t="s">
        <v>311</v>
      </c>
      <c r="J77" s="441" t="str">
        <f>VLOOKUP(I77,Presupuesto!$B$11:$C$586,2,0)</f>
        <v>SUELDOS Y SALARIOS BASICOS (11100-00)</v>
      </c>
      <c r="K77" s="501" t="s">
        <v>180</v>
      </c>
      <c r="L77" s="427" t="s">
        <v>453</v>
      </c>
    </row>
    <row r="78" spans="3:12" hidden="1" x14ac:dyDescent="0.25">
      <c r="C78" s="488" t="s">
        <v>58</v>
      </c>
      <c r="D78" s="483"/>
      <c r="E78" s="477">
        <v>0</v>
      </c>
      <c r="F78" s="429">
        <f>IF(E77=0,"",(G77/E77)/12*E77)</f>
        <v>0</v>
      </c>
      <c r="G78" s="426">
        <f>F78</f>
        <v>0</v>
      </c>
      <c r="H78" s="484" t="s">
        <v>186</v>
      </c>
      <c r="I78" s="443" t="s">
        <v>314</v>
      </c>
      <c r="J78" s="443" t="str">
        <f>VLOOKUP(I78,Presupuesto!$B$11:$C$586,2,0)</f>
        <v>AGUINALDO Y DECIMOCUARTO MES (11500-00)</v>
      </c>
      <c r="K78" s="427" t="str">
        <f>$K$77</f>
        <v>Desarrollo Curricular</v>
      </c>
      <c r="L78" s="427" t="s">
        <v>471</v>
      </c>
    </row>
    <row r="79" spans="3:12" ht="15.75" hidden="1" thickBot="1" x14ac:dyDescent="0.3">
      <c r="C79" s="489" t="s">
        <v>59</v>
      </c>
      <c r="D79" s="483"/>
      <c r="E79" s="477">
        <v>0</v>
      </c>
      <c r="F79" s="444">
        <f>IF(E77&lt;6,"",((E77-6)/12)*(G77/E77))</f>
        <v>0</v>
      </c>
      <c r="G79" s="426">
        <f>F79</f>
        <v>0</v>
      </c>
      <c r="H79" s="484" t="s">
        <v>186</v>
      </c>
      <c r="I79" s="430" t="s">
        <v>634</v>
      </c>
      <c r="J79" s="430" t="str">
        <f>VLOOKUP(I79,Presupuesto!$B$11:$C$586,2,0)</f>
        <v>DECIMOCUARTO MES</v>
      </c>
      <c r="K79" s="427" t="str">
        <f t="shared" ref="K79:K126" si="1">$K$77</f>
        <v>Desarrollo Curricular</v>
      </c>
      <c r="L79" s="427" t="s">
        <v>454</v>
      </c>
    </row>
    <row r="80" spans="3:12" ht="15.75" hidden="1" thickBot="1" x14ac:dyDescent="0.3">
      <c r="C80" s="461" t="s">
        <v>598</v>
      </c>
      <c r="D80" s="492"/>
      <c r="E80" s="476">
        <v>12</v>
      </c>
      <c r="F80" s="505">
        <f>HLOOKUP($C80,$BZ$2:$CM$3,2,0)</f>
        <v>37669.82</v>
      </c>
      <c r="G80" s="440">
        <f>D80*E80*F80</f>
        <v>0</v>
      </c>
      <c r="H80" s="485"/>
      <c r="I80" s="441" t="s">
        <v>311</v>
      </c>
      <c r="J80" s="441" t="str">
        <f>VLOOKUP(I80,Presupuesto!$B$11:$C$586,2,0)</f>
        <v>SUELDOS Y SALARIOS BASICOS (11100-00)</v>
      </c>
      <c r="K80" s="427" t="str">
        <f t="shared" si="1"/>
        <v>Desarrollo Curricular</v>
      </c>
      <c r="L80" s="427" t="s">
        <v>454</v>
      </c>
    </row>
    <row r="81" spans="3:12" hidden="1" x14ac:dyDescent="0.25">
      <c r="C81" s="488" t="s">
        <v>58</v>
      </c>
      <c r="D81" s="483"/>
      <c r="E81" s="477">
        <v>0</v>
      </c>
      <c r="F81" s="429">
        <f>IF(E80=0,"",(G80/E80)/12*E80)</f>
        <v>0</v>
      </c>
      <c r="G81" s="426">
        <f>F81</f>
        <v>0</v>
      </c>
      <c r="H81" s="484"/>
      <c r="I81" s="443" t="s">
        <v>314</v>
      </c>
      <c r="J81" s="443" t="str">
        <f>VLOOKUP(I81,Presupuesto!$B$11:$C$586,2,0)</f>
        <v>AGUINALDO Y DECIMOCUARTO MES (11500-00)</v>
      </c>
      <c r="K81" s="427" t="str">
        <f t="shared" si="1"/>
        <v>Desarrollo Curricular</v>
      </c>
      <c r="L81" s="427" t="s">
        <v>454</v>
      </c>
    </row>
    <row r="82" spans="3:12" ht="15.75" hidden="1" thickBot="1" x14ac:dyDescent="0.3">
      <c r="C82" s="489" t="s">
        <v>59</v>
      </c>
      <c r="D82" s="483"/>
      <c r="E82" s="477">
        <v>0</v>
      </c>
      <c r="F82" s="444">
        <f>IF(E80&lt;6,"",((E80-6)/12)*(G80/E80))</f>
        <v>0</v>
      </c>
      <c r="G82" s="426">
        <f>F82</f>
        <v>0</v>
      </c>
      <c r="H82" s="484"/>
      <c r="I82" s="430" t="s">
        <v>634</v>
      </c>
      <c r="J82" s="430" t="str">
        <f>VLOOKUP(I82,Presupuesto!$B$11:$C$586,2,0)</f>
        <v>DECIMOCUARTO MES</v>
      </c>
      <c r="K82" s="427" t="str">
        <f t="shared" si="1"/>
        <v>Desarrollo Curricular</v>
      </c>
      <c r="L82" s="427" t="s">
        <v>454</v>
      </c>
    </row>
    <row r="83" spans="3:12" ht="15.75" hidden="1" thickBot="1" x14ac:dyDescent="0.3">
      <c r="C83" s="461" t="s">
        <v>599</v>
      </c>
      <c r="D83" s="492"/>
      <c r="E83" s="476">
        <v>12</v>
      </c>
      <c r="F83" s="505">
        <f>HLOOKUP($C83,$BZ$2:$CM$3,2,0)</f>
        <v>33902.839999999997</v>
      </c>
      <c r="G83" s="440">
        <f>D83*E83*F83</f>
        <v>0</v>
      </c>
      <c r="H83" s="485"/>
      <c r="I83" s="441" t="s">
        <v>311</v>
      </c>
      <c r="J83" s="441" t="str">
        <f>VLOOKUP(I83,Presupuesto!$B$11:$C$586,2,0)</f>
        <v>SUELDOS Y SALARIOS BASICOS (11100-00)</v>
      </c>
      <c r="K83" s="427" t="str">
        <f t="shared" si="1"/>
        <v>Desarrollo Curricular</v>
      </c>
      <c r="L83" s="427" t="s">
        <v>454</v>
      </c>
    </row>
    <row r="84" spans="3:12" hidden="1" x14ac:dyDescent="0.25">
      <c r="C84" s="488" t="s">
        <v>58</v>
      </c>
      <c r="D84" s="483"/>
      <c r="E84" s="477">
        <v>0</v>
      </c>
      <c r="F84" s="429">
        <f>IF(E83=0,"",(G83/E83)/12*E83)</f>
        <v>0</v>
      </c>
      <c r="G84" s="426">
        <f>F84</f>
        <v>0</v>
      </c>
      <c r="H84" s="484"/>
      <c r="I84" s="443" t="s">
        <v>314</v>
      </c>
      <c r="J84" s="443" t="str">
        <f>VLOOKUP(I84,Presupuesto!$B$11:$C$586,2,0)</f>
        <v>AGUINALDO Y DECIMOCUARTO MES (11500-00)</v>
      </c>
      <c r="K84" s="427" t="str">
        <f t="shared" si="1"/>
        <v>Desarrollo Curricular</v>
      </c>
      <c r="L84" s="427" t="s">
        <v>454</v>
      </c>
    </row>
    <row r="85" spans="3:12" ht="15.75" hidden="1" thickBot="1" x14ac:dyDescent="0.3">
      <c r="C85" s="489" t="s">
        <v>59</v>
      </c>
      <c r="D85" s="483"/>
      <c r="E85" s="477">
        <v>0</v>
      </c>
      <c r="F85" s="444">
        <f>IF(E83&lt;6,"",((E83-6)/12)*(G83/E83))</f>
        <v>0</v>
      </c>
      <c r="G85" s="426">
        <f>F85</f>
        <v>0</v>
      </c>
      <c r="H85" s="484"/>
      <c r="I85" s="430" t="s">
        <v>634</v>
      </c>
      <c r="J85" s="430" t="str">
        <f>VLOOKUP(I85,Presupuesto!$B$11:$C$586,2,0)</f>
        <v>DECIMOCUARTO MES</v>
      </c>
      <c r="K85" s="427" t="str">
        <f t="shared" si="1"/>
        <v>Desarrollo Curricular</v>
      </c>
      <c r="L85" s="427" t="s">
        <v>454</v>
      </c>
    </row>
    <row r="86" spans="3:12" ht="15.75" hidden="1" thickBot="1" x14ac:dyDescent="0.3">
      <c r="C86" s="461" t="s">
        <v>600</v>
      </c>
      <c r="D86" s="492"/>
      <c r="E86" s="476">
        <v>12</v>
      </c>
      <c r="F86" s="505">
        <f>HLOOKUP($C86,$BZ$2:$CM$3,2,0)</f>
        <v>30135.85</v>
      </c>
      <c r="G86" s="440">
        <f>D86*E86*F86</f>
        <v>0</v>
      </c>
      <c r="H86" s="485"/>
      <c r="I86" s="441" t="s">
        <v>311</v>
      </c>
      <c r="J86" s="441" t="str">
        <f>VLOOKUP(I86,Presupuesto!$B$11:$C$586,2,0)</f>
        <v>SUELDOS Y SALARIOS BASICOS (11100-00)</v>
      </c>
      <c r="K86" s="427" t="str">
        <f t="shared" si="1"/>
        <v>Desarrollo Curricular</v>
      </c>
      <c r="L86" s="427" t="s">
        <v>454</v>
      </c>
    </row>
    <row r="87" spans="3:12" hidden="1" x14ac:dyDescent="0.25">
      <c r="C87" s="488" t="s">
        <v>58</v>
      </c>
      <c r="D87" s="483"/>
      <c r="E87" s="477">
        <v>0</v>
      </c>
      <c r="F87" s="429">
        <f>IF(E86=0,"",(G86/E86)/12*E86)</f>
        <v>0</v>
      </c>
      <c r="G87" s="426">
        <f>F87</f>
        <v>0</v>
      </c>
      <c r="H87" s="484"/>
      <c r="I87" s="443" t="s">
        <v>314</v>
      </c>
      <c r="J87" s="443" t="str">
        <f>VLOOKUP(I87,Presupuesto!$B$11:$C$586,2,0)</f>
        <v>AGUINALDO Y DECIMOCUARTO MES (11500-00)</v>
      </c>
      <c r="K87" s="427" t="str">
        <f t="shared" si="1"/>
        <v>Desarrollo Curricular</v>
      </c>
      <c r="L87" s="427" t="s">
        <v>454</v>
      </c>
    </row>
    <row r="88" spans="3:12" ht="15.75" hidden="1" thickBot="1" x14ac:dyDescent="0.3">
      <c r="C88" s="489" t="s">
        <v>59</v>
      </c>
      <c r="D88" s="483"/>
      <c r="E88" s="477">
        <v>0</v>
      </c>
      <c r="F88" s="444">
        <f>IF(E86&lt;6,"",((E86-6)/12)*(G86/E86))</f>
        <v>0</v>
      </c>
      <c r="G88" s="426">
        <f>F88</f>
        <v>0</v>
      </c>
      <c r="H88" s="484"/>
      <c r="I88" s="430" t="s">
        <v>634</v>
      </c>
      <c r="J88" s="430" t="str">
        <f>VLOOKUP(I88,Presupuesto!$B$11:$C$586,2,0)</f>
        <v>DECIMOCUARTO MES</v>
      </c>
      <c r="K88" s="427" t="str">
        <f t="shared" si="1"/>
        <v>Desarrollo Curricular</v>
      </c>
      <c r="L88" s="427" t="s">
        <v>454</v>
      </c>
    </row>
    <row r="89" spans="3:12" ht="15.75" hidden="1" thickBot="1" x14ac:dyDescent="0.3">
      <c r="C89" s="461" t="s">
        <v>601</v>
      </c>
      <c r="D89" s="492"/>
      <c r="E89" s="476">
        <v>12</v>
      </c>
      <c r="F89" s="505">
        <f>HLOOKUP($C89,$BZ$2:$CM$3,2,0)</f>
        <v>28252.36</v>
      </c>
      <c r="G89" s="440">
        <f>D89*E89*F89</f>
        <v>0</v>
      </c>
      <c r="H89" s="485"/>
      <c r="I89" s="441" t="s">
        <v>311</v>
      </c>
      <c r="J89" s="441" t="str">
        <f>VLOOKUP(I89,Presupuesto!$B$11:$C$586,2,0)</f>
        <v>SUELDOS Y SALARIOS BASICOS (11100-00)</v>
      </c>
      <c r="K89" s="427" t="str">
        <f t="shared" si="1"/>
        <v>Desarrollo Curricular</v>
      </c>
      <c r="L89" s="427" t="s">
        <v>454</v>
      </c>
    </row>
    <row r="90" spans="3:12" hidden="1" x14ac:dyDescent="0.25">
      <c r="C90" s="488" t="s">
        <v>58</v>
      </c>
      <c r="D90" s="483"/>
      <c r="E90" s="477">
        <v>0</v>
      </c>
      <c r="F90" s="429">
        <f>IF(E89=0,"",(G89/E89)/12*E89)</f>
        <v>0</v>
      </c>
      <c r="G90" s="426">
        <f>F90</f>
        <v>0</v>
      </c>
      <c r="H90" s="484"/>
      <c r="I90" s="443" t="s">
        <v>314</v>
      </c>
      <c r="J90" s="443" t="str">
        <f>VLOOKUP(I90,Presupuesto!$B$11:$C$586,2,0)</f>
        <v>AGUINALDO Y DECIMOCUARTO MES (11500-00)</v>
      </c>
      <c r="K90" s="427" t="str">
        <f t="shared" si="1"/>
        <v>Desarrollo Curricular</v>
      </c>
      <c r="L90" s="427" t="s">
        <v>454</v>
      </c>
    </row>
    <row r="91" spans="3:12" ht="15.75" hidden="1" thickBot="1" x14ac:dyDescent="0.3">
      <c r="C91" s="489" t="s">
        <v>59</v>
      </c>
      <c r="D91" s="483"/>
      <c r="E91" s="477">
        <v>0</v>
      </c>
      <c r="F91" s="444">
        <f>IF(E89&lt;6,"",((E89-6)/12)*(G89/E89))</f>
        <v>0</v>
      </c>
      <c r="G91" s="426">
        <f>F91</f>
        <v>0</v>
      </c>
      <c r="H91" s="484"/>
      <c r="I91" s="430" t="s">
        <v>634</v>
      </c>
      <c r="J91" s="430" t="str">
        <f>VLOOKUP(I91,Presupuesto!$B$11:$C$586,2,0)</f>
        <v>DECIMOCUARTO MES</v>
      </c>
      <c r="K91" s="427" t="str">
        <f t="shared" si="1"/>
        <v>Desarrollo Curricular</v>
      </c>
      <c r="L91" s="427" t="s">
        <v>454</v>
      </c>
    </row>
    <row r="92" spans="3:12" ht="15.75" hidden="1" thickBot="1" x14ac:dyDescent="0.3">
      <c r="C92" s="461" t="s">
        <v>602</v>
      </c>
      <c r="D92" s="492"/>
      <c r="E92" s="476">
        <v>12</v>
      </c>
      <c r="F92" s="505">
        <f>HLOOKUP($C92,$BZ$2:$CM$3,2,0)</f>
        <v>26368.87</v>
      </c>
      <c r="G92" s="440">
        <f>D92*E92*F92</f>
        <v>0</v>
      </c>
      <c r="H92" s="485"/>
      <c r="I92" s="441" t="s">
        <v>311</v>
      </c>
      <c r="J92" s="441" t="str">
        <f>VLOOKUP(I92,Presupuesto!$B$11:$C$586,2,0)</f>
        <v>SUELDOS Y SALARIOS BASICOS (11100-00)</v>
      </c>
      <c r="K92" s="427" t="str">
        <f t="shared" si="1"/>
        <v>Desarrollo Curricular</v>
      </c>
      <c r="L92" s="427" t="s">
        <v>454</v>
      </c>
    </row>
    <row r="93" spans="3:12" hidden="1" x14ac:dyDescent="0.25">
      <c r="C93" s="488" t="s">
        <v>58</v>
      </c>
      <c r="D93" s="483"/>
      <c r="E93" s="477">
        <v>0</v>
      </c>
      <c r="F93" s="429">
        <f>IF(E92=0,"",(G92/E92)/12*E92)</f>
        <v>0</v>
      </c>
      <c r="G93" s="426">
        <f>F93</f>
        <v>0</v>
      </c>
      <c r="H93" s="484"/>
      <c r="I93" s="443" t="s">
        <v>314</v>
      </c>
      <c r="J93" s="443" t="str">
        <f>VLOOKUP(I93,Presupuesto!$B$11:$C$586,2,0)</f>
        <v>AGUINALDO Y DECIMOCUARTO MES (11500-00)</v>
      </c>
      <c r="K93" s="427" t="str">
        <f t="shared" si="1"/>
        <v>Desarrollo Curricular</v>
      </c>
      <c r="L93" s="427" t="s">
        <v>454</v>
      </c>
    </row>
    <row r="94" spans="3:12" ht="15.75" hidden="1" thickBot="1" x14ac:dyDescent="0.3">
      <c r="C94" s="489" t="s">
        <v>59</v>
      </c>
      <c r="D94" s="483"/>
      <c r="E94" s="477">
        <v>0</v>
      </c>
      <c r="F94" s="444">
        <f>IF(E92&lt;6,"",((E92-6)/12)*(G92/E92))</f>
        <v>0</v>
      </c>
      <c r="G94" s="426">
        <f>F94</f>
        <v>0</v>
      </c>
      <c r="H94" s="484"/>
      <c r="I94" s="430" t="s">
        <v>634</v>
      </c>
      <c r="J94" s="430" t="str">
        <f>VLOOKUP(I94,Presupuesto!$B$11:$C$586,2,0)</f>
        <v>DECIMOCUARTO MES</v>
      </c>
      <c r="K94" s="427" t="str">
        <f t="shared" si="1"/>
        <v>Desarrollo Curricular</v>
      </c>
      <c r="L94" s="427" t="s">
        <v>454</v>
      </c>
    </row>
    <row r="95" spans="3:12" ht="15.75" hidden="1" thickBot="1" x14ac:dyDescent="0.3">
      <c r="C95" s="461" t="s">
        <v>603</v>
      </c>
      <c r="D95" s="492"/>
      <c r="E95" s="476">
        <v>12</v>
      </c>
      <c r="F95" s="505">
        <f>HLOOKUP($C95,$BZ$2:$CM$3,2,0)</f>
        <v>17893.16</v>
      </c>
      <c r="G95" s="440">
        <f>D95*E95*F95</f>
        <v>0</v>
      </c>
      <c r="H95" s="485"/>
      <c r="I95" s="441" t="s">
        <v>311</v>
      </c>
      <c r="J95" s="441" t="str">
        <f>VLOOKUP(I95,Presupuesto!$B$11:$C$586,2,0)</f>
        <v>SUELDOS Y SALARIOS BASICOS (11100-00)</v>
      </c>
      <c r="K95" s="427" t="str">
        <f t="shared" si="1"/>
        <v>Desarrollo Curricular</v>
      </c>
      <c r="L95" s="427" t="s">
        <v>454</v>
      </c>
    </row>
    <row r="96" spans="3:12" hidden="1" x14ac:dyDescent="0.25">
      <c r="C96" s="488" t="s">
        <v>58</v>
      </c>
      <c r="D96" s="483"/>
      <c r="E96" s="477">
        <v>0</v>
      </c>
      <c r="F96" s="429">
        <f>IF(E95=0,"",(G95/E95)/12*E95)</f>
        <v>0</v>
      </c>
      <c r="G96" s="426">
        <f>F96</f>
        <v>0</v>
      </c>
      <c r="H96" s="484"/>
      <c r="I96" s="443" t="s">
        <v>314</v>
      </c>
      <c r="J96" s="443" t="str">
        <f>VLOOKUP(I96,Presupuesto!$B$11:$C$586,2,0)</f>
        <v>AGUINALDO Y DECIMOCUARTO MES (11500-00)</v>
      </c>
      <c r="K96" s="427" t="str">
        <f t="shared" si="1"/>
        <v>Desarrollo Curricular</v>
      </c>
      <c r="L96" s="427" t="s">
        <v>454</v>
      </c>
    </row>
    <row r="97" spans="3:12" ht="15.75" hidden="1" thickBot="1" x14ac:dyDescent="0.3">
      <c r="C97" s="489" t="s">
        <v>59</v>
      </c>
      <c r="D97" s="483"/>
      <c r="E97" s="477">
        <v>0</v>
      </c>
      <c r="F97" s="444">
        <f>IF(E95&lt;6,"",((E95-6)/12)*(G95/E95))</f>
        <v>0</v>
      </c>
      <c r="G97" s="426">
        <f>F97</f>
        <v>0</v>
      </c>
      <c r="H97" s="484"/>
      <c r="I97" s="430" t="s">
        <v>634</v>
      </c>
      <c r="J97" s="430" t="str">
        <f>VLOOKUP(I97,Presupuesto!$B$11:$C$586,2,0)</f>
        <v>DECIMOCUARTO MES</v>
      </c>
      <c r="K97" s="427" t="str">
        <f t="shared" si="1"/>
        <v>Desarrollo Curricular</v>
      </c>
      <c r="L97" s="427" t="s">
        <v>454</v>
      </c>
    </row>
    <row r="98" spans="3:12" ht="15.75" hidden="1" thickBot="1" x14ac:dyDescent="0.3">
      <c r="C98" s="461" t="s">
        <v>604</v>
      </c>
      <c r="D98" s="492"/>
      <c r="E98" s="476">
        <v>12</v>
      </c>
      <c r="F98" s="505">
        <f>HLOOKUP($C98,$BZ$2:$CM$3,2,0)</f>
        <v>16951.419999999998</v>
      </c>
      <c r="G98" s="440">
        <f>D98*E98*F98</f>
        <v>0</v>
      </c>
      <c r="H98" s="485"/>
      <c r="I98" s="441" t="s">
        <v>311</v>
      </c>
      <c r="J98" s="441" t="str">
        <f>VLOOKUP(I98,Presupuesto!$B$11:$C$586,2,0)</f>
        <v>SUELDOS Y SALARIOS BASICOS (11100-00)</v>
      </c>
      <c r="K98" s="427" t="str">
        <f t="shared" si="1"/>
        <v>Desarrollo Curricular</v>
      </c>
      <c r="L98" s="427" t="s">
        <v>454</v>
      </c>
    </row>
    <row r="99" spans="3:12" hidden="1" x14ac:dyDescent="0.25">
      <c r="C99" s="488" t="s">
        <v>58</v>
      </c>
      <c r="D99" s="483"/>
      <c r="E99" s="477">
        <v>0</v>
      </c>
      <c r="F99" s="429">
        <f>IF(E98=0,"",(G98/E98)/12*E98)</f>
        <v>0</v>
      </c>
      <c r="G99" s="426">
        <f>F99</f>
        <v>0</v>
      </c>
      <c r="H99" s="484"/>
      <c r="I99" s="443" t="s">
        <v>314</v>
      </c>
      <c r="J99" s="443" t="str">
        <f>VLOOKUP(I99,Presupuesto!$B$11:$C$586,2,0)</f>
        <v>AGUINALDO Y DECIMOCUARTO MES (11500-00)</v>
      </c>
      <c r="K99" s="427" t="str">
        <f t="shared" si="1"/>
        <v>Desarrollo Curricular</v>
      </c>
      <c r="L99" s="427" t="s">
        <v>454</v>
      </c>
    </row>
    <row r="100" spans="3:12" ht="15.75" hidden="1" thickBot="1" x14ac:dyDescent="0.3">
      <c r="C100" s="489" t="s">
        <v>59</v>
      </c>
      <c r="D100" s="483"/>
      <c r="E100" s="477">
        <v>0</v>
      </c>
      <c r="F100" s="444">
        <f>IF(E98&lt;6,"",((E98-6)/12)*(G98/E98))</f>
        <v>0</v>
      </c>
      <c r="G100" s="426">
        <f>F100</f>
        <v>0</v>
      </c>
      <c r="H100" s="484"/>
      <c r="I100" s="430" t="s">
        <v>634</v>
      </c>
      <c r="J100" s="430" t="str">
        <f>VLOOKUP(I100,Presupuesto!$B$11:$C$586,2,0)</f>
        <v>DECIMOCUARTO MES</v>
      </c>
      <c r="K100" s="427" t="str">
        <f t="shared" si="1"/>
        <v>Desarrollo Curricular</v>
      </c>
      <c r="L100" s="427" t="s">
        <v>454</v>
      </c>
    </row>
    <row r="101" spans="3:12" ht="15.75" hidden="1" thickBot="1" x14ac:dyDescent="0.3">
      <c r="C101" s="461" t="s">
        <v>605</v>
      </c>
      <c r="D101" s="492"/>
      <c r="E101" s="476">
        <v>12</v>
      </c>
      <c r="F101" s="505">
        <f>HLOOKUP($C101,$BZ$2:$CM$3,2,0)</f>
        <v>13184.44</v>
      </c>
      <c r="G101" s="440">
        <f>D101*E101*F101</f>
        <v>0</v>
      </c>
      <c r="H101" s="485"/>
      <c r="I101" s="441" t="s">
        <v>311</v>
      </c>
      <c r="J101" s="441" t="str">
        <f>VLOOKUP(I101,Presupuesto!$B$11:$C$586,2,0)</f>
        <v>SUELDOS Y SALARIOS BASICOS (11100-00)</v>
      </c>
      <c r="K101" s="427" t="str">
        <f t="shared" si="1"/>
        <v>Desarrollo Curricular</v>
      </c>
      <c r="L101" s="427" t="s">
        <v>454</v>
      </c>
    </row>
    <row r="102" spans="3:12" hidden="1" x14ac:dyDescent="0.25">
      <c r="C102" s="488" t="s">
        <v>58</v>
      </c>
      <c r="D102" s="483"/>
      <c r="E102" s="477">
        <v>0</v>
      </c>
      <c r="F102" s="429">
        <f>IF(E101=0,"",(G101/E101)/12*E101)</f>
        <v>0</v>
      </c>
      <c r="G102" s="426">
        <f>F102</f>
        <v>0</v>
      </c>
      <c r="H102" s="484"/>
      <c r="I102" s="443" t="s">
        <v>314</v>
      </c>
      <c r="J102" s="443" t="str">
        <f>VLOOKUP(I102,Presupuesto!$B$11:$C$586,2,0)</f>
        <v>AGUINALDO Y DECIMOCUARTO MES (11500-00)</v>
      </c>
      <c r="K102" s="427" t="str">
        <f t="shared" si="1"/>
        <v>Desarrollo Curricular</v>
      </c>
      <c r="L102" s="427" t="s">
        <v>454</v>
      </c>
    </row>
    <row r="103" spans="3:12" ht="15.75" hidden="1" thickBot="1" x14ac:dyDescent="0.3">
      <c r="C103" s="489" t="s">
        <v>59</v>
      </c>
      <c r="D103" s="483"/>
      <c r="E103" s="477">
        <v>0</v>
      </c>
      <c r="F103" s="444">
        <f>IF(E101&lt;6,"",((E101-6)/12)*(G101/E101))</f>
        <v>0</v>
      </c>
      <c r="G103" s="426">
        <f>F103</f>
        <v>0</v>
      </c>
      <c r="H103" s="484"/>
      <c r="I103" s="430" t="s">
        <v>634</v>
      </c>
      <c r="J103" s="430" t="str">
        <f>VLOOKUP(I103,Presupuesto!$B$11:$C$586,2,0)</f>
        <v>DECIMOCUARTO MES</v>
      </c>
      <c r="K103" s="427" t="str">
        <f t="shared" si="1"/>
        <v>Desarrollo Curricular</v>
      </c>
      <c r="L103" s="427" t="s">
        <v>454</v>
      </c>
    </row>
    <row r="104" spans="3:12" ht="15.75" hidden="1" thickBot="1" x14ac:dyDescent="0.3">
      <c r="C104" s="461" t="s">
        <v>606</v>
      </c>
      <c r="D104" s="492"/>
      <c r="E104" s="476">
        <v>12</v>
      </c>
      <c r="F104" s="505">
        <f>HLOOKUP($C104,$BZ$2:$CM$3,2,0)</f>
        <v>15032.56</v>
      </c>
      <c r="G104" s="440">
        <f>D104*E104*F104</f>
        <v>0</v>
      </c>
      <c r="H104" s="485"/>
      <c r="I104" s="441" t="s">
        <v>311</v>
      </c>
      <c r="J104" s="441" t="str">
        <f>VLOOKUP(I104,Presupuesto!$B$11:$C$586,2,0)</f>
        <v>SUELDOS Y SALARIOS BASICOS (11100-00)</v>
      </c>
      <c r="K104" s="427" t="str">
        <f t="shared" si="1"/>
        <v>Desarrollo Curricular</v>
      </c>
      <c r="L104" s="427" t="s">
        <v>454</v>
      </c>
    </row>
    <row r="105" spans="3:12" hidden="1" x14ac:dyDescent="0.25">
      <c r="C105" s="488" t="s">
        <v>58</v>
      </c>
      <c r="D105" s="483"/>
      <c r="E105" s="477">
        <v>0</v>
      </c>
      <c r="F105" s="429">
        <f>IF(E104=0,"",(G104/E104)/12*E104)</f>
        <v>0</v>
      </c>
      <c r="G105" s="426">
        <f>F105</f>
        <v>0</v>
      </c>
      <c r="H105" s="484"/>
      <c r="I105" s="443" t="s">
        <v>314</v>
      </c>
      <c r="J105" s="443" t="str">
        <f>VLOOKUP(I105,Presupuesto!$B$11:$C$586,2,0)</f>
        <v>AGUINALDO Y DECIMOCUARTO MES (11500-00)</v>
      </c>
      <c r="K105" s="427" t="str">
        <f t="shared" si="1"/>
        <v>Desarrollo Curricular</v>
      </c>
      <c r="L105" s="427" t="s">
        <v>454</v>
      </c>
    </row>
    <row r="106" spans="3:12" ht="15.75" hidden="1" thickBot="1" x14ac:dyDescent="0.3">
      <c r="C106" s="489" t="s">
        <v>59</v>
      </c>
      <c r="D106" s="483"/>
      <c r="E106" s="477">
        <v>0</v>
      </c>
      <c r="F106" s="444">
        <f>IF(E104&lt;6,"",((E104-6)/12)*(G104/E104))</f>
        <v>0</v>
      </c>
      <c r="G106" s="426">
        <f>F106</f>
        <v>0</v>
      </c>
      <c r="H106" s="484"/>
      <c r="I106" s="430" t="s">
        <v>634</v>
      </c>
      <c r="J106" s="430" t="str">
        <f>VLOOKUP(I106,Presupuesto!$B$11:$C$586,2,0)</f>
        <v>DECIMOCUARTO MES</v>
      </c>
      <c r="K106" s="427" t="str">
        <f t="shared" si="1"/>
        <v>Desarrollo Curricular</v>
      </c>
      <c r="L106" s="427" t="s">
        <v>454</v>
      </c>
    </row>
    <row r="107" spans="3:12" ht="15.75" hidden="1" thickBot="1" x14ac:dyDescent="0.3">
      <c r="C107" s="461" t="s">
        <v>607</v>
      </c>
      <c r="D107" s="492"/>
      <c r="E107" s="476">
        <v>12</v>
      </c>
      <c r="F107" s="505">
        <f>HLOOKUP($C107,$BZ$2:$CM$3,2,0)</f>
        <v>13264.02</v>
      </c>
      <c r="G107" s="440">
        <f>D107*E107*F107</f>
        <v>0</v>
      </c>
      <c r="H107" s="485"/>
      <c r="I107" s="441" t="s">
        <v>311</v>
      </c>
      <c r="J107" s="441" t="str">
        <f>VLOOKUP(I107,Presupuesto!$B$11:$C$586,2,0)</f>
        <v>SUELDOS Y SALARIOS BASICOS (11100-00)</v>
      </c>
      <c r="K107" s="427" t="str">
        <f t="shared" si="1"/>
        <v>Desarrollo Curricular</v>
      </c>
      <c r="L107" s="427" t="s">
        <v>454</v>
      </c>
    </row>
    <row r="108" spans="3:12" hidden="1" x14ac:dyDescent="0.25">
      <c r="C108" s="488" t="s">
        <v>58</v>
      </c>
      <c r="D108" s="483"/>
      <c r="E108" s="477">
        <v>0</v>
      </c>
      <c r="F108" s="429">
        <f>IF(E107=0,"",(G107/E107)/12*E107)</f>
        <v>0</v>
      </c>
      <c r="G108" s="426">
        <f>F108</f>
        <v>0</v>
      </c>
      <c r="H108" s="484"/>
      <c r="I108" s="443" t="s">
        <v>314</v>
      </c>
      <c r="J108" s="443" t="str">
        <f>VLOOKUP(I108,Presupuesto!$B$11:$C$586,2,0)</f>
        <v>AGUINALDO Y DECIMOCUARTO MES (11500-00)</v>
      </c>
      <c r="K108" s="427" t="str">
        <f t="shared" si="1"/>
        <v>Desarrollo Curricular</v>
      </c>
      <c r="L108" s="427" t="s">
        <v>454</v>
      </c>
    </row>
    <row r="109" spans="3:12" ht="15.75" hidden="1" thickBot="1" x14ac:dyDescent="0.3">
      <c r="C109" s="489" t="s">
        <v>59</v>
      </c>
      <c r="D109" s="483"/>
      <c r="E109" s="477">
        <v>0</v>
      </c>
      <c r="F109" s="444">
        <f>IF(E107&lt;6,"",((E107-6)/12)*(G107/E107))</f>
        <v>0</v>
      </c>
      <c r="G109" s="426">
        <f>F109</f>
        <v>0</v>
      </c>
      <c r="H109" s="484"/>
      <c r="I109" s="430" t="s">
        <v>634</v>
      </c>
      <c r="J109" s="430" t="str">
        <f>VLOOKUP(I109,Presupuesto!$B$11:$C$586,2,0)</f>
        <v>DECIMOCUARTO MES</v>
      </c>
      <c r="K109" s="427" t="str">
        <f t="shared" si="1"/>
        <v>Desarrollo Curricular</v>
      </c>
      <c r="L109" s="427" t="s">
        <v>454</v>
      </c>
    </row>
    <row r="110" spans="3:12" ht="15.75" hidden="1" thickBot="1" x14ac:dyDescent="0.3">
      <c r="C110" s="461" t="s">
        <v>608</v>
      </c>
      <c r="D110" s="492"/>
      <c r="E110" s="476">
        <v>12</v>
      </c>
      <c r="F110" s="505">
        <f>HLOOKUP($C110,$BZ$2:$CM$3,2,0)</f>
        <v>12379.75</v>
      </c>
      <c r="G110" s="440">
        <f>D110*E110*F110</f>
        <v>0</v>
      </c>
      <c r="H110" s="485"/>
      <c r="I110" s="441" t="s">
        <v>311</v>
      </c>
      <c r="J110" s="441" t="str">
        <f>VLOOKUP(I110,Presupuesto!$B$11:$C$586,2,0)</f>
        <v>SUELDOS Y SALARIOS BASICOS (11100-00)</v>
      </c>
      <c r="K110" s="427" t="str">
        <f t="shared" si="1"/>
        <v>Desarrollo Curricular</v>
      </c>
      <c r="L110" s="427" t="s">
        <v>454</v>
      </c>
    </row>
    <row r="111" spans="3:12" hidden="1" x14ac:dyDescent="0.25">
      <c r="C111" s="488" t="s">
        <v>58</v>
      </c>
      <c r="D111" s="483"/>
      <c r="E111" s="477">
        <v>0</v>
      </c>
      <c r="F111" s="429">
        <f>IF(E110=0,"",(G110/E110)/12*E110)</f>
        <v>0</v>
      </c>
      <c r="G111" s="426">
        <f>F111</f>
        <v>0</v>
      </c>
      <c r="H111" s="484"/>
      <c r="I111" s="443" t="s">
        <v>314</v>
      </c>
      <c r="J111" s="443" t="str">
        <f>VLOOKUP(I111,Presupuesto!$B$11:$C$586,2,0)</f>
        <v>AGUINALDO Y DECIMOCUARTO MES (11500-00)</v>
      </c>
      <c r="K111" s="427" t="str">
        <f t="shared" si="1"/>
        <v>Desarrollo Curricular</v>
      </c>
      <c r="L111" s="427" t="s">
        <v>454</v>
      </c>
    </row>
    <row r="112" spans="3:12" ht="15.75" hidden="1" thickBot="1" x14ac:dyDescent="0.3">
      <c r="C112" s="489" t="s">
        <v>59</v>
      </c>
      <c r="D112" s="483"/>
      <c r="E112" s="477">
        <v>0</v>
      </c>
      <c r="F112" s="444">
        <f>IF(E110&lt;6,"",((E110-6)/12)*(G110/E110))</f>
        <v>0</v>
      </c>
      <c r="G112" s="426">
        <f>F112</f>
        <v>0</v>
      </c>
      <c r="H112" s="484"/>
      <c r="I112" s="430" t="s">
        <v>634</v>
      </c>
      <c r="J112" s="430" t="str">
        <f>VLOOKUP(I112,Presupuesto!$B$11:$C$586,2,0)</f>
        <v>DECIMOCUARTO MES</v>
      </c>
      <c r="K112" s="427" t="str">
        <f t="shared" si="1"/>
        <v>Desarrollo Curricular</v>
      </c>
      <c r="L112" s="427" t="s">
        <v>454</v>
      </c>
    </row>
    <row r="113" spans="3:12" ht="15.75" hidden="1" thickBot="1" x14ac:dyDescent="0.3">
      <c r="C113" s="461" t="s">
        <v>609</v>
      </c>
      <c r="D113" s="492"/>
      <c r="E113" s="476">
        <v>12</v>
      </c>
      <c r="F113" s="505">
        <f>HLOOKUP($C113,$BZ$2:$CM$3,2,0)</f>
        <v>439.49</v>
      </c>
      <c r="G113" s="440">
        <f>D113*E113*F113</f>
        <v>0</v>
      </c>
      <c r="H113" s="485"/>
      <c r="I113" s="441" t="s">
        <v>311</v>
      </c>
      <c r="J113" s="441" t="str">
        <f>VLOOKUP(I113,Presupuesto!$B$11:$C$586,2,0)</f>
        <v>SUELDOS Y SALARIOS BASICOS (11100-00)</v>
      </c>
      <c r="K113" s="427" t="str">
        <f t="shared" si="1"/>
        <v>Desarrollo Curricular</v>
      </c>
      <c r="L113" s="427" t="s">
        <v>454</v>
      </c>
    </row>
    <row r="114" spans="3:12" hidden="1" x14ac:dyDescent="0.25">
      <c r="C114" s="488" t="s">
        <v>58</v>
      </c>
      <c r="D114" s="483"/>
      <c r="E114" s="477">
        <v>0</v>
      </c>
      <c r="F114" s="429">
        <f>IF(E113=0,"",(G113/E113)/12*E113)</f>
        <v>0</v>
      </c>
      <c r="G114" s="426">
        <f>F114</f>
        <v>0</v>
      </c>
      <c r="H114" s="484"/>
      <c r="I114" s="443" t="s">
        <v>314</v>
      </c>
      <c r="J114" s="443" t="str">
        <f>VLOOKUP(I114,Presupuesto!$B$11:$C$586,2,0)</f>
        <v>AGUINALDO Y DECIMOCUARTO MES (11500-00)</v>
      </c>
      <c r="K114" s="427" t="str">
        <f t="shared" si="1"/>
        <v>Desarrollo Curricular</v>
      </c>
      <c r="L114" s="427" t="s">
        <v>454</v>
      </c>
    </row>
    <row r="115" spans="3:12" ht="15.75" hidden="1" thickBot="1" x14ac:dyDescent="0.3">
      <c r="C115" s="489" t="s">
        <v>59</v>
      </c>
      <c r="D115" s="483"/>
      <c r="E115" s="477">
        <v>0</v>
      </c>
      <c r="F115" s="444">
        <f>IF(E113&lt;6,"",((E113-6)/12)*(G113/E113))</f>
        <v>0</v>
      </c>
      <c r="G115" s="426">
        <f>F115</f>
        <v>0</v>
      </c>
      <c r="H115" s="484"/>
      <c r="I115" s="430" t="s">
        <v>634</v>
      </c>
      <c r="J115" s="430" t="str">
        <f>VLOOKUP(I115,Presupuesto!$B$11:$C$586,2,0)</f>
        <v>DECIMOCUARTO MES</v>
      </c>
      <c r="K115" s="427" t="str">
        <f t="shared" si="1"/>
        <v>Desarrollo Curricular</v>
      </c>
      <c r="L115" s="427" t="s">
        <v>454</v>
      </c>
    </row>
    <row r="116" spans="3:12" ht="15.75" hidden="1" thickBot="1" x14ac:dyDescent="0.3">
      <c r="C116" s="461" t="s">
        <v>610</v>
      </c>
      <c r="D116" s="492"/>
      <c r="E116" s="476">
        <v>12</v>
      </c>
      <c r="F116" s="505">
        <f>HLOOKUP($C116,$BZ$2:$CM$3,2,0)</f>
        <v>1904.46</v>
      </c>
      <c r="G116" s="440">
        <f>D116*E116*F116</f>
        <v>0</v>
      </c>
      <c r="H116" s="485"/>
      <c r="I116" s="441" t="s">
        <v>311</v>
      </c>
      <c r="J116" s="441" t="str">
        <f>VLOOKUP(I116,Presupuesto!$B$11:$C$586,2,0)</f>
        <v>SUELDOS Y SALARIOS BASICOS (11100-00)</v>
      </c>
      <c r="K116" s="427" t="str">
        <f t="shared" si="1"/>
        <v>Desarrollo Curricular</v>
      </c>
      <c r="L116" s="427" t="s">
        <v>454</v>
      </c>
    </row>
    <row r="117" spans="3:12" hidden="1" x14ac:dyDescent="0.25">
      <c r="C117" s="488" t="s">
        <v>58</v>
      </c>
      <c r="D117" s="483"/>
      <c r="E117" s="477">
        <v>0</v>
      </c>
      <c r="F117" s="429">
        <f>IF(E116=0,"",(G116/E116)/12*E116)</f>
        <v>0</v>
      </c>
      <c r="G117" s="426">
        <f>F117</f>
        <v>0</v>
      </c>
      <c r="H117" s="484"/>
      <c r="I117" s="443" t="s">
        <v>314</v>
      </c>
      <c r="J117" s="443" t="str">
        <f>VLOOKUP(I117,Presupuesto!$B$11:$C$586,2,0)</f>
        <v>AGUINALDO Y DECIMOCUARTO MES (11500-00)</v>
      </c>
      <c r="K117" s="427" t="str">
        <f t="shared" si="1"/>
        <v>Desarrollo Curricular</v>
      </c>
      <c r="L117" s="427" t="s">
        <v>454</v>
      </c>
    </row>
    <row r="118" spans="3:12" ht="15.75" hidden="1" thickBot="1" x14ac:dyDescent="0.3">
      <c r="C118" s="489" t="s">
        <v>59</v>
      </c>
      <c r="D118" s="483"/>
      <c r="E118" s="477">
        <v>0</v>
      </c>
      <c r="F118" s="444">
        <f>IF(E116&lt;6,"",((E116-6)/12)*(G116/E116))</f>
        <v>0</v>
      </c>
      <c r="G118" s="426">
        <f>F118</f>
        <v>0</v>
      </c>
      <c r="H118" s="484"/>
      <c r="I118" s="430" t="s">
        <v>634</v>
      </c>
      <c r="J118" s="430" t="str">
        <f>VLOOKUP(I118,Presupuesto!$B$11:$C$586,2,0)</f>
        <v>DECIMOCUARTO MES</v>
      </c>
      <c r="K118" s="427" t="str">
        <f t="shared" si="1"/>
        <v>Desarrollo Curricular</v>
      </c>
      <c r="L118" s="427" t="s">
        <v>454</v>
      </c>
    </row>
    <row r="119" spans="3:12" ht="15.75" hidden="1" thickBot="1" x14ac:dyDescent="0.3">
      <c r="C119" s="464" t="s">
        <v>84</v>
      </c>
      <c r="D119" s="492"/>
      <c r="E119" s="476">
        <v>12</v>
      </c>
      <c r="F119" s="463">
        <v>30000</v>
      </c>
      <c r="G119" s="440">
        <f>D119*E119*F119</f>
        <v>0</v>
      </c>
      <c r="H119" s="485"/>
      <c r="I119" s="441" t="s">
        <v>679</v>
      </c>
      <c r="J119" s="441" t="str">
        <f>VLOOKUP(I119,Presupuesto!$B$11:$C$586,2,0)</f>
        <v>CONTRATOS ESPECIALES</v>
      </c>
      <c r="K119" s="427" t="str">
        <f t="shared" si="1"/>
        <v>Desarrollo Curricular</v>
      </c>
      <c r="L119" s="427" t="s">
        <v>454</v>
      </c>
    </row>
    <row r="120" spans="3:12" hidden="1" x14ac:dyDescent="0.25">
      <c r="C120" s="488" t="s">
        <v>58</v>
      </c>
      <c r="D120" s="483"/>
      <c r="E120" s="477">
        <v>0</v>
      </c>
      <c r="F120" s="444">
        <f>IF(E119=0,"",(G119/E119)/12*E119)</f>
        <v>0</v>
      </c>
      <c r="G120" s="426">
        <f>F120</f>
        <v>0</v>
      </c>
      <c r="H120" s="484"/>
      <c r="I120" s="430" t="s">
        <v>679</v>
      </c>
      <c r="J120" s="430" t="str">
        <f>VLOOKUP(I120,Presupuesto!$B$11:$C$586,2,0)</f>
        <v>CONTRATOS ESPECIALES</v>
      </c>
      <c r="K120" s="427" t="str">
        <f t="shared" si="1"/>
        <v>Desarrollo Curricular</v>
      </c>
      <c r="L120" s="427" t="s">
        <v>453</v>
      </c>
    </row>
    <row r="121" spans="3:12" ht="15.75" hidden="1" thickBot="1" x14ac:dyDescent="0.3">
      <c r="C121" s="489" t="s">
        <v>59</v>
      </c>
      <c r="D121" s="483"/>
      <c r="E121" s="477">
        <v>0</v>
      </c>
      <c r="F121" s="429">
        <f>IF(E119&lt;6,"",((E119-6)/12)*(G119/E119))</f>
        <v>0</v>
      </c>
      <c r="G121" s="426">
        <f>F121</f>
        <v>0</v>
      </c>
      <c r="H121" s="484"/>
      <c r="I121" s="430" t="s">
        <v>679</v>
      </c>
      <c r="J121" s="430" t="str">
        <f>VLOOKUP(I121,Presupuesto!$B$11:$C$586,2,0)</f>
        <v>CONTRATOS ESPECIALES</v>
      </c>
      <c r="K121" s="427" t="str">
        <f t="shared" si="1"/>
        <v>Desarrollo Curricular</v>
      </c>
      <c r="L121" s="427" t="s">
        <v>458</v>
      </c>
    </row>
    <row r="122" spans="3:12" ht="15.75" hidden="1" thickBot="1" x14ac:dyDescent="0.3">
      <c r="C122" s="464" t="s">
        <v>60</v>
      </c>
      <c r="D122" s="492"/>
      <c r="E122" s="476">
        <v>12</v>
      </c>
      <c r="F122" s="445">
        <v>30000</v>
      </c>
      <c r="G122" s="440">
        <f>D122*E122*F122</f>
        <v>0</v>
      </c>
      <c r="H122" s="485"/>
      <c r="I122" s="441" t="s">
        <v>349</v>
      </c>
      <c r="J122" s="441" t="str">
        <f>VLOOKUP(I122,Presupuesto!$B$11:$C$586,2,0)</f>
        <v>OTROS SERVICIOS TECNICOS Y PROFESIONALES N.C. (24900-00)</v>
      </c>
      <c r="K122" s="427" t="str">
        <f t="shared" si="1"/>
        <v>Desarrollo Curricular</v>
      </c>
      <c r="L122" s="427" t="s">
        <v>453</v>
      </c>
    </row>
    <row r="123" spans="3:12" hidden="1" x14ac:dyDescent="0.25">
      <c r="C123" s="488" t="s">
        <v>58</v>
      </c>
      <c r="D123" s="483"/>
      <c r="E123" s="477">
        <v>0</v>
      </c>
      <c r="F123" s="429">
        <v>0</v>
      </c>
      <c r="G123" s="426">
        <f>F123</f>
        <v>0</v>
      </c>
      <c r="H123" s="484"/>
      <c r="I123" s="430" t="s">
        <v>349</v>
      </c>
      <c r="J123" s="430" t="str">
        <f>VLOOKUP(I123,Presupuesto!$B$11:$C$586,2,0)</f>
        <v>OTROS SERVICIOS TECNICOS Y PROFESIONALES N.C. (24900-00)</v>
      </c>
      <c r="K123" s="427" t="str">
        <f t="shared" si="1"/>
        <v>Desarrollo Curricular</v>
      </c>
      <c r="L123" s="427" t="s">
        <v>453</v>
      </c>
    </row>
    <row r="124" spans="3:12" ht="15.75" hidden="1" thickBot="1" x14ac:dyDescent="0.3">
      <c r="C124" s="489" t="s">
        <v>59</v>
      </c>
      <c r="D124" s="483"/>
      <c r="E124" s="477">
        <v>0</v>
      </c>
      <c r="F124" s="429">
        <v>0</v>
      </c>
      <c r="G124" s="426">
        <f>F124</f>
        <v>0</v>
      </c>
      <c r="H124" s="484"/>
      <c r="I124" s="430" t="s">
        <v>349</v>
      </c>
      <c r="J124" s="430" t="str">
        <f>VLOOKUP(I124,Presupuesto!$B$11:$C$586,2,0)</f>
        <v>OTROS SERVICIOS TECNICOS Y PROFESIONALES N.C. (24900-00)</v>
      </c>
      <c r="K124" s="427" t="str">
        <f t="shared" si="1"/>
        <v>Desarrollo Curricular</v>
      </c>
      <c r="L124" s="427" t="s">
        <v>453</v>
      </c>
    </row>
    <row r="125" spans="3:12" ht="15.75" hidden="1" thickBot="1" x14ac:dyDescent="0.3">
      <c r="C125" s="464" t="s">
        <v>61</v>
      </c>
      <c r="D125" s="492"/>
      <c r="E125" s="476">
        <v>12</v>
      </c>
      <c r="F125" s="445">
        <v>30000</v>
      </c>
      <c r="G125" s="440">
        <f>D125*E125*F125</f>
        <v>0</v>
      </c>
      <c r="H125" s="485" t="s">
        <v>185</v>
      </c>
      <c r="I125" s="441" t="s">
        <v>311</v>
      </c>
      <c r="J125" s="441" t="str">
        <f>VLOOKUP(I125,Presupuesto!$B$11:$C$586,2,0)</f>
        <v>SUELDOS Y SALARIOS BASICOS (11100-00)</v>
      </c>
      <c r="K125" s="427" t="str">
        <f t="shared" si="1"/>
        <v>Desarrollo Curricular</v>
      </c>
      <c r="L125" s="427" t="s">
        <v>453</v>
      </c>
    </row>
    <row r="126" spans="3:12" hidden="1" x14ac:dyDescent="0.25">
      <c r="C126" s="488" t="s">
        <v>58</v>
      </c>
      <c r="D126" s="486"/>
      <c r="E126" s="455">
        <v>0</v>
      </c>
      <c r="F126" s="446">
        <f>IF(E125=0,"",(G125/E125)/12*E125)</f>
        <v>0</v>
      </c>
      <c r="G126" s="447">
        <f>F126</f>
        <v>0</v>
      </c>
      <c r="H126" s="484"/>
      <c r="I126" s="443" t="s">
        <v>314</v>
      </c>
      <c r="J126" s="430" t="str">
        <f>VLOOKUP(I126,Presupuesto!$B$11:$C$586,2,0)</f>
        <v>AGUINALDO Y DECIMOCUARTO MES (11500-00)</v>
      </c>
      <c r="K126" s="427" t="str">
        <f t="shared" si="1"/>
        <v>Desarrollo Curricular</v>
      </c>
      <c r="L126" s="427" t="s">
        <v>453</v>
      </c>
    </row>
    <row r="127" spans="3:12" ht="15.75" hidden="1" thickBot="1" x14ac:dyDescent="0.3">
      <c r="C127" s="490" t="s">
        <v>59</v>
      </c>
      <c r="D127" s="482"/>
      <c r="E127" s="456">
        <v>0</v>
      </c>
      <c r="F127" s="434">
        <f>IF(E125&lt;6,"",((E125-6)/12)*(G125/E125))</f>
        <v>0</v>
      </c>
      <c r="G127" s="434">
        <f>F127</f>
        <v>0</v>
      </c>
      <c r="H127" s="482"/>
      <c r="I127" s="430" t="s">
        <v>634</v>
      </c>
      <c r="J127" s="449" t="str">
        <f>VLOOKUP(I127,Presupuesto!$B$11:$C$586,2,0)</f>
        <v>DECIMOCUARTO MES</v>
      </c>
      <c r="K127" s="435" t="str">
        <f>$K$77</f>
        <v>Desarrollo Curricular</v>
      </c>
      <c r="L127" s="449" t="s">
        <v>453</v>
      </c>
    </row>
    <row r="128" spans="3:12" hidden="1" x14ac:dyDescent="0.25"/>
    <row r="129" spans="3:12" ht="15.75" hidden="1" thickBot="1" x14ac:dyDescent="0.3"/>
    <row r="130" spans="3:12" ht="15.75" hidden="1" thickBot="1" x14ac:dyDescent="0.3">
      <c r="C130" s="414" t="s">
        <v>43</v>
      </c>
      <c r="D130" s="412">
        <f>SUM(G137:G187)</f>
        <v>0</v>
      </c>
      <c r="E130" s="422"/>
      <c r="F130" s="422"/>
      <c r="G130" s="422"/>
      <c r="H130" s="416"/>
      <c r="I130" s="416"/>
      <c r="J130" s="416"/>
      <c r="K130" s="419"/>
      <c r="L130" s="419"/>
    </row>
    <row r="131" spans="3:12" hidden="1" x14ac:dyDescent="0.25">
      <c r="C131" s="419"/>
      <c r="D131" s="413"/>
      <c r="E131" s="422"/>
      <c r="F131" s="422"/>
      <c r="G131" s="422"/>
      <c r="H131" s="416"/>
      <c r="I131" s="416"/>
      <c r="J131" s="416"/>
      <c r="K131" s="419"/>
      <c r="L131" s="419"/>
    </row>
    <row r="132" spans="3:12" hidden="1" x14ac:dyDescent="0.25">
      <c r="C132" s="419"/>
      <c r="D132" s="413"/>
      <c r="E132" s="422"/>
      <c r="F132" s="422"/>
      <c r="G132" s="422"/>
      <c r="H132" s="416"/>
      <c r="I132" s="416"/>
      <c r="J132" s="416"/>
      <c r="K132" s="419"/>
      <c r="L132" s="419"/>
    </row>
    <row r="133" spans="3:12" ht="15.75" hidden="1" x14ac:dyDescent="0.25">
      <c r="C133" s="494" t="s">
        <v>450</v>
      </c>
      <c r="D133" s="495"/>
      <c r="E133" s="422"/>
      <c r="F133" s="422"/>
      <c r="G133" s="422"/>
      <c r="H133" s="416"/>
      <c r="I133" s="416"/>
      <c r="J133" s="416"/>
      <c r="K133" s="419"/>
      <c r="L133" s="419"/>
    </row>
    <row r="134" spans="3:12" ht="18.75" hidden="1" x14ac:dyDescent="0.25">
      <c r="C134" s="496" t="e">
        <f>#VALUE!</f>
        <v>#VALUE!</v>
      </c>
      <c r="D134" s="413"/>
      <c r="E134" s="422"/>
      <c r="F134" s="422"/>
      <c r="G134" s="422"/>
      <c r="H134" s="416"/>
      <c r="I134" s="416"/>
      <c r="J134" s="416"/>
      <c r="K134" s="419"/>
      <c r="L134" s="419"/>
    </row>
    <row r="135" spans="3:12" ht="15.75" hidden="1" thickBot="1" x14ac:dyDescent="0.3">
      <c r="C135" s="423"/>
      <c r="D135" s="413"/>
      <c r="E135" s="422"/>
      <c r="F135" s="422"/>
      <c r="G135" s="422"/>
      <c r="H135" s="416"/>
      <c r="I135" s="416"/>
      <c r="J135" s="416"/>
      <c r="K135" s="419"/>
      <c r="L135" s="419"/>
    </row>
    <row r="136" spans="3:12" ht="30.75" hidden="1" thickBot="1" x14ac:dyDescent="0.3">
      <c r="C136" s="458" t="s">
        <v>44</v>
      </c>
      <c r="D136" s="462" t="s">
        <v>55</v>
      </c>
      <c r="E136" s="487" t="s">
        <v>56</v>
      </c>
      <c r="F136" s="462" t="s">
        <v>57</v>
      </c>
      <c r="G136" s="459" t="s">
        <v>27</v>
      </c>
      <c r="H136" s="457" t="s">
        <v>187</v>
      </c>
      <c r="I136" s="460" t="s">
        <v>46</v>
      </c>
      <c r="J136" s="460" t="s">
        <v>188</v>
      </c>
      <c r="K136" s="460" t="s">
        <v>469</v>
      </c>
      <c r="L136" s="460" t="s">
        <v>470</v>
      </c>
    </row>
    <row r="137" spans="3:12" ht="15.75" hidden="1" thickBot="1" x14ac:dyDescent="0.3">
      <c r="C137" s="461" t="s">
        <v>597</v>
      </c>
      <c r="D137" s="492"/>
      <c r="E137" s="476">
        <v>12</v>
      </c>
      <c r="F137" s="505">
        <f>HLOOKUP($C137,$BZ$2:$CM$3,2,0)</f>
        <v>41436.800000000003</v>
      </c>
      <c r="G137" s="440">
        <f>D137*E137*F137</f>
        <v>0</v>
      </c>
      <c r="H137" s="485" t="s">
        <v>185</v>
      </c>
      <c r="I137" s="441" t="s">
        <v>311</v>
      </c>
      <c r="J137" s="441" t="str">
        <f>VLOOKUP(I137,Presupuesto!$B$11:$C$586,2,0)</f>
        <v>SUELDOS Y SALARIOS BASICOS (11100-00)</v>
      </c>
      <c r="K137" s="501" t="s">
        <v>180</v>
      </c>
      <c r="L137" s="427" t="s">
        <v>453</v>
      </c>
    </row>
    <row r="138" spans="3:12" hidden="1" x14ac:dyDescent="0.25">
      <c r="C138" s="488" t="s">
        <v>58</v>
      </c>
      <c r="D138" s="483"/>
      <c r="E138" s="477">
        <v>0</v>
      </c>
      <c r="F138" s="429">
        <f>IF(E137=0,"",(G137/E137)/12*E137)</f>
        <v>0</v>
      </c>
      <c r="G138" s="426">
        <f>F138</f>
        <v>0</v>
      </c>
      <c r="H138" s="484" t="s">
        <v>186</v>
      </c>
      <c r="I138" s="443" t="s">
        <v>314</v>
      </c>
      <c r="J138" s="443" t="str">
        <f>VLOOKUP(I138,Presupuesto!$B$11:$C$586,2,0)</f>
        <v>AGUINALDO Y DECIMOCUARTO MES (11500-00)</v>
      </c>
      <c r="K138" s="427" t="str">
        <f>$K$137</f>
        <v>Desarrollo Curricular</v>
      </c>
      <c r="L138" s="427" t="s">
        <v>471</v>
      </c>
    </row>
    <row r="139" spans="3:12" ht="15.75" hidden="1" thickBot="1" x14ac:dyDescent="0.3">
      <c r="C139" s="489" t="s">
        <v>59</v>
      </c>
      <c r="D139" s="483"/>
      <c r="E139" s="477">
        <v>0</v>
      </c>
      <c r="F139" s="444">
        <f>IF(E137&lt;6,"",((E137-6)/12)*(G137/E137))</f>
        <v>0</v>
      </c>
      <c r="G139" s="426">
        <f>F139</f>
        <v>0</v>
      </c>
      <c r="H139" s="484" t="s">
        <v>186</v>
      </c>
      <c r="I139" s="430" t="s">
        <v>634</v>
      </c>
      <c r="J139" s="430" t="str">
        <f>VLOOKUP(I139,Presupuesto!$B$11:$C$586,2,0)</f>
        <v>DECIMOCUARTO MES</v>
      </c>
      <c r="K139" s="427" t="str">
        <f t="shared" ref="K139:K186" si="2">$K$137</f>
        <v>Desarrollo Curricular</v>
      </c>
      <c r="L139" s="427" t="s">
        <v>454</v>
      </c>
    </row>
    <row r="140" spans="3:12" ht="15.75" hidden="1" thickBot="1" x14ac:dyDescent="0.3">
      <c r="C140" s="461" t="s">
        <v>598</v>
      </c>
      <c r="D140" s="492"/>
      <c r="E140" s="476">
        <v>12</v>
      </c>
      <c r="F140" s="505">
        <f>HLOOKUP($C140,$BZ$2:$CM$3,2,0)</f>
        <v>37669.82</v>
      </c>
      <c r="G140" s="440">
        <f>D140*E140*F140</f>
        <v>0</v>
      </c>
      <c r="H140" s="485"/>
      <c r="I140" s="441" t="s">
        <v>311</v>
      </c>
      <c r="J140" s="441" t="str">
        <f>VLOOKUP(I140,Presupuesto!$B$11:$C$586,2,0)</f>
        <v>SUELDOS Y SALARIOS BASICOS (11100-00)</v>
      </c>
      <c r="K140" s="427" t="str">
        <f t="shared" si="2"/>
        <v>Desarrollo Curricular</v>
      </c>
      <c r="L140" s="427" t="s">
        <v>454</v>
      </c>
    </row>
    <row r="141" spans="3:12" hidden="1" x14ac:dyDescent="0.25">
      <c r="C141" s="488" t="s">
        <v>58</v>
      </c>
      <c r="D141" s="483"/>
      <c r="E141" s="477">
        <v>0</v>
      </c>
      <c r="F141" s="429">
        <f>IF(E140=0,"",(G140/E140)/12*E140)</f>
        <v>0</v>
      </c>
      <c r="G141" s="426">
        <f>F141</f>
        <v>0</v>
      </c>
      <c r="H141" s="484"/>
      <c r="I141" s="443" t="s">
        <v>314</v>
      </c>
      <c r="J141" s="443" t="str">
        <f>VLOOKUP(I141,Presupuesto!$B$11:$C$586,2,0)</f>
        <v>AGUINALDO Y DECIMOCUARTO MES (11500-00)</v>
      </c>
      <c r="K141" s="427" t="str">
        <f t="shared" si="2"/>
        <v>Desarrollo Curricular</v>
      </c>
      <c r="L141" s="427" t="s">
        <v>454</v>
      </c>
    </row>
    <row r="142" spans="3:12" ht="15.75" hidden="1" thickBot="1" x14ac:dyDescent="0.3">
      <c r="C142" s="489" t="s">
        <v>59</v>
      </c>
      <c r="D142" s="483"/>
      <c r="E142" s="477">
        <v>0</v>
      </c>
      <c r="F142" s="444">
        <f>IF(E140&lt;6,"",((E140-6)/12)*(G140/E140))</f>
        <v>0</v>
      </c>
      <c r="G142" s="426">
        <f>F142</f>
        <v>0</v>
      </c>
      <c r="H142" s="484"/>
      <c r="I142" s="430" t="s">
        <v>634</v>
      </c>
      <c r="J142" s="430" t="str">
        <f>VLOOKUP(I142,Presupuesto!$B$11:$C$586,2,0)</f>
        <v>DECIMOCUARTO MES</v>
      </c>
      <c r="K142" s="427" t="str">
        <f t="shared" si="2"/>
        <v>Desarrollo Curricular</v>
      </c>
      <c r="L142" s="427" t="s">
        <v>454</v>
      </c>
    </row>
    <row r="143" spans="3:12" ht="15.75" hidden="1" thickBot="1" x14ac:dyDescent="0.3">
      <c r="C143" s="461" t="s">
        <v>599</v>
      </c>
      <c r="D143" s="492"/>
      <c r="E143" s="476">
        <v>12</v>
      </c>
      <c r="F143" s="505">
        <f>HLOOKUP($C143,$BZ$2:$CM$3,2,0)</f>
        <v>33902.839999999997</v>
      </c>
      <c r="G143" s="440">
        <f>D143*E143*F143</f>
        <v>0</v>
      </c>
      <c r="H143" s="485"/>
      <c r="I143" s="441" t="s">
        <v>311</v>
      </c>
      <c r="J143" s="441" t="str">
        <f>VLOOKUP(I143,Presupuesto!$B$11:$C$586,2,0)</f>
        <v>SUELDOS Y SALARIOS BASICOS (11100-00)</v>
      </c>
      <c r="K143" s="427" t="str">
        <f t="shared" si="2"/>
        <v>Desarrollo Curricular</v>
      </c>
      <c r="L143" s="427" t="s">
        <v>454</v>
      </c>
    </row>
    <row r="144" spans="3:12" hidden="1" x14ac:dyDescent="0.25">
      <c r="C144" s="488" t="s">
        <v>58</v>
      </c>
      <c r="D144" s="483"/>
      <c r="E144" s="477">
        <v>0</v>
      </c>
      <c r="F144" s="429">
        <f>IF(E143=0,"",(G143/E143)/12*E143)</f>
        <v>0</v>
      </c>
      <c r="G144" s="426">
        <f>F144</f>
        <v>0</v>
      </c>
      <c r="H144" s="484"/>
      <c r="I144" s="443" t="s">
        <v>314</v>
      </c>
      <c r="J144" s="443" t="str">
        <f>VLOOKUP(I144,Presupuesto!$B$11:$C$586,2,0)</f>
        <v>AGUINALDO Y DECIMOCUARTO MES (11500-00)</v>
      </c>
      <c r="K144" s="427" t="str">
        <f t="shared" si="2"/>
        <v>Desarrollo Curricular</v>
      </c>
      <c r="L144" s="427" t="s">
        <v>454</v>
      </c>
    </row>
    <row r="145" spans="3:12" ht="15.75" hidden="1" thickBot="1" x14ac:dyDescent="0.3">
      <c r="C145" s="489" t="s">
        <v>59</v>
      </c>
      <c r="D145" s="483"/>
      <c r="E145" s="477">
        <v>0</v>
      </c>
      <c r="F145" s="444">
        <f>IF(E143&lt;6,"",((E143-6)/12)*(G143/E143))</f>
        <v>0</v>
      </c>
      <c r="G145" s="426">
        <f>F145</f>
        <v>0</v>
      </c>
      <c r="H145" s="484"/>
      <c r="I145" s="430" t="s">
        <v>634</v>
      </c>
      <c r="J145" s="430" t="str">
        <f>VLOOKUP(I145,Presupuesto!$B$11:$C$586,2,0)</f>
        <v>DECIMOCUARTO MES</v>
      </c>
      <c r="K145" s="427" t="str">
        <f t="shared" si="2"/>
        <v>Desarrollo Curricular</v>
      </c>
      <c r="L145" s="427" t="s">
        <v>454</v>
      </c>
    </row>
    <row r="146" spans="3:12" ht="15.75" hidden="1" thickBot="1" x14ac:dyDescent="0.3">
      <c r="C146" s="461" t="s">
        <v>600</v>
      </c>
      <c r="D146" s="492"/>
      <c r="E146" s="476">
        <v>12</v>
      </c>
      <c r="F146" s="505">
        <f>HLOOKUP($C146,$BZ$2:$CM$3,2,0)</f>
        <v>30135.85</v>
      </c>
      <c r="G146" s="440">
        <f>D146*E146*F146</f>
        <v>0</v>
      </c>
      <c r="H146" s="485"/>
      <c r="I146" s="441" t="s">
        <v>311</v>
      </c>
      <c r="J146" s="441" t="str">
        <f>VLOOKUP(I146,Presupuesto!$B$11:$C$586,2,0)</f>
        <v>SUELDOS Y SALARIOS BASICOS (11100-00)</v>
      </c>
      <c r="K146" s="427" t="str">
        <f t="shared" si="2"/>
        <v>Desarrollo Curricular</v>
      </c>
      <c r="L146" s="427" t="s">
        <v>454</v>
      </c>
    </row>
    <row r="147" spans="3:12" hidden="1" x14ac:dyDescent="0.25">
      <c r="C147" s="488" t="s">
        <v>58</v>
      </c>
      <c r="D147" s="483"/>
      <c r="E147" s="477">
        <v>0</v>
      </c>
      <c r="F147" s="429">
        <f>IF(E146=0,"",(G146/E146)/12*E146)</f>
        <v>0</v>
      </c>
      <c r="G147" s="426">
        <f>F147</f>
        <v>0</v>
      </c>
      <c r="H147" s="484"/>
      <c r="I147" s="443" t="s">
        <v>314</v>
      </c>
      <c r="J147" s="443" t="str">
        <f>VLOOKUP(I147,Presupuesto!$B$11:$C$586,2,0)</f>
        <v>AGUINALDO Y DECIMOCUARTO MES (11500-00)</v>
      </c>
      <c r="K147" s="427" t="str">
        <f t="shared" si="2"/>
        <v>Desarrollo Curricular</v>
      </c>
      <c r="L147" s="427" t="s">
        <v>454</v>
      </c>
    </row>
    <row r="148" spans="3:12" ht="15.75" hidden="1" thickBot="1" x14ac:dyDescent="0.3">
      <c r="C148" s="489" t="s">
        <v>59</v>
      </c>
      <c r="D148" s="483"/>
      <c r="E148" s="477">
        <v>0</v>
      </c>
      <c r="F148" s="444">
        <f>IF(E146&lt;6,"",((E146-6)/12)*(G146/E146))</f>
        <v>0</v>
      </c>
      <c r="G148" s="426">
        <f>F148</f>
        <v>0</v>
      </c>
      <c r="H148" s="484"/>
      <c r="I148" s="430" t="s">
        <v>634</v>
      </c>
      <c r="J148" s="430" t="str">
        <f>VLOOKUP(I148,Presupuesto!$B$11:$C$586,2,0)</f>
        <v>DECIMOCUARTO MES</v>
      </c>
      <c r="K148" s="427" t="str">
        <f t="shared" si="2"/>
        <v>Desarrollo Curricular</v>
      </c>
      <c r="L148" s="427" t="s">
        <v>454</v>
      </c>
    </row>
    <row r="149" spans="3:12" ht="15.75" hidden="1" thickBot="1" x14ac:dyDescent="0.3">
      <c r="C149" s="461" t="s">
        <v>601</v>
      </c>
      <c r="D149" s="492"/>
      <c r="E149" s="476">
        <v>12</v>
      </c>
      <c r="F149" s="505">
        <f>HLOOKUP($C149,$BZ$2:$CM$3,2,0)</f>
        <v>28252.36</v>
      </c>
      <c r="G149" s="440">
        <f>D149*E149*F149</f>
        <v>0</v>
      </c>
      <c r="H149" s="485"/>
      <c r="I149" s="441" t="s">
        <v>311</v>
      </c>
      <c r="J149" s="441" t="str">
        <f>VLOOKUP(I149,Presupuesto!$B$11:$C$586,2,0)</f>
        <v>SUELDOS Y SALARIOS BASICOS (11100-00)</v>
      </c>
      <c r="K149" s="427" t="str">
        <f t="shared" si="2"/>
        <v>Desarrollo Curricular</v>
      </c>
      <c r="L149" s="427" t="s">
        <v>454</v>
      </c>
    </row>
    <row r="150" spans="3:12" hidden="1" x14ac:dyDescent="0.25">
      <c r="C150" s="488" t="s">
        <v>58</v>
      </c>
      <c r="D150" s="483"/>
      <c r="E150" s="477">
        <v>0</v>
      </c>
      <c r="F150" s="429">
        <f>IF(E149=0,"",(G149/E149)/12*E149)</f>
        <v>0</v>
      </c>
      <c r="G150" s="426">
        <f>F150</f>
        <v>0</v>
      </c>
      <c r="H150" s="484"/>
      <c r="I150" s="443" t="s">
        <v>314</v>
      </c>
      <c r="J150" s="443" t="str">
        <f>VLOOKUP(I150,Presupuesto!$B$11:$C$586,2,0)</f>
        <v>AGUINALDO Y DECIMOCUARTO MES (11500-00)</v>
      </c>
      <c r="K150" s="427" t="str">
        <f t="shared" si="2"/>
        <v>Desarrollo Curricular</v>
      </c>
      <c r="L150" s="427" t="s">
        <v>454</v>
      </c>
    </row>
    <row r="151" spans="3:12" ht="15.75" hidden="1" thickBot="1" x14ac:dyDescent="0.3">
      <c r="C151" s="489" t="s">
        <v>59</v>
      </c>
      <c r="D151" s="483"/>
      <c r="E151" s="477">
        <v>0</v>
      </c>
      <c r="F151" s="444">
        <f>IF(E149&lt;6,"",((E149-6)/12)*(G149/E149))</f>
        <v>0</v>
      </c>
      <c r="G151" s="426">
        <f>F151</f>
        <v>0</v>
      </c>
      <c r="H151" s="484"/>
      <c r="I151" s="430" t="s">
        <v>634</v>
      </c>
      <c r="J151" s="430" t="str">
        <f>VLOOKUP(I151,Presupuesto!$B$11:$C$586,2,0)</f>
        <v>DECIMOCUARTO MES</v>
      </c>
      <c r="K151" s="427" t="str">
        <f t="shared" si="2"/>
        <v>Desarrollo Curricular</v>
      </c>
      <c r="L151" s="427" t="s">
        <v>454</v>
      </c>
    </row>
    <row r="152" spans="3:12" ht="15.75" hidden="1" thickBot="1" x14ac:dyDescent="0.3">
      <c r="C152" s="461" t="s">
        <v>602</v>
      </c>
      <c r="D152" s="492"/>
      <c r="E152" s="476">
        <v>12</v>
      </c>
      <c r="F152" s="505">
        <f>HLOOKUP($C152,$BZ$2:$CM$3,2,0)</f>
        <v>26368.87</v>
      </c>
      <c r="G152" s="440">
        <f>D152*E152*F152</f>
        <v>0</v>
      </c>
      <c r="H152" s="485"/>
      <c r="I152" s="441" t="s">
        <v>311</v>
      </c>
      <c r="J152" s="441" t="str">
        <f>VLOOKUP(I152,Presupuesto!$B$11:$C$586,2,0)</f>
        <v>SUELDOS Y SALARIOS BASICOS (11100-00)</v>
      </c>
      <c r="K152" s="427" t="str">
        <f t="shared" si="2"/>
        <v>Desarrollo Curricular</v>
      </c>
      <c r="L152" s="427" t="s">
        <v>454</v>
      </c>
    </row>
    <row r="153" spans="3:12" hidden="1" x14ac:dyDescent="0.25">
      <c r="C153" s="488" t="s">
        <v>58</v>
      </c>
      <c r="D153" s="483"/>
      <c r="E153" s="477">
        <v>0</v>
      </c>
      <c r="F153" s="429">
        <f>IF(E152=0,"",(G152/E152)/12*E152)</f>
        <v>0</v>
      </c>
      <c r="G153" s="426">
        <f>F153</f>
        <v>0</v>
      </c>
      <c r="H153" s="484"/>
      <c r="I153" s="443" t="s">
        <v>314</v>
      </c>
      <c r="J153" s="443" t="str">
        <f>VLOOKUP(I153,Presupuesto!$B$11:$C$586,2,0)</f>
        <v>AGUINALDO Y DECIMOCUARTO MES (11500-00)</v>
      </c>
      <c r="K153" s="427" t="str">
        <f t="shared" si="2"/>
        <v>Desarrollo Curricular</v>
      </c>
      <c r="L153" s="427" t="s">
        <v>454</v>
      </c>
    </row>
    <row r="154" spans="3:12" ht="15.75" hidden="1" thickBot="1" x14ac:dyDescent="0.3">
      <c r="C154" s="489" t="s">
        <v>59</v>
      </c>
      <c r="D154" s="483"/>
      <c r="E154" s="477">
        <v>0</v>
      </c>
      <c r="F154" s="444">
        <f>IF(E152&lt;6,"",((E152-6)/12)*(G152/E152))</f>
        <v>0</v>
      </c>
      <c r="G154" s="426">
        <f>F154</f>
        <v>0</v>
      </c>
      <c r="H154" s="484"/>
      <c r="I154" s="430" t="s">
        <v>634</v>
      </c>
      <c r="J154" s="430" t="str">
        <f>VLOOKUP(I154,Presupuesto!$B$11:$C$586,2,0)</f>
        <v>DECIMOCUARTO MES</v>
      </c>
      <c r="K154" s="427" t="str">
        <f t="shared" si="2"/>
        <v>Desarrollo Curricular</v>
      </c>
      <c r="L154" s="427" t="s">
        <v>454</v>
      </c>
    </row>
    <row r="155" spans="3:12" ht="15.75" hidden="1" thickBot="1" x14ac:dyDescent="0.3">
      <c r="C155" s="461" t="s">
        <v>603</v>
      </c>
      <c r="D155" s="492"/>
      <c r="E155" s="476">
        <v>12</v>
      </c>
      <c r="F155" s="505">
        <f>HLOOKUP($C155,$BZ$2:$CM$3,2,0)</f>
        <v>17893.16</v>
      </c>
      <c r="G155" s="440">
        <f>D155*E155*F155</f>
        <v>0</v>
      </c>
      <c r="H155" s="485"/>
      <c r="I155" s="441" t="s">
        <v>311</v>
      </c>
      <c r="J155" s="441" t="str">
        <f>VLOOKUP(I155,Presupuesto!$B$11:$C$586,2,0)</f>
        <v>SUELDOS Y SALARIOS BASICOS (11100-00)</v>
      </c>
      <c r="K155" s="427" t="str">
        <f t="shared" si="2"/>
        <v>Desarrollo Curricular</v>
      </c>
      <c r="L155" s="427" t="s">
        <v>454</v>
      </c>
    </row>
    <row r="156" spans="3:12" hidden="1" x14ac:dyDescent="0.25">
      <c r="C156" s="488" t="s">
        <v>58</v>
      </c>
      <c r="D156" s="483"/>
      <c r="E156" s="477">
        <v>0</v>
      </c>
      <c r="F156" s="429">
        <f>IF(E155=0,"",(G155/E155)/12*E155)</f>
        <v>0</v>
      </c>
      <c r="G156" s="426">
        <f>F156</f>
        <v>0</v>
      </c>
      <c r="H156" s="484"/>
      <c r="I156" s="443" t="s">
        <v>314</v>
      </c>
      <c r="J156" s="443" t="str">
        <f>VLOOKUP(I156,Presupuesto!$B$11:$C$586,2,0)</f>
        <v>AGUINALDO Y DECIMOCUARTO MES (11500-00)</v>
      </c>
      <c r="K156" s="427" t="str">
        <f t="shared" si="2"/>
        <v>Desarrollo Curricular</v>
      </c>
      <c r="L156" s="427" t="s">
        <v>454</v>
      </c>
    </row>
    <row r="157" spans="3:12" ht="15.75" hidden="1" thickBot="1" x14ac:dyDescent="0.3">
      <c r="C157" s="489" t="s">
        <v>59</v>
      </c>
      <c r="D157" s="483"/>
      <c r="E157" s="477">
        <v>0</v>
      </c>
      <c r="F157" s="444">
        <f>IF(E155&lt;6,"",((E155-6)/12)*(G155/E155))</f>
        <v>0</v>
      </c>
      <c r="G157" s="426">
        <f>F157</f>
        <v>0</v>
      </c>
      <c r="H157" s="484"/>
      <c r="I157" s="430" t="s">
        <v>634</v>
      </c>
      <c r="J157" s="430" t="str">
        <f>VLOOKUP(I157,Presupuesto!$B$11:$C$586,2,0)</f>
        <v>DECIMOCUARTO MES</v>
      </c>
      <c r="K157" s="427" t="str">
        <f t="shared" si="2"/>
        <v>Desarrollo Curricular</v>
      </c>
      <c r="L157" s="427" t="s">
        <v>454</v>
      </c>
    </row>
    <row r="158" spans="3:12" ht="15.75" hidden="1" thickBot="1" x14ac:dyDescent="0.3">
      <c r="C158" s="461" t="s">
        <v>604</v>
      </c>
      <c r="D158" s="492"/>
      <c r="E158" s="476">
        <v>12</v>
      </c>
      <c r="F158" s="505">
        <f>HLOOKUP($C158,$BZ$2:$CM$3,2,0)</f>
        <v>16951.419999999998</v>
      </c>
      <c r="G158" s="440">
        <f>D158*E158*F158</f>
        <v>0</v>
      </c>
      <c r="H158" s="485"/>
      <c r="I158" s="441" t="s">
        <v>311</v>
      </c>
      <c r="J158" s="441" t="str">
        <f>VLOOKUP(I158,Presupuesto!$B$11:$C$586,2,0)</f>
        <v>SUELDOS Y SALARIOS BASICOS (11100-00)</v>
      </c>
      <c r="K158" s="427" t="str">
        <f t="shared" si="2"/>
        <v>Desarrollo Curricular</v>
      </c>
      <c r="L158" s="427" t="s">
        <v>454</v>
      </c>
    </row>
    <row r="159" spans="3:12" hidden="1" x14ac:dyDescent="0.25">
      <c r="C159" s="488" t="s">
        <v>58</v>
      </c>
      <c r="D159" s="483"/>
      <c r="E159" s="477">
        <v>0</v>
      </c>
      <c r="F159" s="429">
        <f>IF(E158=0,"",(G158/E158)/12*E158)</f>
        <v>0</v>
      </c>
      <c r="G159" s="426">
        <f>F159</f>
        <v>0</v>
      </c>
      <c r="H159" s="484"/>
      <c r="I159" s="443" t="s">
        <v>314</v>
      </c>
      <c r="J159" s="443" t="str">
        <f>VLOOKUP(I159,Presupuesto!$B$11:$C$586,2,0)</f>
        <v>AGUINALDO Y DECIMOCUARTO MES (11500-00)</v>
      </c>
      <c r="K159" s="427" t="str">
        <f t="shared" si="2"/>
        <v>Desarrollo Curricular</v>
      </c>
      <c r="L159" s="427" t="s">
        <v>454</v>
      </c>
    </row>
    <row r="160" spans="3:12" ht="15.75" hidden="1" thickBot="1" x14ac:dyDescent="0.3">
      <c r="C160" s="489" t="s">
        <v>59</v>
      </c>
      <c r="D160" s="483"/>
      <c r="E160" s="477">
        <v>0</v>
      </c>
      <c r="F160" s="444">
        <f>IF(E158&lt;6,"",((E158-6)/12)*(G158/E158))</f>
        <v>0</v>
      </c>
      <c r="G160" s="426">
        <f>F160</f>
        <v>0</v>
      </c>
      <c r="H160" s="484"/>
      <c r="I160" s="430" t="s">
        <v>634</v>
      </c>
      <c r="J160" s="430" t="str">
        <f>VLOOKUP(I160,Presupuesto!$B$11:$C$586,2,0)</f>
        <v>DECIMOCUARTO MES</v>
      </c>
      <c r="K160" s="427" t="str">
        <f t="shared" si="2"/>
        <v>Desarrollo Curricular</v>
      </c>
      <c r="L160" s="427" t="s">
        <v>454</v>
      </c>
    </row>
    <row r="161" spans="3:12" ht="15.75" hidden="1" thickBot="1" x14ac:dyDescent="0.3">
      <c r="C161" s="461" t="s">
        <v>605</v>
      </c>
      <c r="D161" s="492"/>
      <c r="E161" s="476">
        <v>12</v>
      </c>
      <c r="F161" s="505">
        <f>HLOOKUP($C161,$BZ$2:$CM$3,2,0)</f>
        <v>13184.44</v>
      </c>
      <c r="G161" s="440">
        <f>D161*E161*F161</f>
        <v>0</v>
      </c>
      <c r="H161" s="485"/>
      <c r="I161" s="441" t="s">
        <v>311</v>
      </c>
      <c r="J161" s="441" t="str">
        <f>VLOOKUP(I161,Presupuesto!$B$11:$C$586,2,0)</f>
        <v>SUELDOS Y SALARIOS BASICOS (11100-00)</v>
      </c>
      <c r="K161" s="427" t="str">
        <f t="shared" si="2"/>
        <v>Desarrollo Curricular</v>
      </c>
      <c r="L161" s="427" t="s">
        <v>454</v>
      </c>
    </row>
    <row r="162" spans="3:12" hidden="1" x14ac:dyDescent="0.25">
      <c r="C162" s="488" t="s">
        <v>58</v>
      </c>
      <c r="D162" s="483"/>
      <c r="E162" s="477">
        <v>0</v>
      </c>
      <c r="F162" s="429">
        <f>IF(E161=0,"",(G161/E161)/12*E161)</f>
        <v>0</v>
      </c>
      <c r="G162" s="426">
        <f>F162</f>
        <v>0</v>
      </c>
      <c r="H162" s="484"/>
      <c r="I162" s="443" t="s">
        <v>314</v>
      </c>
      <c r="J162" s="443" t="str">
        <f>VLOOKUP(I162,Presupuesto!$B$11:$C$586,2,0)</f>
        <v>AGUINALDO Y DECIMOCUARTO MES (11500-00)</v>
      </c>
      <c r="K162" s="427" t="str">
        <f t="shared" si="2"/>
        <v>Desarrollo Curricular</v>
      </c>
      <c r="L162" s="427" t="s">
        <v>454</v>
      </c>
    </row>
    <row r="163" spans="3:12" ht="15.75" hidden="1" thickBot="1" x14ac:dyDescent="0.3">
      <c r="C163" s="489" t="s">
        <v>59</v>
      </c>
      <c r="D163" s="483"/>
      <c r="E163" s="477">
        <v>0</v>
      </c>
      <c r="F163" s="444">
        <f>IF(E161&lt;6,"",((E161-6)/12)*(G161/E161))</f>
        <v>0</v>
      </c>
      <c r="G163" s="426">
        <f>F163</f>
        <v>0</v>
      </c>
      <c r="H163" s="484"/>
      <c r="I163" s="430" t="s">
        <v>634</v>
      </c>
      <c r="J163" s="430" t="str">
        <f>VLOOKUP(I163,Presupuesto!$B$11:$C$586,2,0)</f>
        <v>DECIMOCUARTO MES</v>
      </c>
      <c r="K163" s="427" t="str">
        <f t="shared" si="2"/>
        <v>Desarrollo Curricular</v>
      </c>
      <c r="L163" s="427" t="s">
        <v>454</v>
      </c>
    </row>
    <row r="164" spans="3:12" ht="15.75" hidden="1" thickBot="1" x14ac:dyDescent="0.3">
      <c r="C164" s="461" t="s">
        <v>606</v>
      </c>
      <c r="D164" s="492"/>
      <c r="E164" s="476">
        <v>12</v>
      </c>
      <c r="F164" s="505">
        <f>HLOOKUP($C164,$BZ$2:$CM$3,2,0)</f>
        <v>15032.56</v>
      </c>
      <c r="G164" s="440">
        <f>D164*E164*F164</f>
        <v>0</v>
      </c>
      <c r="H164" s="485"/>
      <c r="I164" s="441" t="s">
        <v>311</v>
      </c>
      <c r="J164" s="441" t="str">
        <f>VLOOKUP(I164,Presupuesto!$B$11:$C$586,2,0)</f>
        <v>SUELDOS Y SALARIOS BASICOS (11100-00)</v>
      </c>
      <c r="K164" s="427" t="str">
        <f t="shared" si="2"/>
        <v>Desarrollo Curricular</v>
      </c>
      <c r="L164" s="427" t="s">
        <v>454</v>
      </c>
    </row>
    <row r="165" spans="3:12" hidden="1" x14ac:dyDescent="0.25">
      <c r="C165" s="488" t="s">
        <v>58</v>
      </c>
      <c r="D165" s="483"/>
      <c r="E165" s="477">
        <v>0</v>
      </c>
      <c r="F165" s="429">
        <f>IF(E164=0,"",(G164/E164)/12*E164)</f>
        <v>0</v>
      </c>
      <c r="G165" s="426">
        <f>F165</f>
        <v>0</v>
      </c>
      <c r="H165" s="484"/>
      <c r="I165" s="443" t="s">
        <v>314</v>
      </c>
      <c r="J165" s="443" t="str">
        <f>VLOOKUP(I165,Presupuesto!$B$11:$C$586,2,0)</f>
        <v>AGUINALDO Y DECIMOCUARTO MES (11500-00)</v>
      </c>
      <c r="K165" s="427" t="str">
        <f t="shared" si="2"/>
        <v>Desarrollo Curricular</v>
      </c>
      <c r="L165" s="427" t="s">
        <v>454</v>
      </c>
    </row>
    <row r="166" spans="3:12" ht="15.75" hidden="1" thickBot="1" x14ac:dyDescent="0.3">
      <c r="C166" s="489" t="s">
        <v>59</v>
      </c>
      <c r="D166" s="483"/>
      <c r="E166" s="477">
        <v>0</v>
      </c>
      <c r="F166" s="444">
        <f>IF(E164&lt;6,"",((E164-6)/12)*(G164/E164))</f>
        <v>0</v>
      </c>
      <c r="G166" s="426">
        <f>F166</f>
        <v>0</v>
      </c>
      <c r="H166" s="484"/>
      <c r="I166" s="430" t="s">
        <v>634</v>
      </c>
      <c r="J166" s="430" t="str">
        <f>VLOOKUP(I166,Presupuesto!$B$11:$C$586,2,0)</f>
        <v>DECIMOCUARTO MES</v>
      </c>
      <c r="K166" s="427" t="str">
        <f t="shared" si="2"/>
        <v>Desarrollo Curricular</v>
      </c>
      <c r="L166" s="427" t="s">
        <v>454</v>
      </c>
    </row>
    <row r="167" spans="3:12" ht="15.75" hidden="1" thickBot="1" x14ac:dyDescent="0.3">
      <c r="C167" s="461" t="s">
        <v>607</v>
      </c>
      <c r="D167" s="492"/>
      <c r="E167" s="476">
        <v>12</v>
      </c>
      <c r="F167" s="505">
        <f>HLOOKUP($C167,$BZ$2:$CM$3,2,0)</f>
        <v>13264.02</v>
      </c>
      <c r="G167" s="440">
        <f>D167*E167*F167</f>
        <v>0</v>
      </c>
      <c r="H167" s="485"/>
      <c r="I167" s="441" t="s">
        <v>311</v>
      </c>
      <c r="J167" s="441" t="str">
        <f>VLOOKUP(I167,Presupuesto!$B$11:$C$586,2,0)</f>
        <v>SUELDOS Y SALARIOS BASICOS (11100-00)</v>
      </c>
      <c r="K167" s="427" t="str">
        <f t="shared" si="2"/>
        <v>Desarrollo Curricular</v>
      </c>
      <c r="L167" s="427" t="s">
        <v>454</v>
      </c>
    </row>
    <row r="168" spans="3:12" hidden="1" x14ac:dyDescent="0.25">
      <c r="C168" s="488" t="s">
        <v>58</v>
      </c>
      <c r="D168" s="483"/>
      <c r="E168" s="477">
        <v>0</v>
      </c>
      <c r="F168" s="429">
        <f>IF(E167=0,"",(G167/E167)/12*E167)</f>
        <v>0</v>
      </c>
      <c r="G168" s="426">
        <f>F168</f>
        <v>0</v>
      </c>
      <c r="H168" s="484"/>
      <c r="I168" s="443" t="s">
        <v>314</v>
      </c>
      <c r="J168" s="443" t="str">
        <f>VLOOKUP(I168,Presupuesto!$B$11:$C$586,2,0)</f>
        <v>AGUINALDO Y DECIMOCUARTO MES (11500-00)</v>
      </c>
      <c r="K168" s="427" t="str">
        <f t="shared" si="2"/>
        <v>Desarrollo Curricular</v>
      </c>
      <c r="L168" s="427" t="s">
        <v>454</v>
      </c>
    </row>
    <row r="169" spans="3:12" ht="15.75" hidden="1" thickBot="1" x14ac:dyDescent="0.3">
      <c r="C169" s="489" t="s">
        <v>59</v>
      </c>
      <c r="D169" s="483"/>
      <c r="E169" s="477">
        <v>0</v>
      </c>
      <c r="F169" s="444">
        <f>IF(E167&lt;6,"",((E167-6)/12)*(G167/E167))</f>
        <v>0</v>
      </c>
      <c r="G169" s="426">
        <f>F169</f>
        <v>0</v>
      </c>
      <c r="H169" s="484"/>
      <c r="I169" s="430" t="s">
        <v>634</v>
      </c>
      <c r="J169" s="430" t="str">
        <f>VLOOKUP(I169,Presupuesto!$B$11:$C$586,2,0)</f>
        <v>DECIMOCUARTO MES</v>
      </c>
      <c r="K169" s="427" t="str">
        <f t="shared" si="2"/>
        <v>Desarrollo Curricular</v>
      </c>
      <c r="L169" s="427" t="s">
        <v>454</v>
      </c>
    </row>
    <row r="170" spans="3:12" ht="15.75" hidden="1" thickBot="1" x14ac:dyDescent="0.3">
      <c r="C170" s="461" t="s">
        <v>608</v>
      </c>
      <c r="D170" s="492"/>
      <c r="E170" s="476">
        <v>12</v>
      </c>
      <c r="F170" s="505">
        <f>HLOOKUP($C170,$BZ$2:$CM$3,2,0)</f>
        <v>12379.75</v>
      </c>
      <c r="G170" s="440">
        <f>D170*E170*F170</f>
        <v>0</v>
      </c>
      <c r="H170" s="485"/>
      <c r="I170" s="441" t="s">
        <v>311</v>
      </c>
      <c r="J170" s="441" t="str">
        <f>VLOOKUP(I170,Presupuesto!$B$11:$C$586,2,0)</f>
        <v>SUELDOS Y SALARIOS BASICOS (11100-00)</v>
      </c>
      <c r="K170" s="427" t="str">
        <f t="shared" si="2"/>
        <v>Desarrollo Curricular</v>
      </c>
      <c r="L170" s="427" t="s">
        <v>454</v>
      </c>
    </row>
    <row r="171" spans="3:12" hidden="1" x14ac:dyDescent="0.25">
      <c r="C171" s="488" t="s">
        <v>58</v>
      </c>
      <c r="D171" s="483"/>
      <c r="E171" s="477">
        <v>0</v>
      </c>
      <c r="F171" s="429">
        <f>IF(E170=0,"",(G170/E170)/12*E170)</f>
        <v>0</v>
      </c>
      <c r="G171" s="426">
        <f>F171</f>
        <v>0</v>
      </c>
      <c r="H171" s="484"/>
      <c r="I171" s="443" t="s">
        <v>314</v>
      </c>
      <c r="J171" s="443" t="str">
        <f>VLOOKUP(I171,Presupuesto!$B$11:$C$586,2,0)</f>
        <v>AGUINALDO Y DECIMOCUARTO MES (11500-00)</v>
      </c>
      <c r="K171" s="427" t="str">
        <f t="shared" si="2"/>
        <v>Desarrollo Curricular</v>
      </c>
      <c r="L171" s="427" t="s">
        <v>454</v>
      </c>
    </row>
    <row r="172" spans="3:12" ht="15.75" hidden="1" thickBot="1" x14ac:dyDescent="0.3">
      <c r="C172" s="489" t="s">
        <v>59</v>
      </c>
      <c r="D172" s="483"/>
      <c r="E172" s="477">
        <v>0</v>
      </c>
      <c r="F172" s="444">
        <f>IF(E170&lt;6,"",((E170-6)/12)*(G170/E170))</f>
        <v>0</v>
      </c>
      <c r="G172" s="426">
        <f>F172</f>
        <v>0</v>
      </c>
      <c r="H172" s="484"/>
      <c r="I172" s="430" t="s">
        <v>634</v>
      </c>
      <c r="J172" s="430" t="str">
        <f>VLOOKUP(I172,Presupuesto!$B$11:$C$586,2,0)</f>
        <v>DECIMOCUARTO MES</v>
      </c>
      <c r="K172" s="427" t="str">
        <f t="shared" si="2"/>
        <v>Desarrollo Curricular</v>
      </c>
      <c r="L172" s="427" t="s">
        <v>454</v>
      </c>
    </row>
    <row r="173" spans="3:12" ht="15.75" hidden="1" thickBot="1" x14ac:dyDescent="0.3">
      <c r="C173" s="461" t="s">
        <v>609</v>
      </c>
      <c r="D173" s="492"/>
      <c r="E173" s="476">
        <v>12</v>
      </c>
      <c r="F173" s="505">
        <f>HLOOKUP($C173,$BZ$2:$CM$3,2,0)</f>
        <v>439.49</v>
      </c>
      <c r="G173" s="440">
        <f>D173*E173*F173</f>
        <v>0</v>
      </c>
      <c r="H173" s="485"/>
      <c r="I173" s="441" t="s">
        <v>311</v>
      </c>
      <c r="J173" s="441" t="str">
        <f>VLOOKUP(I173,Presupuesto!$B$11:$C$586,2,0)</f>
        <v>SUELDOS Y SALARIOS BASICOS (11100-00)</v>
      </c>
      <c r="K173" s="427" t="str">
        <f t="shared" si="2"/>
        <v>Desarrollo Curricular</v>
      </c>
      <c r="L173" s="427" t="s">
        <v>454</v>
      </c>
    </row>
    <row r="174" spans="3:12" hidden="1" x14ac:dyDescent="0.25">
      <c r="C174" s="488" t="s">
        <v>58</v>
      </c>
      <c r="D174" s="483"/>
      <c r="E174" s="477">
        <v>0</v>
      </c>
      <c r="F174" s="429">
        <f>IF(E173=0,"",(G173/E173)/12*E173)</f>
        <v>0</v>
      </c>
      <c r="G174" s="426">
        <f>F174</f>
        <v>0</v>
      </c>
      <c r="H174" s="484"/>
      <c r="I174" s="443" t="s">
        <v>314</v>
      </c>
      <c r="J174" s="443" t="str">
        <f>VLOOKUP(I174,Presupuesto!$B$11:$C$586,2,0)</f>
        <v>AGUINALDO Y DECIMOCUARTO MES (11500-00)</v>
      </c>
      <c r="K174" s="427" t="str">
        <f t="shared" si="2"/>
        <v>Desarrollo Curricular</v>
      </c>
      <c r="L174" s="427" t="s">
        <v>454</v>
      </c>
    </row>
    <row r="175" spans="3:12" ht="15.75" hidden="1" thickBot="1" x14ac:dyDescent="0.3">
      <c r="C175" s="489" t="s">
        <v>59</v>
      </c>
      <c r="D175" s="483"/>
      <c r="E175" s="477">
        <v>0</v>
      </c>
      <c r="F175" s="444">
        <f>IF(E173&lt;6,"",((E173-6)/12)*(G173/E173))</f>
        <v>0</v>
      </c>
      <c r="G175" s="426">
        <f>F175</f>
        <v>0</v>
      </c>
      <c r="H175" s="484"/>
      <c r="I175" s="430" t="s">
        <v>634</v>
      </c>
      <c r="J175" s="430" t="str">
        <f>VLOOKUP(I175,Presupuesto!$B$11:$C$586,2,0)</f>
        <v>DECIMOCUARTO MES</v>
      </c>
      <c r="K175" s="427" t="str">
        <f t="shared" si="2"/>
        <v>Desarrollo Curricular</v>
      </c>
      <c r="L175" s="427" t="s">
        <v>454</v>
      </c>
    </row>
    <row r="176" spans="3:12" ht="15.75" hidden="1" thickBot="1" x14ac:dyDescent="0.3">
      <c r="C176" s="461" t="s">
        <v>610</v>
      </c>
      <c r="D176" s="492"/>
      <c r="E176" s="476">
        <v>12</v>
      </c>
      <c r="F176" s="505">
        <f>HLOOKUP($C176,$BZ$2:$CM$3,2,0)</f>
        <v>1904.46</v>
      </c>
      <c r="G176" s="440">
        <f>D176*E176*F176</f>
        <v>0</v>
      </c>
      <c r="H176" s="485"/>
      <c r="I176" s="441" t="s">
        <v>311</v>
      </c>
      <c r="J176" s="441" t="str">
        <f>VLOOKUP(I176,Presupuesto!$B$11:$C$586,2,0)</f>
        <v>SUELDOS Y SALARIOS BASICOS (11100-00)</v>
      </c>
      <c r="K176" s="427" t="str">
        <f t="shared" si="2"/>
        <v>Desarrollo Curricular</v>
      </c>
      <c r="L176" s="427" t="s">
        <v>454</v>
      </c>
    </row>
    <row r="177" spans="3:12" hidden="1" x14ac:dyDescent="0.25">
      <c r="C177" s="488" t="s">
        <v>58</v>
      </c>
      <c r="D177" s="483"/>
      <c r="E177" s="477">
        <v>0</v>
      </c>
      <c r="F177" s="429">
        <f>IF(E176=0,"",(G176/E176)/12*E176)</f>
        <v>0</v>
      </c>
      <c r="G177" s="426">
        <f>F177</f>
        <v>0</v>
      </c>
      <c r="H177" s="484"/>
      <c r="I177" s="443" t="s">
        <v>314</v>
      </c>
      <c r="J177" s="443" t="str">
        <f>VLOOKUP(I177,Presupuesto!$B$11:$C$586,2,0)</f>
        <v>AGUINALDO Y DECIMOCUARTO MES (11500-00)</v>
      </c>
      <c r="K177" s="427" t="str">
        <f t="shared" si="2"/>
        <v>Desarrollo Curricular</v>
      </c>
      <c r="L177" s="427" t="s">
        <v>454</v>
      </c>
    </row>
    <row r="178" spans="3:12" ht="15.75" hidden="1" thickBot="1" x14ac:dyDescent="0.3">
      <c r="C178" s="489" t="s">
        <v>59</v>
      </c>
      <c r="D178" s="483"/>
      <c r="E178" s="477">
        <v>0</v>
      </c>
      <c r="F178" s="444">
        <f>IF(E176&lt;6,"",((E176-6)/12)*(G176/E176))</f>
        <v>0</v>
      </c>
      <c r="G178" s="426">
        <f>F178</f>
        <v>0</v>
      </c>
      <c r="H178" s="484"/>
      <c r="I178" s="430" t="s">
        <v>634</v>
      </c>
      <c r="J178" s="430" t="str">
        <f>VLOOKUP(I178,Presupuesto!$B$11:$C$586,2,0)</f>
        <v>DECIMOCUARTO MES</v>
      </c>
      <c r="K178" s="427" t="str">
        <f t="shared" si="2"/>
        <v>Desarrollo Curricular</v>
      </c>
      <c r="L178" s="427" t="s">
        <v>454</v>
      </c>
    </row>
    <row r="179" spans="3:12" ht="15.75" hidden="1" thickBot="1" x14ac:dyDescent="0.3">
      <c r="C179" s="464" t="s">
        <v>84</v>
      </c>
      <c r="D179" s="492"/>
      <c r="E179" s="476">
        <v>12</v>
      </c>
      <c r="F179" s="463">
        <v>30000</v>
      </c>
      <c r="G179" s="440">
        <f>D179*E179*F179</f>
        <v>0</v>
      </c>
      <c r="H179" s="485"/>
      <c r="I179" s="441" t="s">
        <v>679</v>
      </c>
      <c r="J179" s="441" t="str">
        <f>VLOOKUP(I179,Presupuesto!$B$11:$C$586,2,0)</f>
        <v>CONTRATOS ESPECIALES</v>
      </c>
      <c r="K179" s="427" t="str">
        <f t="shared" si="2"/>
        <v>Desarrollo Curricular</v>
      </c>
      <c r="L179" s="427" t="s">
        <v>454</v>
      </c>
    </row>
    <row r="180" spans="3:12" hidden="1" x14ac:dyDescent="0.25">
      <c r="C180" s="488" t="s">
        <v>58</v>
      </c>
      <c r="D180" s="483"/>
      <c r="E180" s="477">
        <v>0</v>
      </c>
      <c r="F180" s="444">
        <f>IF(E179=0,"",(G179/E179)/12*E179)</f>
        <v>0</v>
      </c>
      <c r="G180" s="426">
        <f>F180</f>
        <v>0</v>
      </c>
      <c r="H180" s="484"/>
      <c r="I180" s="430" t="s">
        <v>679</v>
      </c>
      <c r="J180" s="430" t="str">
        <f>VLOOKUP(I180,Presupuesto!$B$11:$C$586,2,0)</f>
        <v>CONTRATOS ESPECIALES</v>
      </c>
      <c r="K180" s="427" t="str">
        <f t="shared" si="2"/>
        <v>Desarrollo Curricular</v>
      </c>
      <c r="L180" s="427" t="s">
        <v>453</v>
      </c>
    </row>
    <row r="181" spans="3:12" ht="15.75" hidden="1" thickBot="1" x14ac:dyDescent="0.3">
      <c r="C181" s="489" t="s">
        <v>59</v>
      </c>
      <c r="D181" s="483"/>
      <c r="E181" s="477">
        <v>0</v>
      </c>
      <c r="F181" s="429">
        <f>IF(E179&lt;6,"",((E179-6)/12)*(G179/E179))</f>
        <v>0</v>
      </c>
      <c r="G181" s="426">
        <f>F181</f>
        <v>0</v>
      </c>
      <c r="H181" s="484"/>
      <c r="I181" s="430" t="s">
        <v>679</v>
      </c>
      <c r="J181" s="430" t="str">
        <f>VLOOKUP(I181,Presupuesto!$B$11:$C$586,2,0)</f>
        <v>CONTRATOS ESPECIALES</v>
      </c>
      <c r="K181" s="427" t="str">
        <f t="shared" si="2"/>
        <v>Desarrollo Curricular</v>
      </c>
      <c r="L181" s="427" t="s">
        <v>458</v>
      </c>
    </row>
    <row r="182" spans="3:12" ht="15.75" hidden="1" thickBot="1" x14ac:dyDescent="0.3">
      <c r="C182" s="464" t="s">
        <v>61</v>
      </c>
      <c r="D182" s="492"/>
      <c r="E182" s="476">
        <v>12</v>
      </c>
      <c r="F182" s="445">
        <v>15000</v>
      </c>
      <c r="G182" s="440">
        <f>D182*E182*F182</f>
        <v>0</v>
      </c>
      <c r="H182" s="485"/>
      <c r="I182" s="441" t="s">
        <v>349</v>
      </c>
      <c r="J182" s="441" t="str">
        <f>VLOOKUP(I182,Presupuesto!$B$11:$C$586,2,0)</f>
        <v>OTROS SERVICIOS TECNICOS Y PROFESIONALES N.C. (24900-00)</v>
      </c>
      <c r="K182" s="427" t="str">
        <f t="shared" si="2"/>
        <v>Desarrollo Curricular</v>
      </c>
      <c r="L182" s="427" t="s">
        <v>453</v>
      </c>
    </row>
    <row r="183" spans="3:12" hidden="1" x14ac:dyDescent="0.25">
      <c r="C183" s="488" t="s">
        <v>58</v>
      </c>
      <c r="D183" s="483"/>
      <c r="E183" s="477">
        <v>0</v>
      </c>
      <c r="F183" s="429">
        <v>0</v>
      </c>
      <c r="G183" s="426">
        <f>F183</f>
        <v>0</v>
      </c>
      <c r="H183" s="484"/>
      <c r="I183" s="430" t="s">
        <v>349</v>
      </c>
      <c r="J183" s="430" t="str">
        <f>VLOOKUP(I183,Presupuesto!$B$11:$C$586,2,0)</f>
        <v>OTROS SERVICIOS TECNICOS Y PROFESIONALES N.C. (24900-00)</v>
      </c>
      <c r="K183" s="427" t="str">
        <f t="shared" si="2"/>
        <v>Desarrollo Curricular</v>
      </c>
      <c r="L183" s="427" t="s">
        <v>453</v>
      </c>
    </row>
    <row r="184" spans="3:12" ht="15.75" hidden="1" thickBot="1" x14ac:dyDescent="0.3">
      <c r="C184" s="489" t="s">
        <v>59</v>
      </c>
      <c r="D184" s="483"/>
      <c r="E184" s="477">
        <v>0</v>
      </c>
      <c r="F184" s="429">
        <v>0</v>
      </c>
      <c r="G184" s="426">
        <f>F184</f>
        <v>0</v>
      </c>
      <c r="H184" s="484"/>
      <c r="I184" s="430" t="s">
        <v>349</v>
      </c>
      <c r="J184" s="430" t="str">
        <f>VLOOKUP(I184,Presupuesto!$B$11:$C$586,2,0)</f>
        <v>OTROS SERVICIOS TECNICOS Y PROFESIONALES N.C. (24900-00)</v>
      </c>
      <c r="K184" s="427" t="str">
        <f t="shared" si="2"/>
        <v>Desarrollo Curricular</v>
      </c>
      <c r="L184" s="427" t="s">
        <v>453</v>
      </c>
    </row>
    <row r="185" spans="3:12" ht="15.75" hidden="1" thickBot="1" x14ac:dyDescent="0.3">
      <c r="C185" s="464" t="s">
        <v>61</v>
      </c>
      <c r="D185" s="492"/>
      <c r="E185" s="476">
        <v>12</v>
      </c>
      <c r="F185" s="445">
        <v>8000</v>
      </c>
      <c r="G185" s="440">
        <f>D185*E185*F185</f>
        <v>0</v>
      </c>
      <c r="H185" s="485" t="s">
        <v>185</v>
      </c>
      <c r="I185" s="441" t="s">
        <v>311</v>
      </c>
      <c r="J185" s="441" t="str">
        <f>VLOOKUP(I185,Presupuesto!$B$11:$C$586,2,0)</f>
        <v>SUELDOS Y SALARIOS BASICOS (11100-00)</v>
      </c>
      <c r="K185" s="427" t="str">
        <f t="shared" si="2"/>
        <v>Desarrollo Curricular</v>
      </c>
      <c r="L185" s="427" t="s">
        <v>453</v>
      </c>
    </row>
    <row r="186" spans="3:12" hidden="1" x14ac:dyDescent="0.25">
      <c r="C186" s="488" t="s">
        <v>58</v>
      </c>
      <c r="D186" s="486"/>
      <c r="E186" s="455">
        <v>0</v>
      </c>
      <c r="F186" s="446">
        <f>IF(E185=0,"",(G185/E185)/12*E185)</f>
        <v>0</v>
      </c>
      <c r="G186" s="447">
        <f>F186</f>
        <v>0</v>
      </c>
      <c r="H186" s="484"/>
      <c r="I186" s="443" t="s">
        <v>314</v>
      </c>
      <c r="J186" s="430" t="str">
        <f>VLOOKUP(I186,Presupuesto!$B$11:$C$586,2,0)</f>
        <v>AGUINALDO Y DECIMOCUARTO MES (11500-00)</v>
      </c>
      <c r="K186" s="427" t="str">
        <f t="shared" si="2"/>
        <v>Desarrollo Curricular</v>
      </c>
      <c r="L186" s="427" t="s">
        <v>453</v>
      </c>
    </row>
    <row r="187" spans="3:12" ht="15.75" hidden="1" thickBot="1" x14ac:dyDescent="0.3">
      <c r="C187" s="490" t="s">
        <v>59</v>
      </c>
      <c r="D187" s="482"/>
      <c r="E187" s="456">
        <v>0</v>
      </c>
      <c r="F187" s="434">
        <f>IF(E185&lt;6,"",((E185-6)/12)*(G185/E185))</f>
        <v>0</v>
      </c>
      <c r="G187" s="434">
        <f>F187</f>
        <v>0</v>
      </c>
      <c r="H187" s="482"/>
      <c r="I187" s="430" t="s">
        <v>634</v>
      </c>
      <c r="J187" s="449" t="str">
        <f>VLOOKUP(I187,Presupuesto!$B$11:$C$586,2,0)</f>
        <v>DECIMOCUARTO MES</v>
      </c>
      <c r="K187" s="435" t="str">
        <f>$K$137</f>
        <v>Desarrollo Curricular</v>
      </c>
      <c r="L187" s="449" t="s">
        <v>453</v>
      </c>
    </row>
    <row r="188" spans="3:12" hidden="1" x14ac:dyDescent="0.25">
      <c r="C188" s="419"/>
      <c r="D188" s="417"/>
      <c r="E188" s="419"/>
      <c r="F188" s="419"/>
      <c r="G188" s="419"/>
      <c r="H188" s="417"/>
      <c r="I188" s="419"/>
      <c r="J188" s="419"/>
      <c r="K188" s="419"/>
      <c r="L188" s="419"/>
    </row>
    <row r="189" spans="3:12" ht="15.75" hidden="1" thickBot="1" x14ac:dyDescent="0.3">
      <c r="C189" s="419"/>
      <c r="D189" s="417"/>
      <c r="E189" s="419"/>
      <c r="F189" s="419"/>
      <c r="G189" s="419"/>
      <c r="H189" s="417"/>
      <c r="I189" s="419"/>
      <c r="J189" s="419"/>
      <c r="K189" s="419"/>
      <c r="L189" s="419"/>
    </row>
    <row r="190" spans="3:12" ht="15.75" hidden="1" thickBot="1" x14ac:dyDescent="0.3">
      <c r="C190" s="414" t="s">
        <v>43</v>
      </c>
      <c r="D190" s="412">
        <f>SUM(G197:G247)</f>
        <v>0</v>
      </c>
      <c r="E190" s="422"/>
      <c r="F190" s="422"/>
      <c r="G190" s="422"/>
      <c r="H190" s="416"/>
      <c r="I190" s="416"/>
      <c r="J190" s="416"/>
      <c r="K190" s="419"/>
      <c r="L190" s="419"/>
    </row>
    <row r="191" spans="3:12" hidden="1" x14ac:dyDescent="0.25">
      <c r="C191" s="419"/>
      <c r="D191" s="413"/>
      <c r="E191" s="422"/>
      <c r="F191" s="422"/>
      <c r="G191" s="422"/>
      <c r="H191" s="416"/>
      <c r="I191" s="416"/>
      <c r="J191" s="416"/>
      <c r="K191" s="419"/>
      <c r="L191" s="419"/>
    </row>
    <row r="192" spans="3:12" hidden="1" x14ac:dyDescent="0.25">
      <c r="C192" s="419"/>
      <c r="D192" s="413"/>
      <c r="E192" s="422"/>
      <c r="F192" s="422"/>
      <c r="G192" s="422"/>
      <c r="H192" s="416"/>
      <c r="I192" s="416"/>
      <c r="J192" s="416"/>
      <c r="K192" s="419"/>
      <c r="L192" s="419"/>
    </row>
    <row r="193" spans="3:12" ht="15.75" hidden="1" x14ac:dyDescent="0.25">
      <c r="C193" s="494" t="s">
        <v>450</v>
      </c>
      <c r="D193" s="495"/>
      <c r="E193" s="422"/>
      <c r="F193" s="422"/>
      <c r="G193" s="422"/>
      <c r="H193" s="416"/>
      <c r="I193" s="416"/>
      <c r="J193" s="416"/>
      <c r="K193" s="419"/>
      <c r="L193" s="419"/>
    </row>
    <row r="194" spans="3:12" ht="18.75" hidden="1" x14ac:dyDescent="0.25">
      <c r="C194" s="496" t="e">
        <f>#VALUE!</f>
        <v>#VALUE!</v>
      </c>
      <c r="D194" s="413"/>
      <c r="E194" s="422"/>
      <c r="F194" s="422"/>
      <c r="G194" s="422"/>
      <c r="H194" s="416"/>
      <c r="I194" s="416"/>
      <c r="J194" s="416"/>
      <c r="K194" s="419"/>
      <c r="L194" s="419"/>
    </row>
    <row r="195" spans="3:12" ht="15.75" hidden="1" thickBot="1" x14ac:dyDescent="0.3">
      <c r="C195" s="423"/>
      <c r="D195" s="413"/>
      <c r="E195" s="422"/>
      <c r="F195" s="422"/>
      <c r="G195" s="422"/>
      <c r="H195" s="416"/>
      <c r="I195" s="416"/>
      <c r="J195" s="416"/>
      <c r="K195" s="419"/>
      <c r="L195" s="419"/>
    </row>
    <row r="196" spans="3:12" ht="30.75" hidden="1" thickBot="1" x14ac:dyDescent="0.3">
      <c r="C196" s="458" t="s">
        <v>44</v>
      </c>
      <c r="D196" s="462" t="s">
        <v>55</v>
      </c>
      <c r="E196" s="487" t="s">
        <v>56</v>
      </c>
      <c r="F196" s="462" t="s">
        <v>57</v>
      </c>
      <c r="G196" s="459" t="s">
        <v>27</v>
      </c>
      <c r="H196" s="457" t="s">
        <v>187</v>
      </c>
      <c r="I196" s="460" t="s">
        <v>46</v>
      </c>
      <c r="J196" s="460" t="s">
        <v>188</v>
      </c>
      <c r="K196" s="460" t="s">
        <v>469</v>
      </c>
      <c r="L196" s="460" t="s">
        <v>470</v>
      </c>
    </row>
    <row r="197" spans="3:12" ht="15.75" hidden="1" thickBot="1" x14ac:dyDescent="0.3">
      <c r="C197" s="461" t="s">
        <v>597</v>
      </c>
      <c r="D197" s="492"/>
      <c r="E197" s="476">
        <v>12</v>
      </c>
      <c r="F197" s="505">
        <f>HLOOKUP($C197,$BZ$2:$CM$3,2,0)</f>
        <v>41436.800000000003</v>
      </c>
      <c r="G197" s="440">
        <f>D197*E197*F197</f>
        <v>0</v>
      </c>
      <c r="H197" s="485" t="s">
        <v>185</v>
      </c>
      <c r="I197" s="441" t="s">
        <v>311</v>
      </c>
      <c r="J197" s="441" t="str">
        <f>VLOOKUP(I197,Presupuesto!$B$11:$C$586,2,0)</f>
        <v>SUELDOS Y SALARIOS BASICOS (11100-00)</v>
      </c>
      <c r="K197" s="501" t="s">
        <v>180</v>
      </c>
      <c r="L197" s="427" t="s">
        <v>453</v>
      </c>
    </row>
    <row r="198" spans="3:12" hidden="1" x14ac:dyDescent="0.25">
      <c r="C198" s="488" t="s">
        <v>58</v>
      </c>
      <c r="D198" s="483"/>
      <c r="E198" s="477">
        <v>0</v>
      </c>
      <c r="F198" s="429">
        <f>IF(E197=0,"",(G197/E197)/12*E197)</f>
        <v>0</v>
      </c>
      <c r="G198" s="426">
        <f>F198</f>
        <v>0</v>
      </c>
      <c r="H198" s="484" t="s">
        <v>186</v>
      </c>
      <c r="I198" s="443" t="s">
        <v>314</v>
      </c>
      <c r="J198" s="443" t="str">
        <f>VLOOKUP(I198,Presupuesto!$B$11:$C$586,2,0)</f>
        <v>AGUINALDO Y DECIMOCUARTO MES (11500-00)</v>
      </c>
      <c r="K198" s="427" t="str">
        <f>$K$197</f>
        <v>Desarrollo Curricular</v>
      </c>
      <c r="L198" s="427" t="s">
        <v>471</v>
      </c>
    </row>
    <row r="199" spans="3:12" ht="15.75" hidden="1" thickBot="1" x14ac:dyDescent="0.3">
      <c r="C199" s="489" t="s">
        <v>59</v>
      </c>
      <c r="D199" s="483"/>
      <c r="E199" s="477">
        <v>0</v>
      </c>
      <c r="F199" s="444">
        <f>IF(E197&lt;6,"",((E197-6)/12)*(G197/E197))</f>
        <v>0</v>
      </c>
      <c r="G199" s="426">
        <f>F199</f>
        <v>0</v>
      </c>
      <c r="H199" s="484" t="s">
        <v>186</v>
      </c>
      <c r="I199" s="430" t="s">
        <v>634</v>
      </c>
      <c r="J199" s="430" t="str">
        <f>VLOOKUP(I199,Presupuesto!$B$11:$C$586,2,0)</f>
        <v>DECIMOCUARTO MES</v>
      </c>
      <c r="K199" s="427" t="str">
        <f t="shared" ref="K199:K246" si="3">$K$197</f>
        <v>Desarrollo Curricular</v>
      </c>
      <c r="L199" s="427" t="s">
        <v>454</v>
      </c>
    </row>
    <row r="200" spans="3:12" ht="15.75" hidden="1" thickBot="1" x14ac:dyDescent="0.3">
      <c r="C200" s="461" t="s">
        <v>598</v>
      </c>
      <c r="D200" s="492"/>
      <c r="E200" s="476">
        <v>12</v>
      </c>
      <c r="F200" s="505">
        <f>HLOOKUP($C200,$BZ$2:$CM$3,2,0)</f>
        <v>37669.82</v>
      </c>
      <c r="G200" s="440">
        <f>D200*E200*F200</f>
        <v>0</v>
      </c>
      <c r="H200" s="485"/>
      <c r="I200" s="441" t="s">
        <v>311</v>
      </c>
      <c r="J200" s="441" t="str">
        <f>VLOOKUP(I200,Presupuesto!$B$11:$C$586,2,0)</f>
        <v>SUELDOS Y SALARIOS BASICOS (11100-00)</v>
      </c>
      <c r="K200" s="427" t="str">
        <f t="shared" si="3"/>
        <v>Desarrollo Curricular</v>
      </c>
      <c r="L200" s="427" t="s">
        <v>454</v>
      </c>
    </row>
    <row r="201" spans="3:12" hidden="1" x14ac:dyDescent="0.25">
      <c r="C201" s="488" t="s">
        <v>58</v>
      </c>
      <c r="D201" s="483"/>
      <c r="E201" s="477">
        <v>0</v>
      </c>
      <c r="F201" s="429">
        <f>IF(E200=0,"",(G200/E200)/12*E200)</f>
        <v>0</v>
      </c>
      <c r="G201" s="426">
        <f>F201</f>
        <v>0</v>
      </c>
      <c r="H201" s="484"/>
      <c r="I201" s="443" t="s">
        <v>314</v>
      </c>
      <c r="J201" s="443" t="str">
        <f>VLOOKUP(I201,Presupuesto!$B$11:$C$586,2,0)</f>
        <v>AGUINALDO Y DECIMOCUARTO MES (11500-00)</v>
      </c>
      <c r="K201" s="427" t="str">
        <f t="shared" si="3"/>
        <v>Desarrollo Curricular</v>
      </c>
      <c r="L201" s="427" t="s">
        <v>454</v>
      </c>
    </row>
    <row r="202" spans="3:12" ht="15.75" hidden="1" thickBot="1" x14ac:dyDescent="0.3">
      <c r="C202" s="489" t="s">
        <v>59</v>
      </c>
      <c r="D202" s="483"/>
      <c r="E202" s="477">
        <v>0</v>
      </c>
      <c r="F202" s="444">
        <f>IF(E200&lt;6,"",((E200-6)/12)*(G200/E200))</f>
        <v>0</v>
      </c>
      <c r="G202" s="426">
        <f>F202</f>
        <v>0</v>
      </c>
      <c r="H202" s="484"/>
      <c r="I202" s="430" t="s">
        <v>634</v>
      </c>
      <c r="J202" s="430" t="str">
        <f>VLOOKUP(I202,Presupuesto!$B$11:$C$586,2,0)</f>
        <v>DECIMOCUARTO MES</v>
      </c>
      <c r="K202" s="427" t="str">
        <f t="shared" si="3"/>
        <v>Desarrollo Curricular</v>
      </c>
      <c r="L202" s="427" t="s">
        <v>454</v>
      </c>
    </row>
    <row r="203" spans="3:12" ht="15.75" hidden="1" thickBot="1" x14ac:dyDescent="0.3">
      <c r="C203" s="461" t="s">
        <v>599</v>
      </c>
      <c r="D203" s="492"/>
      <c r="E203" s="476">
        <v>12</v>
      </c>
      <c r="F203" s="505">
        <f>HLOOKUP($C203,$BZ$2:$CM$3,2,0)</f>
        <v>33902.839999999997</v>
      </c>
      <c r="G203" s="440">
        <f>D203*E203*F203</f>
        <v>0</v>
      </c>
      <c r="H203" s="485"/>
      <c r="I203" s="441" t="s">
        <v>311</v>
      </c>
      <c r="J203" s="441" t="str">
        <f>VLOOKUP(I203,Presupuesto!$B$11:$C$586,2,0)</f>
        <v>SUELDOS Y SALARIOS BASICOS (11100-00)</v>
      </c>
      <c r="K203" s="427" t="str">
        <f t="shared" si="3"/>
        <v>Desarrollo Curricular</v>
      </c>
      <c r="L203" s="427" t="s">
        <v>454</v>
      </c>
    </row>
    <row r="204" spans="3:12" hidden="1" x14ac:dyDescent="0.25">
      <c r="C204" s="488" t="s">
        <v>58</v>
      </c>
      <c r="D204" s="483"/>
      <c r="E204" s="477">
        <v>0</v>
      </c>
      <c r="F204" s="429">
        <f>IF(E203=0,"",(G203/E203)/12*E203)</f>
        <v>0</v>
      </c>
      <c r="G204" s="426">
        <f>F204</f>
        <v>0</v>
      </c>
      <c r="H204" s="484"/>
      <c r="I204" s="443" t="s">
        <v>314</v>
      </c>
      <c r="J204" s="443" t="str">
        <f>VLOOKUP(I204,Presupuesto!$B$11:$C$586,2,0)</f>
        <v>AGUINALDO Y DECIMOCUARTO MES (11500-00)</v>
      </c>
      <c r="K204" s="427" t="str">
        <f t="shared" si="3"/>
        <v>Desarrollo Curricular</v>
      </c>
      <c r="L204" s="427" t="s">
        <v>454</v>
      </c>
    </row>
    <row r="205" spans="3:12" ht="15.75" hidden="1" thickBot="1" x14ac:dyDescent="0.3">
      <c r="C205" s="489" t="s">
        <v>59</v>
      </c>
      <c r="D205" s="483"/>
      <c r="E205" s="477">
        <v>0</v>
      </c>
      <c r="F205" s="444">
        <f>IF(E203&lt;6,"",((E203-6)/12)*(G203/E203))</f>
        <v>0</v>
      </c>
      <c r="G205" s="426">
        <f>F205</f>
        <v>0</v>
      </c>
      <c r="H205" s="484"/>
      <c r="I205" s="430" t="s">
        <v>634</v>
      </c>
      <c r="J205" s="430" t="str">
        <f>VLOOKUP(I205,Presupuesto!$B$11:$C$586,2,0)</f>
        <v>DECIMOCUARTO MES</v>
      </c>
      <c r="K205" s="427" t="str">
        <f t="shared" si="3"/>
        <v>Desarrollo Curricular</v>
      </c>
      <c r="L205" s="427" t="s">
        <v>454</v>
      </c>
    </row>
    <row r="206" spans="3:12" ht="15.75" hidden="1" thickBot="1" x14ac:dyDescent="0.3">
      <c r="C206" s="461" t="s">
        <v>600</v>
      </c>
      <c r="D206" s="492"/>
      <c r="E206" s="476">
        <v>12</v>
      </c>
      <c r="F206" s="505">
        <f>HLOOKUP($C206,$BZ$2:$CM$3,2,0)</f>
        <v>30135.85</v>
      </c>
      <c r="G206" s="440">
        <f>D206*E206*F206</f>
        <v>0</v>
      </c>
      <c r="H206" s="485"/>
      <c r="I206" s="441" t="s">
        <v>311</v>
      </c>
      <c r="J206" s="441" t="str">
        <f>VLOOKUP(I206,Presupuesto!$B$11:$C$586,2,0)</f>
        <v>SUELDOS Y SALARIOS BASICOS (11100-00)</v>
      </c>
      <c r="K206" s="427" t="str">
        <f t="shared" si="3"/>
        <v>Desarrollo Curricular</v>
      </c>
      <c r="L206" s="427" t="s">
        <v>454</v>
      </c>
    </row>
    <row r="207" spans="3:12" hidden="1" x14ac:dyDescent="0.25">
      <c r="C207" s="488" t="s">
        <v>58</v>
      </c>
      <c r="D207" s="483"/>
      <c r="E207" s="477">
        <v>0</v>
      </c>
      <c r="F207" s="429">
        <f>IF(E206=0,"",(G206/E206)/12*E206)</f>
        <v>0</v>
      </c>
      <c r="G207" s="426">
        <f>F207</f>
        <v>0</v>
      </c>
      <c r="H207" s="484"/>
      <c r="I207" s="443" t="s">
        <v>314</v>
      </c>
      <c r="J207" s="443" t="str">
        <f>VLOOKUP(I207,Presupuesto!$B$11:$C$586,2,0)</f>
        <v>AGUINALDO Y DECIMOCUARTO MES (11500-00)</v>
      </c>
      <c r="K207" s="427" t="str">
        <f t="shared" si="3"/>
        <v>Desarrollo Curricular</v>
      </c>
      <c r="L207" s="427" t="s">
        <v>454</v>
      </c>
    </row>
    <row r="208" spans="3:12" ht="15.75" hidden="1" thickBot="1" x14ac:dyDescent="0.3">
      <c r="C208" s="489" t="s">
        <v>59</v>
      </c>
      <c r="D208" s="483"/>
      <c r="E208" s="477">
        <v>0</v>
      </c>
      <c r="F208" s="444">
        <f>IF(E206&lt;6,"",((E206-6)/12)*(G206/E206))</f>
        <v>0</v>
      </c>
      <c r="G208" s="426">
        <f>F208</f>
        <v>0</v>
      </c>
      <c r="H208" s="484"/>
      <c r="I208" s="430" t="s">
        <v>634</v>
      </c>
      <c r="J208" s="430" t="str">
        <f>VLOOKUP(I208,Presupuesto!$B$11:$C$586,2,0)</f>
        <v>DECIMOCUARTO MES</v>
      </c>
      <c r="K208" s="427" t="str">
        <f t="shared" si="3"/>
        <v>Desarrollo Curricular</v>
      </c>
      <c r="L208" s="427" t="s">
        <v>454</v>
      </c>
    </row>
    <row r="209" spans="3:12" ht="15.75" hidden="1" thickBot="1" x14ac:dyDescent="0.3">
      <c r="C209" s="461" t="s">
        <v>601</v>
      </c>
      <c r="D209" s="492"/>
      <c r="E209" s="476">
        <v>12</v>
      </c>
      <c r="F209" s="505">
        <f>HLOOKUP($C209,$BZ$2:$CM$3,2,0)</f>
        <v>28252.36</v>
      </c>
      <c r="G209" s="440">
        <f>D209*E209*F209</f>
        <v>0</v>
      </c>
      <c r="H209" s="485"/>
      <c r="I209" s="441" t="s">
        <v>311</v>
      </c>
      <c r="J209" s="441" t="str">
        <f>VLOOKUP(I209,Presupuesto!$B$11:$C$586,2,0)</f>
        <v>SUELDOS Y SALARIOS BASICOS (11100-00)</v>
      </c>
      <c r="K209" s="427" t="str">
        <f t="shared" si="3"/>
        <v>Desarrollo Curricular</v>
      </c>
      <c r="L209" s="427" t="s">
        <v>454</v>
      </c>
    </row>
    <row r="210" spans="3:12" hidden="1" x14ac:dyDescent="0.25">
      <c r="C210" s="488" t="s">
        <v>58</v>
      </c>
      <c r="D210" s="483"/>
      <c r="E210" s="477">
        <v>0</v>
      </c>
      <c r="F210" s="429">
        <f>IF(E209=0,"",(G209/E209)/12*E209)</f>
        <v>0</v>
      </c>
      <c r="G210" s="426">
        <f>F210</f>
        <v>0</v>
      </c>
      <c r="H210" s="484"/>
      <c r="I210" s="443" t="s">
        <v>314</v>
      </c>
      <c r="J210" s="443" t="str">
        <f>VLOOKUP(I210,Presupuesto!$B$11:$C$586,2,0)</f>
        <v>AGUINALDO Y DECIMOCUARTO MES (11500-00)</v>
      </c>
      <c r="K210" s="427" t="str">
        <f t="shared" si="3"/>
        <v>Desarrollo Curricular</v>
      </c>
      <c r="L210" s="427" t="s">
        <v>454</v>
      </c>
    </row>
    <row r="211" spans="3:12" ht="15.75" hidden="1" thickBot="1" x14ac:dyDescent="0.3">
      <c r="C211" s="489" t="s">
        <v>59</v>
      </c>
      <c r="D211" s="483"/>
      <c r="E211" s="477">
        <v>0</v>
      </c>
      <c r="F211" s="444">
        <f>IF(E209&lt;6,"",((E209-6)/12)*(G209/E209))</f>
        <v>0</v>
      </c>
      <c r="G211" s="426">
        <f>F211</f>
        <v>0</v>
      </c>
      <c r="H211" s="484"/>
      <c r="I211" s="430" t="s">
        <v>634</v>
      </c>
      <c r="J211" s="430" t="str">
        <f>VLOOKUP(I211,Presupuesto!$B$11:$C$586,2,0)</f>
        <v>DECIMOCUARTO MES</v>
      </c>
      <c r="K211" s="427" t="str">
        <f t="shared" si="3"/>
        <v>Desarrollo Curricular</v>
      </c>
      <c r="L211" s="427" t="s">
        <v>454</v>
      </c>
    </row>
    <row r="212" spans="3:12" ht="15.75" hidden="1" thickBot="1" x14ac:dyDescent="0.3">
      <c r="C212" s="461" t="s">
        <v>602</v>
      </c>
      <c r="D212" s="492"/>
      <c r="E212" s="476">
        <v>12</v>
      </c>
      <c r="F212" s="505">
        <f>HLOOKUP($C212,$BZ$2:$CM$3,2,0)</f>
        <v>26368.87</v>
      </c>
      <c r="G212" s="440">
        <f>D212*E212*F212</f>
        <v>0</v>
      </c>
      <c r="H212" s="485"/>
      <c r="I212" s="441" t="s">
        <v>311</v>
      </c>
      <c r="J212" s="441" t="str">
        <f>VLOOKUP(I212,Presupuesto!$B$11:$C$586,2,0)</f>
        <v>SUELDOS Y SALARIOS BASICOS (11100-00)</v>
      </c>
      <c r="K212" s="427" t="str">
        <f t="shared" si="3"/>
        <v>Desarrollo Curricular</v>
      </c>
      <c r="L212" s="427" t="s">
        <v>454</v>
      </c>
    </row>
    <row r="213" spans="3:12" hidden="1" x14ac:dyDescent="0.25">
      <c r="C213" s="488" t="s">
        <v>58</v>
      </c>
      <c r="D213" s="483"/>
      <c r="E213" s="477">
        <v>0</v>
      </c>
      <c r="F213" s="429">
        <f>IF(E212=0,"",(G212/E212)/12*E212)</f>
        <v>0</v>
      </c>
      <c r="G213" s="426">
        <f>F213</f>
        <v>0</v>
      </c>
      <c r="H213" s="484"/>
      <c r="I213" s="443" t="s">
        <v>314</v>
      </c>
      <c r="J213" s="443" t="str">
        <f>VLOOKUP(I213,Presupuesto!$B$11:$C$586,2,0)</f>
        <v>AGUINALDO Y DECIMOCUARTO MES (11500-00)</v>
      </c>
      <c r="K213" s="427" t="str">
        <f t="shared" si="3"/>
        <v>Desarrollo Curricular</v>
      </c>
      <c r="L213" s="427" t="s">
        <v>454</v>
      </c>
    </row>
    <row r="214" spans="3:12" ht="15.75" hidden="1" thickBot="1" x14ac:dyDescent="0.3">
      <c r="C214" s="489" t="s">
        <v>59</v>
      </c>
      <c r="D214" s="483"/>
      <c r="E214" s="477">
        <v>0</v>
      </c>
      <c r="F214" s="444">
        <f>IF(E212&lt;6,"",((E212-6)/12)*(G212/E212))</f>
        <v>0</v>
      </c>
      <c r="G214" s="426">
        <f>F214</f>
        <v>0</v>
      </c>
      <c r="H214" s="484"/>
      <c r="I214" s="430" t="s">
        <v>634</v>
      </c>
      <c r="J214" s="430" t="str">
        <f>VLOOKUP(I214,Presupuesto!$B$11:$C$586,2,0)</f>
        <v>DECIMOCUARTO MES</v>
      </c>
      <c r="K214" s="427" t="str">
        <f t="shared" si="3"/>
        <v>Desarrollo Curricular</v>
      </c>
      <c r="L214" s="427" t="s">
        <v>454</v>
      </c>
    </row>
    <row r="215" spans="3:12" ht="15.75" hidden="1" thickBot="1" x14ac:dyDescent="0.3">
      <c r="C215" s="461" t="s">
        <v>603</v>
      </c>
      <c r="D215" s="492"/>
      <c r="E215" s="476">
        <v>12</v>
      </c>
      <c r="F215" s="505">
        <f>HLOOKUP($C215,$BZ$2:$CM$3,2,0)</f>
        <v>17893.16</v>
      </c>
      <c r="G215" s="440">
        <f>D215*E215*F215</f>
        <v>0</v>
      </c>
      <c r="H215" s="485"/>
      <c r="I215" s="441" t="s">
        <v>311</v>
      </c>
      <c r="J215" s="441" t="str">
        <f>VLOOKUP(I215,Presupuesto!$B$11:$C$586,2,0)</f>
        <v>SUELDOS Y SALARIOS BASICOS (11100-00)</v>
      </c>
      <c r="K215" s="427" t="str">
        <f t="shared" si="3"/>
        <v>Desarrollo Curricular</v>
      </c>
      <c r="L215" s="427" t="s">
        <v>454</v>
      </c>
    </row>
    <row r="216" spans="3:12" hidden="1" x14ac:dyDescent="0.25">
      <c r="C216" s="488" t="s">
        <v>58</v>
      </c>
      <c r="D216" s="483"/>
      <c r="E216" s="477">
        <v>0</v>
      </c>
      <c r="F216" s="429">
        <f>IF(E215=0,"",(G215/E215)/12*E215)</f>
        <v>0</v>
      </c>
      <c r="G216" s="426">
        <f>F216</f>
        <v>0</v>
      </c>
      <c r="H216" s="484"/>
      <c r="I216" s="443" t="s">
        <v>314</v>
      </c>
      <c r="J216" s="443" t="str">
        <f>VLOOKUP(I216,Presupuesto!$B$11:$C$586,2,0)</f>
        <v>AGUINALDO Y DECIMOCUARTO MES (11500-00)</v>
      </c>
      <c r="K216" s="427" t="str">
        <f t="shared" si="3"/>
        <v>Desarrollo Curricular</v>
      </c>
      <c r="L216" s="427" t="s">
        <v>454</v>
      </c>
    </row>
    <row r="217" spans="3:12" ht="15.75" hidden="1" thickBot="1" x14ac:dyDescent="0.3">
      <c r="C217" s="489" t="s">
        <v>59</v>
      </c>
      <c r="D217" s="483"/>
      <c r="E217" s="477">
        <v>0</v>
      </c>
      <c r="F217" s="444">
        <f>IF(E215&lt;6,"",((E215-6)/12)*(G215/E215))</f>
        <v>0</v>
      </c>
      <c r="G217" s="426">
        <f>F217</f>
        <v>0</v>
      </c>
      <c r="H217" s="484"/>
      <c r="I217" s="430" t="s">
        <v>634</v>
      </c>
      <c r="J217" s="430" t="str">
        <f>VLOOKUP(I217,Presupuesto!$B$11:$C$586,2,0)</f>
        <v>DECIMOCUARTO MES</v>
      </c>
      <c r="K217" s="427" t="str">
        <f t="shared" si="3"/>
        <v>Desarrollo Curricular</v>
      </c>
      <c r="L217" s="427" t="s">
        <v>454</v>
      </c>
    </row>
    <row r="218" spans="3:12" ht="15.75" hidden="1" thickBot="1" x14ac:dyDescent="0.3">
      <c r="C218" s="461" t="s">
        <v>604</v>
      </c>
      <c r="D218" s="492"/>
      <c r="E218" s="476">
        <v>12</v>
      </c>
      <c r="F218" s="505">
        <f>HLOOKUP($C218,$BZ$2:$CM$3,2,0)</f>
        <v>16951.419999999998</v>
      </c>
      <c r="G218" s="440">
        <f>D218*E218*F218</f>
        <v>0</v>
      </c>
      <c r="H218" s="485"/>
      <c r="I218" s="441" t="s">
        <v>311</v>
      </c>
      <c r="J218" s="441" t="str">
        <f>VLOOKUP(I218,Presupuesto!$B$11:$C$586,2,0)</f>
        <v>SUELDOS Y SALARIOS BASICOS (11100-00)</v>
      </c>
      <c r="K218" s="427" t="str">
        <f t="shared" si="3"/>
        <v>Desarrollo Curricular</v>
      </c>
      <c r="L218" s="427" t="s">
        <v>454</v>
      </c>
    </row>
    <row r="219" spans="3:12" hidden="1" x14ac:dyDescent="0.25">
      <c r="C219" s="488" t="s">
        <v>58</v>
      </c>
      <c r="D219" s="483"/>
      <c r="E219" s="477">
        <v>0</v>
      </c>
      <c r="F219" s="429">
        <f>IF(E218=0,"",(G218/E218)/12*E218)</f>
        <v>0</v>
      </c>
      <c r="G219" s="426">
        <f>F219</f>
        <v>0</v>
      </c>
      <c r="H219" s="484"/>
      <c r="I219" s="443" t="s">
        <v>314</v>
      </c>
      <c r="J219" s="443" t="str">
        <f>VLOOKUP(I219,Presupuesto!$B$11:$C$586,2,0)</f>
        <v>AGUINALDO Y DECIMOCUARTO MES (11500-00)</v>
      </c>
      <c r="K219" s="427" t="str">
        <f t="shared" si="3"/>
        <v>Desarrollo Curricular</v>
      </c>
      <c r="L219" s="427" t="s">
        <v>454</v>
      </c>
    </row>
    <row r="220" spans="3:12" ht="15.75" hidden="1" thickBot="1" x14ac:dyDescent="0.3">
      <c r="C220" s="489" t="s">
        <v>59</v>
      </c>
      <c r="D220" s="483"/>
      <c r="E220" s="477">
        <v>0</v>
      </c>
      <c r="F220" s="444">
        <f>IF(E218&lt;6,"",((E218-6)/12)*(G218/E218))</f>
        <v>0</v>
      </c>
      <c r="G220" s="426">
        <f>F220</f>
        <v>0</v>
      </c>
      <c r="H220" s="484"/>
      <c r="I220" s="430" t="s">
        <v>634</v>
      </c>
      <c r="J220" s="430" t="str">
        <f>VLOOKUP(I220,Presupuesto!$B$11:$C$586,2,0)</f>
        <v>DECIMOCUARTO MES</v>
      </c>
      <c r="K220" s="427" t="str">
        <f t="shared" si="3"/>
        <v>Desarrollo Curricular</v>
      </c>
      <c r="L220" s="427" t="s">
        <v>454</v>
      </c>
    </row>
    <row r="221" spans="3:12" ht="15.75" hidden="1" thickBot="1" x14ac:dyDescent="0.3">
      <c r="C221" s="461" t="s">
        <v>605</v>
      </c>
      <c r="D221" s="492"/>
      <c r="E221" s="476">
        <v>12</v>
      </c>
      <c r="F221" s="505">
        <f>HLOOKUP($C221,$BZ$2:$CM$3,2,0)</f>
        <v>13184.44</v>
      </c>
      <c r="G221" s="440">
        <f>D221*E221*F221</f>
        <v>0</v>
      </c>
      <c r="H221" s="485"/>
      <c r="I221" s="441" t="s">
        <v>311</v>
      </c>
      <c r="J221" s="441" t="str">
        <f>VLOOKUP(I221,Presupuesto!$B$11:$C$586,2,0)</f>
        <v>SUELDOS Y SALARIOS BASICOS (11100-00)</v>
      </c>
      <c r="K221" s="427" t="str">
        <f t="shared" si="3"/>
        <v>Desarrollo Curricular</v>
      </c>
      <c r="L221" s="427" t="s">
        <v>454</v>
      </c>
    </row>
    <row r="222" spans="3:12" hidden="1" x14ac:dyDescent="0.25">
      <c r="C222" s="488" t="s">
        <v>58</v>
      </c>
      <c r="D222" s="483"/>
      <c r="E222" s="477">
        <v>0</v>
      </c>
      <c r="F222" s="429">
        <f>IF(E221=0,"",(G221/E221)/12*E221)</f>
        <v>0</v>
      </c>
      <c r="G222" s="426">
        <f>F222</f>
        <v>0</v>
      </c>
      <c r="H222" s="484"/>
      <c r="I222" s="443" t="s">
        <v>314</v>
      </c>
      <c r="J222" s="443" t="str">
        <f>VLOOKUP(I222,Presupuesto!$B$11:$C$586,2,0)</f>
        <v>AGUINALDO Y DECIMOCUARTO MES (11500-00)</v>
      </c>
      <c r="K222" s="427" t="str">
        <f t="shared" si="3"/>
        <v>Desarrollo Curricular</v>
      </c>
      <c r="L222" s="427" t="s">
        <v>454</v>
      </c>
    </row>
    <row r="223" spans="3:12" ht="15.75" hidden="1" thickBot="1" x14ac:dyDescent="0.3">
      <c r="C223" s="489" t="s">
        <v>59</v>
      </c>
      <c r="D223" s="483"/>
      <c r="E223" s="477">
        <v>0</v>
      </c>
      <c r="F223" s="444">
        <f>IF(E221&lt;6,"",((E221-6)/12)*(G221/E221))</f>
        <v>0</v>
      </c>
      <c r="G223" s="426">
        <f>F223</f>
        <v>0</v>
      </c>
      <c r="H223" s="484"/>
      <c r="I223" s="430" t="s">
        <v>634</v>
      </c>
      <c r="J223" s="430" t="str">
        <f>VLOOKUP(I223,Presupuesto!$B$11:$C$586,2,0)</f>
        <v>DECIMOCUARTO MES</v>
      </c>
      <c r="K223" s="427" t="str">
        <f t="shared" si="3"/>
        <v>Desarrollo Curricular</v>
      </c>
      <c r="L223" s="427" t="s">
        <v>454</v>
      </c>
    </row>
    <row r="224" spans="3:12" ht="15.75" hidden="1" thickBot="1" x14ac:dyDescent="0.3">
      <c r="C224" s="461" t="s">
        <v>606</v>
      </c>
      <c r="D224" s="492"/>
      <c r="E224" s="476">
        <v>12</v>
      </c>
      <c r="F224" s="505">
        <f>HLOOKUP($C224,$BZ$2:$CM$3,2,0)</f>
        <v>15032.56</v>
      </c>
      <c r="G224" s="440">
        <f>D224*E224*F224</f>
        <v>0</v>
      </c>
      <c r="H224" s="485"/>
      <c r="I224" s="441" t="s">
        <v>311</v>
      </c>
      <c r="J224" s="441" t="str">
        <f>VLOOKUP(I224,Presupuesto!$B$11:$C$586,2,0)</f>
        <v>SUELDOS Y SALARIOS BASICOS (11100-00)</v>
      </c>
      <c r="K224" s="427" t="str">
        <f t="shared" si="3"/>
        <v>Desarrollo Curricular</v>
      </c>
      <c r="L224" s="427" t="s">
        <v>454</v>
      </c>
    </row>
    <row r="225" spans="3:12" hidden="1" x14ac:dyDescent="0.25">
      <c r="C225" s="488" t="s">
        <v>58</v>
      </c>
      <c r="D225" s="483"/>
      <c r="E225" s="477">
        <v>0</v>
      </c>
      <c r="F225" s="429">
        <f>IF(E224=0,"",(G224/E224)/12*E224)</f>
        <v>0</v>
      </c>
      <c r="G225" s="426">
        <f>F225</f>
        <v>0</v>
      </c>
      <c r="H225" s="484"/>
      <c r="I225" s="443" t="s">
        <v>314</v>
      </c>
      <c r="J225" s="443" t="str">
        <f>VLOOKUP(I225,Presupuesto!$B$11:$C$586,2,0)</f>
        <v>AGUINALDO Y DECIMOCUARTO MES (11500-00)</v>
      </c>
      <c r="K225" s="427" t="str">
        <f t="shared" si="3"/>
        <v>Desarrollo Curricular</v>
      </c>
      <c r="L225" s="427" t="s">
        <v>454</v>
      </c>
    </row>
    <row r="226" spans="3:12" ht="15.75" hidden="1" thickBot="1" x14ac:dyDescent="0.3">
      <c r="C226" s="489" t="s">
        <v>59</v>
      </c>
      <c r="D226" s="483"/>
      <c r="E226" s="477">
        <v>0</v>
      </c>
      <c r="F226" s="444">
        <f>IF(E224&lt;6,"",((E224-6)/12)*(G224/E224))</f>
        <v>0</v>
      </c>
      <c r="G226" s="426">
        <f>F226</f>
        <v>0</v>
      </c>
      <c r="H226" s="484"/>
      <c r="I226" s="430" t="s">
        <v>634</v>
      </c>
      <c r="J226" s="430" t="str">
        <f>VLOOKUP(I226,Presupuesto!$B$11:$C$586,2,0)</f>
        <v>DECIMOCUARTO MES</v>
      </c>
      <c r="K226" s="427" t="str">
        <f t="shared" si="3"/>
        <v>Desarrollo Curricular</v>
      </c>
      <c r="L226" s="427" t="s">
        <v>454</v>
      </c>
    </row>
    <row r="227" spans="3:12" ht="15.75" hidden="1" thickBot="1" x14ac:dyDescent="0.3">
      <c r="C227" s="461" t="s">
        <v>607</v>
      </c>
      <c r="D227" s="492"/>
      <c r="E227" s="476">
        <v>12</v>
      </c>
      <c r="F227" s="505">
        <f>HLOOKUP($C227,$BZ$2:$CM$3,2,0)</f>
        <v>13264.02</v>
      </c>
      <c r="G227" s="440">
        <f>D227*E227*F227</f>
        <v>0</v>
      </c>
      <c r="H227" s="485"/>
      <c r="I227" s="441" t="s">
        <v>311</v>
      </c>
      <c r="J227" s="441" t="str">
        <f>VLOOKUP(I227,Presupuesto!$B$11:$C$586,2,0)</f>
        <v>SUELDOS Y SALARIOS BASICOS (11100-00)</v>
      </c>
      <c r="K227" s="427" t="str">
        <f t="shared" si="3"/>
        <v>Desarrollo Curricular</v>
      </c>
      <c r="L227" s="427" t="s">
        <v>454</v>
      </c>
    </row>
    <row r="228" spans="3:12" hidden="1" x14ac:dyDescent="0.25">
      <c r="C228" s="488" t="s">
        <v>58</v>
      </c>
      <c r="D228" s="483"/>
      <c r="E228" s="477">
        <v>0</v>
      </c>
      <c r="F228" s="429">
        <f>IF(E227=0,"",(G227/E227)/12*E227)</f>
        <v>0</v>
      </c>
      <c r="G228" s="426">
        <f>F228</f>
        <v>0</v>
      </c>
      <c r="H228" s="484"/>
      <c r="I228" s="443" t="s">
        <v>314</v>
      </c>
      <c r="J228" s="443" t="str">
        <f>VLOOKUP(I228,Presupuesto!$B$11:$C$586,2,0)</f>
        <v>AGUINALDO Y DECIMOCUARTO MES (11500-00)</v>
      </c>
      <c r="K228" s="427" t="str">
        <f t="shared" si="3"/>
        <v>Desarrollo Curricular</v>
      </c>
      <c r="L228" s="427" t="s">
        <v>454</v>
      </c>
    </row>
    <row r="229" spans="3:12" ht="15.75" hidden="1" thickBot="1" x14ac:dyDescent="0.3">
      <c r="C229" s="489" t="s">
        <v>59</v>
      </c>
      <c r="D229" s="483"/>
      <c r="E229" s="477">
        <v>0</v>
      </c>
      <c r="F229" s="444">
        <f>IF(E227&lt;6,"",((E227-6)/12)*(G227/E227))</f>
        <v>0</v>
      </c>
      <c r="G229" s="426">
        <f>F229</f>
        <v>0</v>
      </c>
      <c r="H229" s="484"/>
      <c r="I229" s="430" t="s">
        <v>634</v>
      </c>
      <c r="J229" s="430" t="str">
        <f>VLOOKUP(I229,Presupuesto!$B$11:$C$586,2,0)</f>
        <v>DECIMOCUARTO MES</v>
      </c>
      <c r="K229" s="427" t="str">
        <f t="shared" si="3"/>
        <v>Desarrollo Curricular</v>
      </c>
      <c r="L229" s="427" t="s">
        <v>454</v>
      </c>
    </row>
    <row r="230" spans="3:12" ht="15.75" hidden="1" thickBot="1" x14ac:dyDescent="0.3">
      <c r="C230" s="461" t="s">
        <v>608</v>
      </c>
      <c r="D230" s="492"/>
      <c r="E230" s="476">
        <v>12</v>
      </c>
      <c r="F230" s="505">
        <f>HLOOKUP($C230,$BZ$2:$CM$3,2,0)</f>
        <v>12379.75</v>
      </c>
      <c r="G230" s="440">
        <f>D230*E230*F230</f>
        <v>0</v>
      </c>
      <c r="H230" s="485"/>
      <c r="I230" s="441" t="s">
        <v>311</v>
      </c>
      <c r="J230" s="441" t="str">
        <f>VLOOKUP(I230,Presupuesto!$B$11:$C$586,2,0)</f>
        <v>SUELDOS Y SALARIOS BASICOS (11100-00)</v>
      </c>
      <c r="K230" s="427" t="str">
        <f t="shared" si="3"/>
        <v>Desarrollo Curricular</v>
      </c>
      <c r="L230" s="427" t="s">
        <v>454</v>
      </c>
    </row>
    <row r="231" spans="3:12" hidden="1" x14ac:dyDescent="0.25">
      <c r="C231" s="488" t="s">
        <v>58</v>
      </c>
      <c r="D231" s="483"/>
      <c r="E231" s="477">
        <v>0</v>
      </c>
      <c r="F231" s="429">
        <f>IF(E230=0,"",(G230/E230)/12*E230)</f>
        <v>0</v>
      </c>
      <c r="G231" s="426">
        <f>F231</f>
        <v>0</v>
      </c>
      <c r="H231" s="484"/>
      <c r="I231" s="443" t="s">
        <v>314</v>
      </c>
      <c r="J231" s="443" t="str">
        <f>VLOOKUP(I231,Presupuesto!$B$11:$C$586,2,0)</f>
        <v>AGUINALDO Y DECIMOCUARTO MES (11500-00)</v>
      </c>
      <c r="K231" s="427" t="str">
        <f t="shared" si="3"/>
        <v>Desarrollo Curricular</v>
      </c>
      <c r="L231" s="427" t="s">
        <v>454</v>
      </c>
    </row>
    <row r="232" spans="3:12" ht="15.75" hidden="1" thickBot="1" x14ac:dyDescent="0.3">
      <c r="C232" s="489" t="s">
        <v>59</v>
      </c>
      <c r="D232" s="483"/>
      <c r="E232" s="477">
        <v>0</v>
      </c>
      <c r="F232" s="444">
        <f>IF(E230&lt;6,"",((E230-6)/12)*(G230/E230))</f>
        <v>0</v>
      </c>
      <c r="G232" s="426">
        <f>F232</f>
        <v>0</v>
      </c>
      <c r="H232" s="484"/>
      <c r="I232" s="430" t="s">
        <v>634</v>
      </c>
      <c r="J232" s="430" t="str">
        <f>VLOOKUP(I232,Presupuesto!$B$11:$C$586,2,0)</f>
        <v>DECIMOCUARTO MES</v>
      </c>
      <c r="K232" s="427" t="str">
        <f t="shared" si="3"/>
        <v>Desarrollo Curricular</v>
      </c>
      <c r="L232" s="427" t="s">
        <v>454</v>
      </c>
    </row>
    <row r="233" spans="3:12" ht="15.75" hidden="1" thickBot="1" x14ac:dyDescent="0.3">
      <c r="C233" s="461" t="s">
        <v>609</v>
      </c>
      <c r="D233" s="492"/>
      <c r="E233" s="476">
        <v>12</v>
      </c>
      <c r="F233" s="505">
        <f>HLOOKUP($C233,$BZ$2:$CM$3,2,0)</f>
        <v>439.49</v>
      </c>
      <c r="G233" s="440">
        <f>D233*E233*F233</f>
        <v>0</v>
      </c>
      <c r="H233" s="485"/>
      <c r="I233" s="441" t="s">
        <v>311</v>
      </c>
      <c r="J233" s="441" t="str">
        <f>VLOOKUP(I233,Presupuesto!$B$11:$C$586,2,0)</f>
        <v>SUELDOS Y SALARIOS BASICOS (11100-00)</v>
      </c>
      <c r="K233" s="427" t="str">
        <f t="shared" si="3"/>
        <v>Desarrollo Curricular</v>
      </c>
      <c r="L233" s="427" t="s">
        <v>454</v>
      </c>
    </row>
    <row r="234" spans="3:12" hidden="1" x14ac:dyDescent="0.25">
      <c r="C234" s="488" t="s">
        <v>58</v>
      </c>
      <c r="D234" s="483"/>
      <c r="E234" s="477">
        <v>0</v>
      </c>
      <c r="F234" s="429">
        <f>IF(E233=0,"",(G233/E233)/12*E233)</f>
        <v>0</v>
      </c>
      <c r="G234" s="426">
        <f>F234</f>
        <v>0</v>
      </c>
      <c r="H234" s="484"/>
      <c r="I234" s="443" t="s">
        <v>314</v>
      </c>
      <c r="J234" s="443" t="str">
        <f>VLOOKUP(I234,Presupuesto!$B$11:$C$586,2,0)</f>
        <v>AGUINALDO Y DECIMOCUARTO MES (11500-00)</v>
      </c>
      <c r="K234" s="427" t="str">
        <f t="shared" si="3"/>
        <v>Desarrollo Curricular</v>
      </c>
      <c r="L234" s="427" t="s">
        <v>454</v>
      </c>
    </row>
    <row r="235" spans="3:12" ht="15.75" hidden="1" thickBot="1" x14ac:dyDescent="0.3">
      <c r="C235" s="489" t="s">
        <v>59</v>
      </c>
      <c r="D235" s="483"/>
      <c r="E235" s="477">
        <v>0</v>
      </c>
      <c r="F235" s="444">
        <f>IF(E233&lt;6,"",((E233-6)/12)*(G233/E233))</f>
        <v>0</v>
      </c>
      <c r="G235" s="426">
        <f>F235</f>
        <v>0</v>
      </c>
      <c r="H235" s="484"/>
      <c r="I235" s="430" t="s">
        <v>634</v>
      </c>
      <c r="J235" s="430" t="str">
        <f>VLOOKUP(I235,Presupuesto!$B$11:$C$586,2,0)</f>
        <v>DECIMOCUARTO MES</v>
      </c>
      <c r="K235" s="427" t="str">
        <f t="shared" si="3"/>
        <v>Desarrollo Curricular</v>
      </c>
      <c r="L235" s="427" t="s">
        <v>454</v>
      </c>
    </row>
    <row r="236" spans="3:12" ht="15.75" hidden="1" thickBot="1" x14ac:dyDescent="0.3">
      <c r="C236" s="461" t="s">
        <v>610</v>
      </c>
      <c r="D236" s="492"/>
      <c r="E236" s="476">
        <v>12</v>
      </c>
      <c r="F236" s="505">
        <f>HLOOKUP($C236,$BZ$2:$CM$3,2,0)</f>
        <v>1904.46</v>
      </c>
      <c r="G236" s="440">
        <f>D236*E236*F236</f>
        <v>0</v>
      </c>
      <c r="H236" s="485"/>
      <c r="I236" s="441" t="s">
        <v>311</v>
      </c>
      <c r="J236" s="441" t="str">
        <f>VLOOKUP(I236,Presupuesto!$B$11:$C$586,2,0)</f>
        <v>SUELDOS Y SALARIOS BASICOS (11100-00)</v>
      </c>
      <c r="K236" s="427" t="str">
        <f t="shared" si="3"/>
        <v>Desarrollo Curricular</v>
      </c>
      <c r="L236" s="427" t="s">
        <v>454</v>
      </c>
    </row>
    <row r="237" spans="3:12" hidden="1" x14ac:dyDescent="0.25">
      <c r="C237" s="488" t="s">
        <v>58</v>
      </c>
      <c r="D237" s="483"/>
      <c r="E237" s="477">
        <v>0</v>
      </c>
      <c r="F237" s="429">
        <f>IF(E236=0,"",(G236/E236)/12*E236)</f>
        <v>0</v>
      </c>
      <c r="G237" s="426">
        <f>F237</f>
        <v>0</v>
      </c>
      <c r="H237" s="484"/>
      <c r="I237" s="443" t="s">
        <v>314</v>
      </c>
      <c r="J237" s="443" t="str">
        <f>VLOOKUP(I237,Presupuesto!$B$11:$C$586,2,0)</f>
        <v>AGUINALDO Y DECIMOCUARTO MES (11500-00)</v>
      </c>
      <c r="K237" s="427" t="str">
        <f t="shared" si="3"/>
        <v>Desarrollo Curricular</v>
      </c>
      <c r="L237" s="427" t="s">
        <v>454</v>
      </c>
    </row>
    <row r="238" spans="3:12" ht="15.75" hidden="1" thickBot="1" x14ac:dyDescent="0.3">
      <c r="C238" s="489" t="s">
        <v>59</v>
      </c>
      <c r="D238" s="483"/>
      <c r="E238" s="477">
        <v>0</v>
      </c>
      <c r="F238" s="444">
        <f>IF(E236&lt;6,"",((E236-6)/12)*(G236/E236))</f>
        <v>0</v>
      </c>
      <c r="G238" s="426">
        <f>F238</f>
        <v>0</v>
      </c>
      <c r="H238" s="484"/>
      <c r="I238" s="430" t="s">
        <v>634</v>
      </c>
      <c r="J238" s="430" t="str">
        <f>VLOOKUP(I238,Presupuesto!$B$11:$C$586,2,0)</f>
        <v>DECIMOCUARTO MES</v>
      </c>
      <c r="K238" s="427" t="str">
        <f t="shared" si="3"/>
        <v>Desarrollo Curricular</v>
      </c>
      <c r="L238" s="427" t="s">
        <v>454</v>
      </c>
    </row>
    <row r="239" spans="3:12" ht="15.75" hidden="1" thickBot="1" x14ac:dyDescent="0.3">
      <c r="C239" s="464" t="s">
        <v>84</v>
      </c>
      <c r="D239" s="492"/>
      <c r="E239" s="476">
        <v>12</v>
      </c>
      <c r="F239" s="463">
        <v>30000</v>
      </c>
      <c r="G239" s="440">
        <f>D239*E239*F239</f>
        <v>0</v>
      </c>
      <c r="H239" s="485"/>
      <c r="I239" s="441" t="s">
        <v>679</v>
      </c>
      <c r="J239" s="441" t="str">
        <f>VLOOKUP(I239,Presupuesto!$B$11:$C$586,2,0)</f>
        <v>CONTRATOS ESPECIALES</v>
      </c>
      <c r="K239" s="427" t="str">
        <f t="shared" si="3"/>
        <v>Desarrollo Curricular</v>
      </c>
      <c r="L239" s="427" t="s">
        <v>454</v>
      </c>
    </row>
    <row r="240" spans="3:12" hidden="1" x14ac:dyDescent="0.25">
      <c r="C240" s="488" t="s">
        <v>58</v>
      </c>
      <c r="D240" s="483"/>
      <c r="E240" s="477">
        <v>0</v>
      </c>
      <c r="F240" s="444">
        <f>IF(E239=0,"",(G239/E239)/12*E239)</f>
        <v>0</v>
      </c>
      <c r="G240" s="426">
        <f>F240</f>
        <v>0</v>
      </c>
      <c r="H240" s="484"/>
      <c r="I240" s="430" t="s">
        <v>679</v>
      </c>
      <c r="J240" s="430" t="str">
        <f>VLOOKUP(I240,Presupuesto!$B$11:$C$586,2,0)</f>
        <v>CONTRATOS ESPECIALES</v>
      </c>
      <c r="K240" s="427" t="str">
        <f t="shared" si="3"/>
        <v>Desarrollo Curricular</v>
      </c>
      <c r="L240" s="427" t="s">
        <v>453</v>
      </c>
    </row>
    <row r="241" spans="3:12" ht="15.75" hidden="1" thickBot="1" x14ac:dyDescent="0.3">
      <c r="C241" s="489" t="s">
        <v>59</v>
      </c>
      <c r="D241" s="483"/>
      <c r="E241" s="477">
        <v>0</v>
      </c>
      <c r="F241" s="429">
        <f>IF(E239&lt;6,"",((E239-6)/12)*(G239/E239))</f>
        <v>0</v>
      </c>
      <c r="G241" s="426">
        <f>F241</f>
        <v>0</v>
      </c>
      <c r="H241" s="484"/>
      <c r="I241" s="430" t="s">
        <v>679</v>
      </c>
      <c r="J241" s="430" t="str">
        <f>VLOOKUP(I241,Presupuesto!$B$11:$C$586,2,0)</f>
        <v>CONTRATOS ESPECIALES</v>
      </c>
      <c r="K241" s="427" t="str">
        <f t="shared" si="3"/>
        <v>Desarrollo Curricular</v>
      </c>
      <c r="L241" s="427" t="s">
        <v>458</v>
      </c>
    </row>
    <row r="242" spans="3:12" ht="15.75" hidden="1" thickBot="1" x14ac:dyDescent="0.3">
      <c r="C242" s="464" t="s">
        <v>60</v>
      </c>
      <c r="D242" s="492"/>
      <c r="E242" s="476">
        <v>12</v>
      </c>
      <c r="F242" s="445">
        <v>30000</v>
      </c>
      <c r="G242" s="440">
        <f>D242*E242*F242</f>
        <v>0</v>
      </c>
      <c r="H242" s="485"/>
      <c r="I242" s="441" t="s">
        <v>349</v>
      </c>
      <c r="J242" s="441" t="str">
        <f>VLOOKUP(I242,Presupuesto!$B$11:$C$586,2,0)</f>
        <v>OTROS SERVICIOS TECNICOS Y PROFESIONALES N.C. (24900-00)</v>
      </c>
      <c r="K242" s="427" t="str">
        <f t="shared" si="3"/>
        <v>Desarrollo Curricular</v>
      </c>
      <c r="L242" s="427" t="s">
        <v>453</v>
      </c>
    </row>
    <row r="243" spans="3:12" hidden="1" x14ac:dyDescent="0.25">
      <c r="C243" s="488" t="s">
        <v>58</v>
      </c>
      <c r="D243" s="483"/>
      <c r="E243" s="477">
        <v>0</v>
      </c>
      <c r="F243" s="429">
        <v>0</v>
      </c>
      <c r="G243" s="426">
        <f>F243</f>
        <v>0</v>
      </c>
      <c r="H243" s="484"/>
      <c r="I243" s="430" t="s">
        <v>349</v>
      </c>
      <c r="J243" s="430" t="str">
        <f>VLOOKUP(I243,Presupuesto!$B$11:$C$586,2,0)</f>
        <v>OTROS SERVICIOS TECNICOS Y PROFESIONALES N.C. (24900-00)</v>
      </c>
      <c r="K243" s="427" t="str">
        <f t="shared" si="3"/>
        <v>Desarrollo Curricular</v>
      </c>
      <c r="L243" s="427" t="s">
        <v>453</v>
      </c>
    </row>
    <row r="244" spans="3:12" ht="15.75" hidden="1" thickBot="1" x14ac:dyDescent="0.3">
      <c r="C244" s="489" t="s">
        <v>59</v>
      </c>
      <c r="D244" s="483"/>
      <c r="E244" s="477">
        <v>0</v>
      </c>
      <c r="F244" s="429">
        <v>0</v>
      </c>
      <c r="G244" s="426">
        <f>F244</f>
        <v>0</v>
      </c>
      <c r="H244" s="484"/>
      <c r="I244" s="430" t="s">
        <v>349</v>
      </c>
      <c r="J244" s="430" t="str">
        <f>VLOOKUP(I244,Presupuesto!$B$11:$C$586,2,0)</f>
        <v>OTROS SERVICIOS TECNICOS Y PROFESIONALES N.C. (24900-00)</v>
      </c>
      <c r="K244" s="427" t="str">
        <f t="shared" si="3"/>
        <v>Desarrollo Curricular</v>
      </c>
      <c r="L244" s="427" t="s">
        <v>453</v>
      </c>
    </row>
    <row r="245" spans="3:12" ht="15.75" hidden="1" thickBot="1" x14ac:dyDescent="0.3">
      <c r="C245" s="464" t="s">
        <v>61</v>
      </c>
      <c r="D245" s="492"/>
      <c r="E245" s="476">
        <v>12</v>
      </c>
      <c r="F245" s="445">
        <v>30000</v>
      </c>
      <c r="G245" s="440">
        <f>D245*E245*F245</f>
        <v>0</v>
      </c>
      <c r="H245" s="485" t="s">
        <v>185</v>
      </c>
      <c r="I245" s="441" t="s">
        <v>311</v>
      </c>
      <c r="J245" s="441" t="str">
        <f>VLOOKUP(I245,Presupuesto!$B$11:$C$586,2,0)</f>
        <v>SUELDOS Y SALARIOS BASICOS (11100-00)</v>
      </c>
      <c r="K245" s="427" t="str">
        <f t="shared" si="3"/>
        <v>Desarrollo Curricular</v>
      </c>
      <c r="L245" s="427" t="s">
        <v>453</v>
      </c>
    </row>
    <row r="246" spans="3:12" hidden="1" x14ac:dyDescent="0.25">
      <c r="C246" s="488" t="s">
        <v>58</v>
      </c>
      <c r="D246" s="486"/>
      <c r="E246" s="455">
        <v>0</v>
      </c>
      <c r="F246" s="446">
        <f>IF(E245=0,"",(G245/E245)/12*E245)</f>
        <v>0</v>
      </c>
      <c r="G246" s="447">
        <f>F246</f>
        <v>0</v>
      </c>
      <c r="H246" s="484"/>
      <c r="I246" s="443" t="s">
        <v>314</v>
      </c>
      <c r="J246" s="430" t="str">
        <f>VLOOKUP(I246,Presupuesto!$B$11:$C$586,2,0)</f>
        <v>AGUINALDO Y DECIMOCUARTO MES (11500-00)</v>
      </c>
      <c r="K246" s="427" t="str">
        <f t="shared" si="3"/>
        <v>Desarrollo Curricular</v>
      </c>
      <c r="L246" s="427" t="s">
        <v>453</v>
      </c>
    </row>
    <row r="247" spans="3:12" ht="15.75" hidden="1" thickBot="1" x14ac:dyDescent="0.3">
      <c r="C247" s="490" t="s">
        <v>59</v>
      </c>
      <c r="D247" s="482"/>
      <c r="E247" s="456">
        <v>0</v>
      </c>
      <c r="F247" s="434">
        <f>IF(E245&lt;6,"",((E245-6)/12)*(G245/E245))</f>
        <v>0</v>
      </c>
      <c r="G247" s="434">
        <f>F247</f>
        <v>0</v>
      </c>
      <c r="H247" s="482"/>
      <c r="I247" s="430" t="s">
        <v>634</v>
      </c>
      <c r="J247" s="449" t="str">
        <f>VLOOKUP(I247,Presupuesto!$B$11:$C$586,2,0)</f>
        <v>DECIMOCUARTO MES</v>
      </c>
      <c r="K247" s="435" t="str">
        <f>$K$197</f>
        <v>Desarrollo Curricular</v>
      </c>
      <c r="L247" s="449" t="s">
        <v>453</v>
      </c>
    </row>
  </sheetData>
  <sheetCalcPr fullCalcOnLoad="1"/>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#REF!</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19"/>
  <sheetViews>
    <sheetView showGridLines="0" topLeftCell="B13" zoomScale="84" zoomScaleNormal="84" workbookViewId="0">
      <selection activeCell="F123" sqref="F123"/>
    </sheetView>
  </sheetViews>
  <sheetFormatPr baseColWidth="10" defaultColWidth="11.5703125" defaultRowHeight="15" x14ac:dyDescent="0.25"/>
  <cols>
    <col min="1" max="1" width="1.85546875" style="93" customWidth="1"/>
    <col min="2" max="2" width="33.5703125" style="93" bestFit="1" customWidth="1"/>
    <col min="3" max="3" width="41.7109375" style="93" customWidth="1"/>
    <col min="4" max="4" width="35.140625" style="93" customWidth="1"/>
    <col min="5" max="6" width="13.85546875" style="93" customWidth="1"/>
    <col min="7" max="7" width="13.85546875" style="81" customWidth="1"/>
    <col min="8" max="8" width="14.28515625" style="93" customWidth="1"/>
    <col min="9" max="9" width="35.42578125" style="93" bestFit="1" customWidth="1"/>
    <col min="10" max="10" width="25.5703125" style="93" customWidth="1"/>
    <col min="11" max="11" width="13.42578125" style="93" bestFit="1" customWidth="1"/>
    <col min="12"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row>
    <row r="5" spans="1:256" ht="52.5" x14ac:dyDescent="0.25">
      <c r="C5" s="94" t="s">
        <v>442</v>
      </c>
      <c r="D5" s="95">
        <f>SUMIF($C:$C,C10,D:D)</f>
        <v>707200</v>
      </c>
    </row>
    <row r="8" spans="1:256" x14ac:dyDescent="0.25">
      <c r="C8" s="71" t="s">
        <v>62</v>
      </c>
      <c r="D8" s="71"/>
      <c r="E8" s="71"/>
      <c r="F8" s="71"/>
      <c r="G8" s="83"/>
      <c r="H8" s="71"/>
      <c r="I8" s="71"/>
    </row>
    <row r="9" spans="1:256" ht="15.75" thickBot="1" x14ac:dyDescent="0.3"/>
    <row r="10" spans="1:256" ht="15.75" thickBot="1" x14ac:dyDescent="0.3">
      <c r="C10" s="411" t="s">
        <v>43</v>
      </c>
      <c r="D10" s="412">
        <f>SUM(F17:F26)</f>
        <v>339600</v>
      </c>
      <c r="E10" s="423"/>
      <c r="F10" s="423"/>
      <c r="G10" s="418"/>
      <c r="H10" s="423"/>
      <c r="I10" s="423"/>
      <c r="J10" s="419"/>
      <c r="K10" s="419"/>
    </row>
    <row r="11" spans="1:256" x14ac:dyDescent="0.25">
      <c r="C11" s="415"/>
      <c r="D11" s="413"/>
      <c r="E11" s="422"/>
      <c r="F11" s="422"/>
      <c r="G11" s="422"/>
      <c r="H11" s="416"/>
      <c r="I11" s="416"/>
      <c r="J11" s="416"/>
      <c r="K11" s="439"/>
    </row>
    <row r="12" spans="1:256" x14ac:dyDescent="0.25">
      <c r="C12" s="415"/>
      <c r="D12" s="413"/>
      <c r="E12" s="422"/>
      <c r="F12" s="422"/>
      <c r="G12" s="422"/>
      <c r="H12" s="416"/>
      <c r="I12" s="416"/>
      <c r="J12" s="416"/>
      <c r="K12" s="439"/>
    </row>
    <row r="13" spans="1:256" ht="15.75" x14ac:dyDescent="0.25">
      <c r="C13" s="494" t="s">
        <v>450</v>
      </c>
      <c r="D13" s="495"/>
      <c r="E13" s="422"/>
      <c r="F13" s="422"/>
      <c r="G13" s="422"/>
      <c r="H13" s="416"/>
      <c r="I13" s="416"/>
      <c r="J13" s="416"/>
      <c r="K13" s="439"/>
    </row>
    <row r="14" spans="1:256" ht="18.75" x14ac:dyDescent="0.25">
      <c r="C14" s="496" t="e">
        <f>#VALUE!</f>
        <v>#VALUE!</v>
      </c>
      <c r="D14" s="413"/>
      <c r="E14" s="422"/>
      <c r="F14" s="422"/>
      <c r="G14" s="422"/>
      <c r="H14" s="416"/>
      <c r="I14" s="416"/>
      <c r="J14" s="416"/>
      <c r="K14" s="439"/>
    </row>
    <row r="15" spans="1:256" ht="15.75" thickBot="1" x14ac:dyDescent="0.3">
      <c r="C15" s="415"/>
      <c r="D15" s="413"/>
      <c r="E15" s="422"/>
      <c r="F15" s="422"/>
      <c r="G15" s="422"/>
      <c r="H15" s="416"/>
      <c r="I15" s="416"/>
      <c r="J15" s="416"/>
      <c r="K15" s="439"/>
    </row>
    <row r="16" spans="1:256" ht="30.75" thickBot="1" x14ac:dyDescent="0.3">
      <c r="C16" s="450" t="s">
        <v>44</v>
      </c>
      <c r="D16" s="452" t="s">
        <v>55</v>
      </c>
      <c r="E16" s="452" t="s">
        <v>57</v>
      </c>
      <c r="F16" s="451" t="s">
        <v>27</v>
      </c>
      <c r="G16" s="457" t="s">
        <v>187</v>
      </c>
      <c r="H16" s="452" t="s">
        <v>46</v>
      </c>
      <c r="I16" s="452" t="s">
        <v>188</v>
      </c>
      <c r="J16" s="452" t="s">
        <v>469</v>
      </c>
      <c r="K16" s="452" t="s">
        <v>470</v>
      </c>
    </row>
    <row r="17" spans="3:11" x14ac:dyDescent="0.25">
      <c r="C17" s="424" t="s">
        <v>63</v>
      </c>
      <c r="D17" s="479">
        <v>3</v>
      </c>
      <c r="E17" s="425">
        <v>2800</v>
      </c>
      <c r="F17" s="426">
        <f>D17*E17</f>
        <v>8400</v>
      </c>
      <c r="G17" s="481" t="s">
        <v>186</v>
      </c>
      <c r="H17" s="427" t="s">
        <v>1098</v>
      </c>
      <c r="I17" s="427" t="str">
        <f>VLOOKUP(H17,Presupuesto!$B$11:$C$586,2,0)</f>
        <v>MUEBLES VARIOS DE OFICINA</v>
      </c>
      <c r="J17" s="501" t="s">
        <v>181</v>
      </c>
      <c r="K17" s="427" t="s">
        <v>463</v>
      </c>
    </row>
    <row r="18" spans="3:11" x14ac:dyDescent="0.25">
      <c r="C18" s="428" t="s">
        <v>64</v>
      </c>
      <c r="D18" s="475">
        <v>13</v>
      </c>
      <c r="E18" s="429">
        <v>2400</v>
      </c>
      <c r="F18" s="426">
        <f>D18*E18</f>
        <v>31200</v>
      </c>
      <c r="G18" s="481" t="s">
        <v>186</v>
      </c>
      <c r="H18" s="430" t="s">
        <v>1098</v>
      </c>
      <c r="I18" s="427" t="str">
        <f>VLOOKUP(H18,Presupuesto!$B$11:$C$586,2,0)</f>
        <v>MUEBLES VARIOS DE OFICINA</v>
      </c>
      <c r="J18" s="427" t="s">
        <v>181</v>
      </c>
      <c r="K18" s="427" t="s">
        <v>471</v>
      </c>
    </row>
    <row r="19" spans="3:11" x14ac:dyDescent="0.25">
      <c r="C19" s="428" t="s">
        <v>65</v>
      </c>
      <c r="D19" s="475">
        <v>150</v>
      </c>
      <c r="E19" s="429">
        <v>1000</v>
      </c>
      <c r="F19" s="426">
        <f t="shared" ref="F19:F26" si="0">D19*E19</f>
        <v>150000</v>
      </c>
      <c r="G19" s="481" t="s">
        <v>186</v>
      </c>
      <c r="H19" s="430" t="s">
        <v>1098</v>
      </c>
      <c r="I19" s="427" t="str">
        <f>VLOOKUP(H19,Presupuesto!$B$11:$C$586,2,0)</f>
        <v>MUEBLES VARIOS DE OFICINA</v>
      </c>
      <c r="J19" s="427" t="s">
        <v>156</v>
      </c>
      <c r="K19" s="427" t="s">
        <v>454</v>
      </c>
    </row>
    <row r="20" spans="3:11" x14ac:dyDescent="0.25">
      <c r="C20" s="428" t="s">
        <v>66</v>
      </c>
      <c r="D20" s="475"/>
      <c r="E20" s="429">
        <v>6000</v>
      </c>
      <c r="F20" s="426">
        <f t="shared" si="0"/>
        <v>0</v>
      </c>
      <c r="G20" s="481"/>
      <c r="H20" s="430" t="s">
        <v>1098</v>
      </c>
      <c r="I20" s="427" t="str">
        <f>VLOOKUP(H20,Presupuesto!$B$11:$C$586,2,0)</f>
        <v>MUEBLES VARIOS DE OFICINA</v>
      </c>
      <c r="J20" s="427" t="str">
        <f t="shared" ref="J20:J25" si="1">$J$17</f>
        <v>Docencia y Recursos Humanos</v>
      </c>
      <c r="K20" s="427" t="s">
        <v>454</v>
      </c>
    </row>
    <row r="21" spans="3:11" x14ac:dyDescent="0.25">
      <c r="C21" s="428" t="s">
        <v>67</v>
      </c>
      <c r="D21" s="475">
        <v>4</v>
      </c>
      <c r="E21" s="429">
        <v>3000</v>
      </c>
      <c r="F21" s="426">
        <f t="shared" si="0"/>
        <v>12000</v>
      </c>
      <c r="G21" s="481" t="s">
        <v>186</v>
      </c>
      <c r="H21" s="430" t="s">
        <v>1098</v>
      </c>
      <c r="I21" s="427" t="str">
        <f>VLOOKUP(H21,Presupuesto!$B$11:$C$586,2,0)</f>
        <v>MUEBLES VARIOS DE OFICINA</v>
      </c>
      <c r="J21" s="427" t="s">
        <v>535</v>
      </c>
      <c r="K21" s="427" t="s">
        <v>454</v>
      </c>
    </row>
    <row r="22" spans="3:11" x14ac:dyDescent="0.25">
      <c r="C22" s="428" t="s">
        <v>68</v>
      </c>
      <c r="D22" s="475"/>
      <c r="E22" s="429">
        <v>10000</v>
      </c>
      <c r="F22" s="426">
        <f t="shared" si="0"/>
        <v>0</v>
      </c>
      <c r="G22" s="481"/>
      <c r="H22" s="430" t="s">
        <v>1098</v>
      </c>
      <c r="I22" s="427" t="str">
        <f>VLOOKUP(H22,Presupuesto!$B$11:$C$586,2,0)</f>
        <v>MUEBLES VARIOS DE OFICINA</v>
      </c>
      <c r="J22" s="427" t="str">
        <f t="shared" si="1"/>
        <v>Docencia y Recursos Humanos</v>
      </c>
      <c r="K22" s="427" t="s">
        <v>454</v>
      </c>
    </row>
    <row r="23" spans="3:11" x14ac:dyDescent="0.25">
      <c r="C23" s="428" t="s">
        <v>69</v>
      </c>
      <c r="D23" s="475">
        <v>17</v>
      </c>
      <c r="E23" s="429">
        <v>8000</v>
      </c>
      <c r="F23" s="426">
        <f t="shared" si="0"/>
        <v>136000</v>
      </c>
      <c r="G23" s="481" t="s">
        <v>186</v>
      </c>
      <c r="H23" s="430" t="s">
        <v>1098</v>
      </c>
      <c r="I23" s="427" t="str">
        <f>VLOOKUP(H23,Presupuesto!$B$11:$C$586,2,0)</f>
        <v>MUEBLES VARIOS DE OFICINA</v>
      </c>
      <c r="J23" s="427" t="s">
        <v>173</v>
      </c>
      <c r="K23" s="427" t="s">
        <v>454</v>
      </c>
    </row>
    <row r="24" spans="3:11" x14ac:dyDescent="0.25">
      <c r="C24" s="428" t="s">
        <v>70</v>
      </c>
      <c r="D24" s="475">
        <v>1</v>
      </c>
      <c r="E24" s="429">
        <v>2000</v>
      </c>
      <c r="F24" s="426">
        <f t="shared" si="0"/>
        <v>2000</v>
      </c>
      <c r="G24" s="481" t="s">
        <v>186</v>
      </c>
      <c r="H24" s="430" t="s">
        <v>1098</v>
      </c>
      <c r="I24" s="427" t="str">
        <f>VLOOKUP(H24,Presupuesto!$B$11:$C$586,2,0)</f>
        <v>MUEBLES VARIOS DE OFICINA</v>
      </c>
      <c r="J24" s="427" t="s">
        <v>534</v>
      </c>
      <c r="K24" s="427" t="s">
        <v>462</v>
      </c>
    </row>
    <row r="25" spans="3:11" x14ac:dyDescent="0.25">
      <c r="C25" s="428" t="s">
        <v>71</v>
      </c>
      <c r="D25" s="475"/>
      <c r="E25" s="429">
        <v>5000</v>
      </c>
      <c r="F25" s="426">
        <f t="shared" si="0"/>
        <v>0</v>
      </c>
      <c r="G25" s="481"/>
      <c r="H25" s="430" t="s">
        <v>1098</v>
      </c>
      <c r="I25" s="427" t="str">
        <f>VLOOKUP(H25,Presupuesto!$B$11:$C$586,2,0)</f>
        <v>MUEBLES VARIOS DE OFICINA</v>
      </c>
      <c r="J25" s="427" t="str">
        <f t="shared" si="1"/>
        <v>Docencia y Recursos Humanos</v>
      </c>
      <c r="K25" s="427" t="s">
        <v>458</v>
      </c>
    </row>
    <row r="26" spans="3:11" ht="15.75" thickBot="1" x14ac:dyDescent="0.3">
      <c r="C26" s="431" t="s">
        <v>72</v>
      </c>
      <c r="D26" s="480"/>
      <c r="E26" s="433">
        <v>100000</v>
      </c>
      <c r="F26" s="434">
        <f t="shared" si="0"/>
        <v>0</v>
      </c>
      <c r="G26" s="482"/>
      <c r="H26" s="435" t="s">
        <v>1098</v>
      </c>
      <c r="I26" s="435" t="str">
        <f>VLOOKUP(H26,Presupuesto!$B$11:$C$586,2,0)</f>
        <v>MUEBLES VARIOS DE OFICINA</v>
      </c>
      <c r="J26" s="435" t="str">
        <f>$J$17</f>
        <v>Docencia y Recursos Humanos</v>
      </c>
      <c r="K26" s="449" t="s">
        <v>453</v>
      </c>
    </row>
    <row r="27" spans="3:11" ht="15.75" thickBot="1" x14ac:dyDescent="0.3">
      <c r="C27" s="419"/>
      <c r="D27" s="419"/>
      <c r="E27" s="419"/>
      <c r="F27" s="419"/>
      <c r="G27" s="417"/>
      <c r="H27" s="419"/>
      <c r="I27" s="419"/>
      <c r="J27" s="419"/>
      <c r="K27" s="419"/>
    </row>
    <row r="28" spans="3:11" ht="15.75" thickBot="1" x14ac:dyDescent="0.3">
      <c r="C28" s="411" t="s">
        <v>43</v>
      </c>
      <c r="D28" s="412">
        <f>SUM(F35:F44)</f>
        <v>367600</v>
      </c>
      <c r="E28" s="423"/>
      <c r="F28" s="423"/>
      <c r="G28" s="418"/>
      <c r="H28" s="423"/>
      <c r="I28" s="423"/>
      <c r="J28" s="419"/>
      <c r="K28" s="419"/>
    </row>
    <row r="29" spans="3:11" x14ac:dyDescent="0.25">
      <c r="C29" s="415"/>
      <c r="D29" s="413"/>
      <c r="E29" s="422"/>
      <c r="F29" s="422"/>
      <c r="G29" s="422"/>
      <c r="H29" s="416"/>
      <c r="I29" s="416"/>
      <c r="J29" s="416"/>
      <c r="K29" s="439"/>
    </row>
    <row r="30" spans="3:11" x14ac:dyDescent="0.25">
      <c r="C30" s="415"/>
      <c r="D30" s="413"/>
      <c r="E30" s="422"/>
      <c r="F30" s="422"/>
      <c r="G30" s="422"/>
      <c r="H30" s="416"/>
      <c r="I30" s="416"/>
      <c r="J30" s="416"/>
      <c r="K30" s="439"/>
    </row>
    <row r="31" spans="3:11" ht="15.75" x14ac:dyDescent="0.25">
      <c r="C31" s="494" t="s">
        <v>450</v>
      </c>
      <c r="D31" s="495"/>
      <c r="E31" s="422"/>
      <c r="F31" s="422"/>
      <c r="G31" s="422"/>
      <c r="H31" s="416"/>
      <c r="I31" s="416"/>
      <c r="J31" s="416"/>
      <c r="K31" s="439"/>
    </row>
    <row r="32" spans="3:11" ht="18.75" x14ac:dyDescent="0.25">
      <c r="C32" s="496" t="e">
        <f>#VALUE!</f>
        <v>#VALUE!</v>
      </c>
      <c r="D32" s="413"/>
      <c r="E32" s="422"/>
      <c r="F32" s="422"/>
      <c r="G32" s="422"/>
      <c r="H32" s="416"/>
      <c r="I32" s="416"/>
      <c r="J32" s="416"/>
      <c r="K32" s="439"/>
    </row>
    <row r="33" spans="3:11" ht="15.75" thickBot="1" x14ac:dyDescent="0.3">
      <c r="C33" s="415"/>
      <c r="D33" s="413"/>
      <c r="E33" s="422"/>
      <c r="F33" s="422"/>
      <c r="G33" s="422"/>
      <c r="H33" s="416"/>
      <c r="I33" s="416"/>
      <c r="J33" s="416"/>
      <c r="K33" s="439"/>
    </row>
    <row r="34" spans="3:11" ht="30.75" thickBot="1" x14ac:dyDescent="0.3">
      <c r="C34" s="450" t="s">
        <v>44</v>
      </c>
      <c r="D34" s="452" t="s">
        <v>55</v>
      </c>
      <c r="E34" s="452" t="s">
        <v>57</v>
      </c>
      <c r="F34" s="451" t="s">
        <v>27</v>
      </c>
      <c r="G34" s="457" t="s">
        <v>187</v>
      </c>
      <c r="H34" s="452" t="s">
        <v>46</v>
      </c>
      <c r="I34" s="452" t="s">
        <v>188</v>
      </c>
      <c r="J34" s="452" t="s">
        <v>469</v>
      </c>
      <c r="K34" s="452" t="s">
        <v>470</v>
      </c>
    </row>
    <row r="35" spans="3:11" x14ac:dyDescent="0.25">
      <c r="C35" s="424" t="s">
        <v>63</v>
      </c>
      <c r="D35" s="479">
        <v>3</v>
      </c>
      <c r="E35" s="425">
        <v>2800</v>
      </c>
      <c r="F35" s="426">
        <f>D35*E35</f>
        <v>8400</v>
      </c>
      <c r="G35" s="481" t="s">
        <v>185</v>
      </c>
      <c r="H35" s="427" t="s">
        <v>1098</v>
      </c>
      <c r="I35" s="427" t="str">
        <f>VLOOKUP(H35,Presupuesto!$B$11:$C$586,2,0)</f>
        <v>MUEBLES VARIOS DE OFICINA</v>
      </c>
      <c r="J35" s="501" t="s">
        <v>537</v>
      </c>
      <c r="K35" s="427" t="s">
        <v>463</v>
      </c>
    </row>
    <row r="36" spans="3:11" x14ac:dyDescent="0.25">
      <c r="C36" s="428" t="s">
        <v>64</v>
      </c>
      <c r="D36" s="475">
        <v>13</v>
      </c>
      <c r="E36" s="429">
        <v>2400</v>
      </c>
      <c r="F36" s="426">
        <f>D36*E36</f>
        <v>31200</v>
      </c>
      <c r="G36" s="481" t="s">
        <v>185</v>
      </c>
      <c r="H36" s="430" t="s">
        <v>1098</v>
      </c>
      <c r="I36" s="427" t="str">
        <f>VLOOKUP(H36,Presupuesto!$B$11:$C$586,2,0)</f>
        <v>MUEBLES VARIOS DE OFICINA</v>
      </c>
      <c r="J36" s="427" t="str">
        <f>$J$35</f>
        <v>Lo Esencial de la UNAH para la Construcción de Ciudadanía</v>
      </c>
      <c r="K36" s="427" t="s">
        <v>471</v>
      </c>
    </row>
    <row r="37" spans="3:11" x14ac:dyDescent="0.25">
      <c r="C37" s="428" t="s">
        <v>65</v>
      </c>
      <c r="D37" s="475">
        <v>150</v>
      </c>
      <c r="E37" s="429">
        <v>1000</v>
      </c>
      <c r="F37" s="426">
        <f t="shared" ref="F37:F44" si="2">D37*E37</f>
        <v>150000</v>
      </c>
      <c r="G37" s="481" t="s">
        <v>185</v>
      </c>
      <c r="H37" s="430" t="s">
        <v>1098</v>
      </c>
      <c r="I37" s="427" t="str">
        <f>VLOOKUP(H37,Presupuesto!$B$11:$C$586,2,0)</f>
        <v>MUEBLES VARIOS DE OFICINA</v>
      </c>
      <c r="J37" s="427" t="str">
        <f t="shared" ref="J37:J43" si="3">$J$35</f>
        <v>Lo Esencial de la UNAH para la Construcción de Ciudadanía</v>
      </c>
      <c r="K37" s="427" t="s">
        <v>454</v>
      </c>
    </row>
    <row r="38" spans="3:11" x14ac:dyDescent="0.25">
      <c r="C38" s="428" t="s">
        <v>66</v>
      </c>
      <c r="D38" s="475"/>
      <c r="E38" s="429">
        <v>6000</v>
      </c>
      <c r="F38" s="426">
        <f t="shared" si="2"/>
        <v>0</v>
      </c>
      <c r="G38" s="481"/>
      <c r="H38" s="430" t="s">
        <v>1098</v>
      </c>
      <c r="I38" s="427" t="str">
        <f>VLOOKUP(H38,Presupuesto!$B$11:$C$586,2,0)</f>
        <v>MUEBLES VARIOS DE OFICINA</v>
      </c>
      <c r="J38" s="427" t="str">
        <f t="shared" si="3"/>
        <v>Lo Esencial de la UNAH para la Construcción de Ciudadanía</v>
      </c>
      <c r="K38" s="427" t="s">
        <v>454</v>
      </c>
    </row>
    <row r="39" spans="3:11" x14ac:dyDescent="0.25">
      <c r="C39" s="428" t="s">
        <v>67</v>
      </c>
      <c r="D39" s="475"/>
      <c r="E39" s="429">
        <v>3000</v>
      </c>
      <c r="F39" s="426">
        <f t="shared" si="2"/>
        <v>0</v>
      </c>
      <c r="G39" s="481"/>
      <c r="H39" s="430" t="s">
        <v>1098</v>
      </c>
      <c r="I39" s="427" t="str">
        <f>VLOOKUP(H39,Presupuesto!$B$11:$C$586,2,0)</f>
        <v>MUEBLES VARIOS DE OFICINA</v>
      </c>
      <c r="J39" s="427" t="str">
        <f t="shared" si="3"/>
        <v>Lo Esencial de la UNAH para la Construcción de Ciudadanía</v>
      </c>
      <c r="K39" s="427" t="s">
        <v>454</v>
      </c>
    </row>
    <row r="40" spans="3:11" x14ac:dyDescent="0.25">
      <c r="C40" s="428" t="s">
        <v>68</v>
      </c>
      <c r="D40" s="475">
        <v>4</v>
      </c>
      <c r="E40" s="429">
        <v>10000</v>
      </c>
      <c r="F40" s="426">
        <f t="shared" si="2"/>
        <v>40000</v>
      </c>
      <c r="G40" s="481" t="s">
        <v>185</v>
      </c>
      <c r="H40" s="430" t="s">
        <v>1098</v>
      </c>
      <c r="I40" s="427" t="str">
        <f>VLOOKUP(H40,Presupuesto!$B$11:$C$586,2,0)</f>
        <v>MUEBLES VARIOS DE OFICINA</v>
      </c>
      <c r="J40" s="427" t="str">
        <f t="shared" si="3"/>
        <v>Lo Esencial de la UNAH para la Construcción de Ciudadanía</v>
      </c>
      <c r="K40" s="427" t="s">
        <v>454</v>
      </c>
    </row>
    <row r="41" spans="3:11" x14ac:dyDescent="0.25">
      <c r="C41" s="428" t="s">
        <v>69</v>
      </c>
      <c r="D41" s="475">
        <v>17</v>
      </c>
      <c r="E41" s="429">
        <v>8000</v>
      </c>
      <c r="F41" s="426">
        <f t="shared" si="2"/>
        <v>136000</v>
      </c>
      <c r="G41" s="481" t="s">
        <v>185</v>
      </c>
      <c r="H41" s="430" t="s">
        <v>1098</v>
      </c>
      <c r="I41" s="427" t="str">
        <f>VLOOKUP(H41,Presupuesto!$B$11:$C$586,2,0)</f>
        <v>MUEBLES VARIOS DE OFICINA</v>
      </c>
      <c r="J41" s="427" t="str">
        <f t="shared" si="3"/>
        <v>Lo Esencial de la UNAH para la Construcción de Ciudadanía</v>
      </c>
      <c r="K41" s="427" t="s">
        <v>454</v>
      </c>
    </row>
    <row r="42" spans="3:11" x14ac:dyDescent="0.25">
      <c r="C42" s="428" t="s">
        <v>70</v>
      </c>
      <c r="D42" s="475">
        <v>1</v>
      </c>
      <c r="E42" s="429">
        <v>2000</v>
      </c>
      <c r="F42" s="426">
        <f t="shared" si="2"/>
        <v>2000</v>
      </c>
      <c r="G42" s="481" t="s">
        <v>185</v>
      </c>
      <c r="H42" s="430" t="s">
        <v>1098</v>
      </c>
      <c r="I42" s="427" t="str">
        <f>VLOOKUP(H42,Presupuesto!$B$11:$C$586,2,0)</f>
        <v>MUEBLES VARIOS DE OFICINA</v>
      </c>
      <c r="J42" s="427" t="str">
        <f t="shared" si="3"/>
        <v>Lo Esencial de la UNAH para la Construcción de Ciudadanía</v>
      </c>
      <c r="K42" s="427" t="s">
        <v>462</v>
      </c>
    </row>
    <row r="43" spans="3:11" x14ac:dyDescent="0.25">
      <c r="C43" s="428" t="s">
        <v>71</v>
      </c>
      <c r="D43" s="475"/>
      <c r="E43" s="429">
        <v>5000</v>
      </c>
      <c r="F43" s="426">
        <f t="shared" si="2"/>
        <v>0</v>
      </c>
      <c r="G43" s="481"/>
      <c r="H43" s="430" t="s">
        <v>1098</v>
      </c>
      <c r="I43" s="427" t="str">
        <f>VLOOKUP(H43,Presupuesto!$B$11:$C$586,2,0)</f>
        <v>MUEBLES VARIOS DE OFICINA</v>
      </c>
      <c r="J43" s="427" t="str">
        <f t="shared" si="3"/>
        <v>Lo Esencial de la UNAH para la Construcción de Ciudadanía</v>
      </c>
      <c r="K43" s="427" t="s">
        <v>458</v>
      </c>
    </row>
    <row r="44" spans="3:11" ht="15.75" thickBot="1" x14ac:dyDescent="0.3">
      <c r="C44" s="431" t="s">
        <v>72</v>
      </c>
      <c r="D44" s="480"/>
      <c r="E44" s="433">
        <v>100000</v>
      </c>
      <c r="F44" s="434">
        <f t="shared" si="2"/>
        <v>0</v>
      </c>
      <c r="G44" s="482"/>
      <c r="H44" s="435" t="s">
        <v>1098</v>
      </c>
      <c r="I44" s="435" t="str">
        <f>VLOOKUP(H44,Presupuesto!$B$11:$C$586,2,0)</f>
        <v>MUEBLES VARIOS DE OFICINA</v>
      </c>
      <c r="J44" s="435" t="str">
        <f>$J$35</f>
        <v>Lo Esencial de la UNAH para la Construcción de Ciudadanía</v>
      </c>
      <c r="K44" s="449" t="s">
        <v>453</v>
      </c>
    </row>
    <row r="47" spans="3:11" ht="15.75" hidden="1" thickBot="1" x14ac:dyDescent="0.3">
      <c r="C47" s="411" t="s">
        <v>43</v>
      </c>
      <c r="D47" s="412">
        <f>SUM(F54:F63)</f>
        <v>0</v>
      </c>
      <c r="E47" s="423"/>
      <c r="F47" s="423"/>
      <c r="G47" s="418"/>
      <c r="H47" s="423"/>
      <c r="I47" s="423"/>
      <c r="J47" s="419"/>
      <c r="K47" s="419"/>
    </row>
    <row r="48" spans="3:11" hidden="1" x14ac:dyDescent="0.25">
      <c r="C48" s="415"/>
      <c r="D48" s="413"/>
      <c r="E48" s="422"/>
      <c r="F48" s="422"/>
      <c r="G48" s="422"/>
      <c r="H48" s="416"/>
      <c r="I48" s="416"/>
      <c r="J48" s="416"/>
      <c r="K48" s="439"/>
    </row>
    <row r="49" spans="3:11" hidden="1" x14ac:dyDescent="0.25">
      <c r="C49" s="415"/>
      <c r="D49" s="413"/>
      <c r="E49" s="422"/>
      <c r="F49" s="422"/>
      <c r="G49" s="422"/>
      <c r="H49" s="416"/>
      <c r="I49" s="416"/>
      <c r="J49" s="416"/>
      <c r="K49" s="439"/>
    </row>
    <row r="50" spans="3:11" ht="15.75" hidden="1" x14ac:dyDescent="0.25">
      <c r="C50" s="494" t="s">
        <v>450</v>
      </c>
      <c r="D50" s="495"/>
      <c r="E50" s="422"/>
      <c r="F50" s="422"/>
      <c r="G50" s="422"/>
      <c r="H50" s="416"/>
      <c r="I50" s="416"/>
      <c r="J50" s="416"/>
      <c r="K50" s="439"/>
    </row>
    <row r="51" spans="3:11" ht="18.75" hidden="1" x14ac:dyDescent="0.25">
      <c r="C51" s="496" t="e">
        <f>#VALUE!</f>
        <v>#VALUE!</v>
      </c>
      <c r="D51" s="413"/>
      <c r="E51" s="422"/>
      <c r="F51" s="422"/>
      <c r="G51" s="422"/>
      <c r="H51" s="416"/>
      <c r="I51" s="416"/>
      <c r="J51" s="416"/>
      <c r="K51" s="439"/>
    </row>
    <row r="52" spans="3:11" ht="15.75" hidden="1" thickBot="1" x14ac:dyDescent="0.3">
      <c r="C52" s="415"/>
      <c r="D52" s="413"/>
      <c r="E52" s="422"/>
      <c r="F52" s="422"/>
      <c r="G52" s="422"/>
      <c r="H52" s="416"/>
      <c r="I52" s="416"/>
      <c r="J52" s="416"/>
      <c r="K52" s="439"/>
    </row>
    <row r="53" spans="3:11" ht="30.75" hidden="1" thickBot="1" x14ac:dyDescent="0.3">
      <c r="C53" s="450" t="s">
        <v>44</v>
      </c>
      <c r="D53" s="452" t="s">
        <v>55</v>
      </c>
      <c r="E53" s="452" t="s">
        <v>57</v>
      </c>
      <c r="F53" s="451" t="s">
        <v>27</v>
      </c>
      <c r="G53" s="457" t="s">
        <v>187</v>
      </c>
      <c r="H53" s="452" t="s">
        <v>46</v>
      </c>
      <c r="I53" s="452" t="s">
        <v>188</v>
      </c>
      <c r="J53" s="452" t="s">
        <v>469</v>
      </c>
      <c r="K53" s="452" t="s">
        <v>470</v>
      </c>
    </row>
    <row r="54" spans="3:11" hidden="1" x14ac:dyDescent="0.25">
      <c r="C54" s="424" t="s">
        <v>63</v>
      </c>
      <c r="D54" s="479"/>
      <c r="E54" s="425">
        <v>2800</v>
      </c>
      <c r="F54" s="426">
        <f>D54*E54</f>
        <v>0</v>
      </c>
      <c r="G54" s="481"/>
      <c r="H54" s="427" t="s">
        <v>1098</v>
      </c>
      <c r="I54" s="427" t="str">
        <f>VLOOKUP(H54,Presupuesto!$B$11:$C$586,2,0)</f>
        <v>MUEBLES VARIOS DE OFICINA</v>
      </c>
      <c r="J54" s="501" t="s">
        <v>537</v>
      </c>
      <c r="K54" s="427" t="s">
        <v>463</v>
      </c>
    </row>
    <row r="55" spans="3:11" hidden="1" x14ac:dyDescent="0.25">
      <c r="C55" s="428" t="s">
        <v>64</v>
      </c>
      <c r="D55" s="475"/>
      <c r="E55" s="429">
        <v>2400</v>
      </c>
      <c r="F55" s="426">
        <f>D55*E55</f>
        <v>0</v>
      </c>
      <c r="G55" s="481"/>
      <c r="H55" s="430" t="s">
        <v>1098</v>
      </c>
      <c r="I55" s="427" t="str">
        <f>VLOOKUP(H55,Presupuesto!$B$11:$C$586,2,0)</f>
        <v>MUEBLES VARIOS DE OFICINA</v>
      </c>
      <c r="J55" s="427" t="str">
        <f>$J$54</f>
        <v>Lo Esencial de la UNAH para la Construcción de Ciudadanía</v>
      </c>
      <c r="K55" s="427" t="s">
        <v>471</v>
      </c>
    </row>
    <row r="56" spans="3:11" hidden="1" x14ac:dyDescent="0.25">
      <c r="C56" s="428" t="s">
        <v>65</v>
      </c>
      <c r="D56" s="475"/>
      <c r="E56" s="429">
        <v>1000</v>
      </c>
      <c r="F56" s="426">
        <f t="shared" ref="F56:F63" si="4">D56*E56</f>
        <v>0</v>
      </c>
      <c r="G56" s="481"/>
      <c r="H56" s="430" t="s">
        <v>1098</v>
      </c>
      <c r="I56" s="427" t="str">
        <f>VLOOKUP(H56,Presupuesto!$B$11:$C$586,2,0)</f>
        <v>MUEBLES VARIOS DE OFICINA</v>
      </c>
      <c r="J56" s="427" t="str">
        <f t="shared" ref="J56:J62" si="5">$J$54</f>
        <v>Lo Esencial de la UNAH para la Construcción de Ciudadanía</v>
      </c>
      <c r="K56" s="427" t="s">
        <v>454</v>
      </c>
    </row>
    <row r="57" spans="3:11" hidden="1" x14ac:dyDescent="0.25">
      <c r="C57" s="428" t="s">
        <v>66</v>
      </c>
      <c r="D57" s="475"/>
      <c r="E57" s="429">
        <v>6000</v>
      </c>
      <c r="F57" s="426">
        <f t="shared" si="4"/>
        <v>0</v>
      </c>
      <c r="G57" s="481"/>
      <c r="H57" s="430" t="s">
        <v>1098</v>
      </c>
      <c r="I57" s="427" t="str">
        <f>VLOOKUP(H57,Presupuesto!$B$11:$C$586,2,0)</f>
        <v>MUEBLES VARIOS DE OFICINA</v>
      </c>
      <c r="J57" s="427" t="str">
        <f t="shared" si="5"/>
        <v>Lo Esencial de la UNAH para la Construcción de Ciudadanía</v>
      </c>
      <c r="K57" s="427" t="s">
        <v>454</v>
      </c>
    </row>
    <row r="58" spans="3:11" hidden="1" x14ac:dyDescent="0.25">
      <c r="C58" s="428" t="s">
        <v>67</v>
      </c>
      <c r="D58" s="475"/>
      <c r="E58" s="429">
        <v>3000</v>
      </c>
      <c r="F58" s="426">
        <f t="shared" si="4"/>
        <v>0</v>
      </c>
      <c r="G58" s="481"/>
      <c r="H58" s="430" t="s">
        <v>1098</v>
      </c>
      <c r="I58" s="427" t="str">
        <f>VLOOKUP(H58,Presupuesto!$B$11:$C$586,2,0)</f>
        <v>MUEBLES VARIOS DE OFICINA</v>
      </c>
      <c r="J58" s="427" t="str">
        <f t="shared" si="5"/>
        <v>Lo Esencial de la UNAH para la Construcción de Ciudadanía</v>
      </c>
      <c r="K58" s="427" t="s">
        <v>454</v>
      </c>
    </row>
    <row r="59" spans="3:11" hidden="1" x14ac:dyDescent="0.25">
      <c r="C59" s="428" t="s">
        <v>68</v>
      </c>
      <c r="D59" s="475"/>
      <c r="E59" s="429">
        <v>10000</v>
      </c>
      <c r="F59" s="426">
        <f t="shared" si="4"/>
        <v>0</v>
      </c>
      <c r="G59" s="481"/>
      <c r="H59" s="430" t="s">
        <v>1098</v>
      </c>
      <c r="I59" s="427" t="str">
        <f>VLOOKUP(H59,Presupuesto!$B$11:$C$586,2,0)</f>
        <v>MUEBLES VARIOS DE OFICINA</v>
      </c>
      <c r="J59" s="427" t="str">
        <f t="shared" si="5"/>
        <v>Lo Esencial de la UNAH para la Construcción de Ciudadanía</v>
      </c>
      <c r="K59" s="427" t="s">
        <v>454</v>
      </c>
    </row>
    <row r="60" spans="3:11" hidden="1" x14ac:dyDescent="0.25">
      <c r="C60" s="428" t="s">
        <v>69</v>
      </c>
      <c r="D60" s="475"/>
      <c r="E60" s="429">
        <v>8000</v>
      </c>
      <c r="F60" s="426">
        <f t="shared" si="4"/>
        <v>0</v>
      </c>
      <c r="G60" s="481"/>
      <c r="H60" s="430" t="s">
        <v>1098</v>
      </c>
      <c r="I60" s="427" t="str">
        <f>VLOOKUP(H60,Presupuesto!$B$11:$C$586,2,0)</f>
        <v>MUEBLES VARIOS DE OFICINA</v>
      </c>
      <c r="J60" s="427" t="str">
        <f t="shared" si="5"/>
        <v>Lo Esencial de la UNAH para la Construcción de Ciudadanía</v>
      </c>
      <c r="K60" s="427" t="s">
        <v>454</v>
      </c>
    </row>
    <row r="61" spans="3:11" hidden="1" x14ac:dyDescent="0.25">
      <c r="C61" s="428" t="s">
        <v>70</v>
      </c>
      <c r="D61" s="475"/>
      <c r="E61" s="429">
        <v>2000</v>
      </c>
      <c r="F61" s="426">
        <f t="shared" si="4"/>
        <v>0</v>
      </c>
      <c r="G61" s="481"/>
      <c r="H61" s="430" t="s">
        <v>1098</v>
      </c>
      <c r="I61" s="427" t="str">
        <f>VLOOKUP(H61,Presupuesto!$B$11:$C$586,2,0)</f>
        <v>MUEBLES VARIOS DE OFICINA</v>
      </c>
      <c r="J61" s="427" t="str">
        <f t="shared" si="5"/>
        <v>Lo Esencial de la UNAH para la Construcción de Ciudadanía</v>
      </c>
      <c r="K61" s="427" t="s">
        <v>462</v>
      </c>
    </row>
    <row r="62" spans="3:11" hidden="1" x14ac:dyDescent="0.25">
      <c r="C62" s="428" t="s">
        <v>71</v>
      </c>
      <c r="D62" s="475"/>
      <c r="E62" s="429">
        <v>5000</v>
      </c>
      <c r="F62" s="426">
        <f t="shared" si="4"/>
        <v>0</v>
      </c>
      <c r="G62" s="481"/>
      <c r="H62" s="430" t="s">
        <v>1098</v>
      </c>
      <c r="I62" s="427" t="str">
        <f>VLOOKUP(H62,Presupuesto!$B$11:$C$586,2,0)</f>
        <v>MUEBLES VARIOS DE OFICINA</v>
      </c>
      <c r="J62" s="427" t="str">
        <f t="shared" si="5"/>
        <v>Lo Esencial de la UNAH para la Construcción de Ciudadanía</v>
      </c>
      <c r="K62" s="427" t="s">
        <v>458</v>
      </c>
    </row>
    <row r="63" spans="3:11" ht="15.75" hidden="1" thickBot="1" x14ac:dyDescent="0.3">
      <c r="C63" s="431" t="s">
        <v>72</v>
      </c>
      <c r="D63" s="480"/>
      <c r="E63" s="433">
        <v>100000</v>
      </c>
      <c r="F63" s="434">
        <f t="shared" si="4"/>
        <v>0</v>
      </c>
      <c r="G63" s="482"/>
      <c r="H63" s="435" t="s">
        <v>1098</v>
      </c>
      <c r="I63" s="435" t="str">
        <f>VLOOKUP(H63,Presupuesto!$B$11:$C$586,2,0)</f>
        <v>MUEBLES VARIOS DE OFICINA</v>
      </c>
      <c r="J63" s="435" t="str">
        <f>$J$54</f>
        <v>Lo Esencial de la UNAH para la Construcción de Ciudadanía</v>
      </c>
      <c r="K63" s="449" t="s">
        <v>453</v>
      </c>
    </row>
    <row r="64" spans="3:11" ht="15.75" hidden="1" thickBot="1" x14ac:dyDescent="0.3">
      <c r="C64" s="419"/>
      <c r="D64" s="419"/>
      <c r="E64" s="419"/>
      <c r="F64" s="419"/>
      <c r="G64" s="417"/>
      <c r="H64" s="419"/>
      <c r="I64" s="419"/>
      <c r="J64" s="419"/>
      <c r="K64" s="419"/>
    </row>
    <row r="65" spans="3:11" ht="15.75" hidden="1" thickBot="1" x14ac:dyDescent="0.3">
      <c r="C65" s="411" t="s">
        <v>43</v>
      </c>
      <c r="D65" s="412">
        <f>SUM(F72:F81)</f>
        <v>0</v>
      </c>
      <c r="E65" s="423"/>
      <c r="F65" s="423"/>
      <c r="G65" s="418"/>
      <c r="H65" s="423"/>
      <c r="I65" s="423"/>
      <c r="J65" s="419"/>
      <c r="K65" s="419"/>
    </row>
    <row r="66" spans="3:11" hidden="1" x14ac:dyDescent="0.25">
      <c r="C66" s="415"/>
      <c r="D66" s="413"/>
      <c r="E66" s="422"/>
      <c r="F66" s="422"/>
      <c r="G66" s="422"/>
      <c r="H66" s="416"/>
      <c r="I66" s="416"/>
      <c r="J66" s="416"/>
      <c r="K66" s="439"/>
    </row>
    <row r="67" spans="3:11" hidden="1" x14ac:dyDescent="0.25">
      <c r="C67" s="415"/>
      <c r="D67" s="413"/>
      <c r="E67" s="422"/>
      <c r="F67" s="422"/>
      <c r="G67" s="422"/>
      <c r="H67" s="416"/>
      <c r="I67" s="416"/>
      <c r="J67" s="416"/>
      <c r="K67" s="439"/>
    </row>
    <row r="68" spans="3:11" ht="15.75" hidden="1" x14ac:dyDescent="0.25">
      <c r="C68" s="494" t="s">
        <v>450</v>
      </c>
      <c r="D68" s="495"/>
      <c r="E68" s="422"/>
      <c r="F68" s="422"/>
      <c r="G68" s="422"/>
      <c r="H68" s="416"/>
      <c r="I68" s="416"/>
      <c r="J68" s="416"/>
      <c r="K68" s="439"/>
    </row>
    <row r="69" spans="3:11" ht="18.75" hidden="1" x14ac:dyDescent="0.25">
      <c r="C69" s="496" t="e">
        <f>#VALUE!</f>
        <v>#VALUE!</v>
      </c>
      <c r="D69" s="413"/>
      <c r="E69" s="422"/>
      <c r="F69" s="422"/>
      <c r="G69" s="422"/>
      <c r="H69" s="416"/>
      <c r="I69" s="416"/>
      <c r="J69" s="416"/>
      <c r="K69" s="439"/>
    </row>
    <row r="70" spans="3:11" ht="15.75" hidden="1" thickBot="1" x14ac:dyDescent="0.3">
      <c r="C70" s="415"/>
      <c r="D70" s="413"/>
      <c r="E70" s="422"/>
      <c r="F70" s="422"/>
      <c r="G70" s="422"/>
      <c r="H70" s="416"/>
      <c r="I70" s="416"/>
      <c r="J70" s="416"/>
      <c r="K70" s="439"/>
    </row>
    <row r="71" spans="3:11" ht="30.75" hidden="1" thickBot="1" x14ac:dyDescent="0.3">
      <c r="C71" s="450" t="s">
        <v>44</v>
      </c>
      <c r="D71" s="452" t="s">
        <v>55</v>
      </c>
      <c r="E71" s="452" t="s">
        <v>57</v>
      </c>
      <c r="F71" s="451" t="s">
        <v>27</v>
      </c>
      <c r="G71" s="457" t="s">
        <v>187</v>
      </c>
      <c r="H71" s="452" t="s">
        <v>46</v>
      </c>
      <c r="I71" s="452" t="s">
        <v>188</v>
      </c>
      <c r="J71" s="452" t="s">
        <v>469</v>
      </c>
      <c r="K71" s="452" t="s">
        <v>470</v>
      </c>
    </row>
    <row r="72" spans="3:11" hidden="1" x14ac:dyDescent="0.25">
      <c r="C72" s="424" t="s">
        <v>63</v>
      </c>
      <c r="D72" s="479"/>
      <c r="E72" s="425">
        <v>2800</v>
      </c>
      <c r="F72" s="426">
        <f>D72*E72</f>
        <v>0</v>
      </c>
      <c r="G72" s="481"/>
      <c r="H72" s="427" t="s">
        <v>1098</v>
      </c>
      <c r="I72" s="427" t="str">
        <f>VLOOKUP(H72,Presupuesto!$B$11:$C$586,2,0)</f>
        <v>MUEBLES VARIOS DE OFICINA</v>
      </c>
      <c r="J72" s="501" t="s">
        <v>537</v>
      </c>
      <c r="K72" s="427" t="s">
        <v>463</v>
      </c>
    </row>
    <row r="73" spans="3:11" hidden="1" x14ac:dyDescent="0.25">
      <c r="C73" s="428" t="s">
        <v>64</v>
      </c>
      <c r="D73" s="475"/>
      <c r="E73" s="429">
        <v>2400</v>
      </c>
      <c r="F73" s="426">
        <f>D73*E73</f>
        <v>0</v>
      </c>
      <c r="G73" s="481"/>
      <c r="H73" s="430" t="s">
        <v>1098</v>
      </c>
      <c r="I73" s="427" t="str">
        <f>VLOOKUP(H73,Presupuesto!$B$11:$C$586,2,0)</f>
        <v>MUEBLES VARIOS DE OFICINA</v>
      </c>
      <c r="J73" s="427" t="str">
        <f>$J$72</f>
        <v>Lo Esencial de la UNAH para la Construcción de Ciudadanía</v>
      </c>
      <c r="K73" s="427" t="s">
        <v>471</v>
      </c>
    </row>
    <row r="74" spans="3:11" hidden="1" x14ac:dyDescent="0.25">
      <c r="C74" s="428" t="s">
        <v>65</v>
      </c>
      <c r="D74" s="475"/>
      <c r="E74" s="429">
        <v>1000</v>
      </c>
      <c r="F74" s="426">
        <f t="shared" ref="F74:F81" si="6">D74*E74</f>
        <v>0</v>
      </c>
      <c r="G74" s="481"/>
      <c r="H74" s="430" t="s">
        <v>1098</v>
      </c>
      <c r="I74" s="427" t="str">
        <f>VLOOKUP(H74,Presupuesto!$B$11:$C$586,2,0)</f>
        <v>MUEBLES VARIOS DE OFICINA</v>
      </c>
      <c r="J74" s="427" t="str">
        <f t="shared" ref="J74:J80" si="7">$J$72</f>
        <v>Lo Esencial de la UNAH para la Construcción de Ciudadanía</v>
      </c>
      <c r="K74" s="427" t="s">
        <v>454</v>
      </c>
    </row>
    <row r="75" spans="3:11" hidden="1" x14ac:dyDescent="0.25">
      <c r="C75" s="428" t="s">
        <v>66</v>
      </c>
      <c r="D75" s="475"/>
      <c r="E75" s="429">
        <v>6000</v>
      </c>
      <c r="F75" s="426">
        <f t="shared" si="6"/>
        <v>0</v>
      </c>
      <c r="G75" s="481"/>
      <c r="H75" s="430" t="s">
        <v>1098</v>
      </c>
      <c r="I75" s="427" t="str">
        <f>VLOOKUP(H75,Presupuesto!$B$11:$C$586,2,0)</f>
        <v>MUEBLES VARIOS DE OFICINA</v>
      </c>
      <c r="J75" s="427" t="str">
        <f t="shared" si="7"/>
        <v>Lo Esencial de la UNAH para la Construcción de Ciudadanía</v>
      </c>
      <c r="K75" s="427" t="s">
        <v>454</v>
      </c>
    </row>
    <row r="76" spans="3:11" hidden="1" x14ac:dyDescent="0.25">
      <c r="C76" s="428" t="s">
        <v>67</v>
      </c>
      <c r="D76" s="475"/>
      <c r="E76" s="429">
        <v>3000</v>
      </c>
      <c r="F76" s="426">
        <f t="shared" si="6"/>
        <v>0</v>
      </c>
      <c r="G76" s="481"/>
      <c r="H76" s="430" t="s">
        <v>1098</v>
      </c>
      <c r="I76" s="427" t="str">
        <f>VLOOKUP(H76,Presupuesto!$B$11:$C$586,2,0)</f>
        <v>MUEBLES VARIOS DE OFICINA</v>
      </c>
      <c r="J76" s="427" t="str">
        <f t="shared" si="7"/>
        <v>Lo Esencial de la UNAH para la Construcción de Ciudadanía</v>
      </c>
      <c r="K76" s="427" t="s">
        <v>454</v>
      </c>
    </row>
    <row r="77" spans="3:11" hidden="1" x14ac:dyDescent="0.25">
      <c r="C77" s="428" t="s">
        <v>68</v>
      </c>
      <c r="D77" s="475"/>
      <c r="E77" s="429">
        <v>10000</v>
      </c>
      <c r="F77" s="426">
        <f t="shared" si="6"/>
        <v>0</v>
      </c>
      <c r="G77" s="481"/>
      <c r="H77" s="430" t="s">
        <v>1098</v>
      </c>
      <c r="I77" s="427" t="str">
        <f>VLOOKUP(H77,Presupuesto!$B$11:$C$586,2,0)</f>
        <v>MUEBLES VARIOS DE OFICINA</v>
      </c>
      <c r="J77" s="427" t="str">
        <f t="shared" si="7"/>
        <v>Lo Esencial de la UNAH para la Construcción de Ciudadanía</v>
      </c>
      <c r="K77" s="427" t="s">
        <v>454</v>
      </c>
    </row>
    <row r="78" spans="3:11" hidden="1" x14ac:dyDescent="0.25">
      <c r="C78" s="428" t="s">
        <v>69</v>
      </c>
      <c r="D78" s="475"/>
      <c r="E78" s="429">
        <v>8000</v>
      </c>
      <c r="F78" s="426">
        <f t="shared" si="6"/>
        <v>0</v>
      </c>
      <c r="G78" s="481"/>
      <c r="H78" s="430" t="s">
        <v>1098</v>
      </c>
      <c r="I78" s="427" t="str">
        <f>VLOOKUP(H78,Presupuesto!$B$11:$C$586,2,0)</f>
        <v>MUEBLES VARIOS DE OFICINA</v>
      </c>
      <c r="J78" s="427" t="str">
        <f t="shared" si="7"/>
        <v>Lo Esencial de la UNAH para la Construcción de Ciudadanía</v>
      </c>
      <c r="K78" s="427" t="s">
        <v>454</v>
      </c>
    </row>
    <row r="79" spans="3:11" hidden="1" x14ac:dyDescent="0.25">
      <c r="C79" s="428" t="s">
        <v>70</v>
      </c>
      <c r="D79" s="475"/>
      <c r="E79" s="429">
        <v>2000</v>
      </c>
      <c r="F79" s="426">
        <f t="shared" si="6"/>
        <v>0</v>
      </c>
      <c r="G79" s="481"/>
      <c r="H79" s="430" t="s">
        <v>1098</v>
      </c>
      <c r="I79" s="427" t="str">
        <f>VLOOKUP(H79,Presupuesto!$B$11:$C$586,2,0)</f>
        <v>MUEBLES VARIOS DE OFICINA</v>
      </c>
      <c r="J79" s="427" t="str">
        <f t="shared" si="7"/>
        <v>Lo Esencial de la UNAH para la Construcción de Ciudadanía</v>
      </c>
      <c r="K79" s="427" t="s">
        <v>462</v>
      </c>
    </row>
    <row r="80" spans="3:11" hidden="1" x14ac:dyDescent="0.25">
      <c r="C80" s="428" t="s">
        <v>71</v>
      </c>
      <c r="D80" s="475"/>
      <c r="E80" s="429">
        <v>5000</v>
      </c>
      <c r="F80" s="426">
        <f t="shared" si="6"/>
        <v>0</v>
      </c>
      <c r="G80" s="481"/>
      <c r="H80" s="430" t="s">
        <v>1098</v>
      </c>
      <c r="I80" s="427" t="str">
        <f>VLOOKUP(H80,Presupuesto!$B$11:$C$586,2,0)</f>
        <v>MUEBLES VARIOS DE OFICINA</v>
      </c>
      <c r="J80" s="427" t="str">
        <f t="shared" si="7"/>
        <v>Lo Esencial de la UNAH para la Construcción de Ciudadanía</v>
      </c>
      <c r="K80" s="427" t="s">
        <v>458</v>
      </c>
    </row>
    <row r="81" spans="3:11" ht="15.75" hidden="1" thickBot="1" x14ac:dyDescent="0.3">
      <c r="C81" s="431" t="s">
        <v>72</v>
      </c>
      <c r="D81" s="480"/>
      <c r="E81" s="433">
        <v>100000</v>
      </c>
      <c r="F81" s="434">
        <f t="shared" si="6"/>
        <v>0</v>
      </c>
      <c r="G81" s="482"/>
      <c r="H81" s="435" t="s">
        <v>1098</v>
      </c>
      <c r="I81" s="435" t="str">
        <f>VLOOKUP(H81,Presupuesto!$B$11:$C$586,2,0)</f>
        <v>MUEBLES VARIOS DE OFICINA</v>
      </c>
      <c r="J81" s="435" t="str">
        <f>$J$72</f>
        <v>Lo Esencial de la UNAH para la Construcción de Ciudadanía</v>
      </c>
      <c r="K81" s="449" t="s">
        <v>453</v>
      </c>
    </row>
    <row r="82" spans="3:11" hidden="1" x14ac:dyDescent="0.25">
      <c r="C82" s="419"/>
      <c r="D82" s="419"/>
      <c r="E82" s="419"/>
      <c r="F82" s="419"/>
      <c r="G82" s="417"/>
      <c r="H82" s="419"/>
      <c r="I82" s="419"/>
      <c r="J82" s="419"/>
      <c r="K82" s="419"/>
    </row>
    <row r="83" spans="3:11" ht="15.75" hidden="1" thickBot="1" x14ac:dyDescent="0.3">
      <c r="C83" s="419"/>
      <c r="D83" s="419"/>
      <c r="E83" s="419"/>
      <c r="F83" s="419"/>
      <c r="G83" s="417"/>
      <c r="H83" s="419"/>
      <c r="I83" s="419"/>
      <c r="J83" s="419"/>
      <c r="K83" s="419"/>
    </row>
    <row r="84" spans="3:11" ht="15.75" hidden="1" thickBot="1" x14ac:dyDescent="0.3">
      <c r="C84" s="411" t="s">
        <v>43</v>
      </c>
      <c r="D84" s="412">
        <f>SUM(F91:F100)</f>
        <v>0</v>
      </c>
      <c r="E84" s="423"/>
      <c r="F84" s="423"/>
      <c r="G84" s="418"/>
      <c r="H84" s="423"/>
      <c r="I84" s="423"/>
      <c r="J84" s="419"/>
      <c r="K84" s="419"/>
    </row>
    <row r="85" spans="3:11" hidden="1" x14ac:dyDescent="0.25">
      <c r="C85" s="415"/>
      <c r="D85" s="413"/>
      <c r="E85" s="422"/>
      <c r="F85" s="422"/>
      <c r="G85" s="422"/>
      <c r="H85" s="416"/>
      <c r="I85" s="416"/>
      <c r="J85" s="416"/>
      <c r="K85" s="439"/>
    </row>
    <row r="86" spans="3:11" hidden="1" x14ac:dyDescent="0.25">
      <c r="C86" s="415"/>
      <c r="D86" s="413"/>
      <c r="E86" s="422"/>
      <c r="F86" s="422"/>
      <c r="G86" s="422"/>
      <c r="H86" s="416"/>
      <c r="I86" s="416"/>
      <c r="J86" s="416"/>
      <c r="K86" s="439"/>
    </row>
    <row r="87" spans="3:11" ht="15.75" hidden="1" x14ac:dyDescent="0.25">
      <c r="C87" s="494" t="s">
        <v>450</v>
      </c>
      <c r="D87" s="495"/>
      <c r="E87" s="422"/>
      <c r="F87" s="422"/>
      <c r="G87" s="422"/>
      <c r="H87" s="416"/>
      <c r="I87" s="416"/>
      <c r="J87" s="416"/>
      <c r="K87" s="439"/>
    </row>
    <row r="88" spans="3:11" ht="18.75" hidden="1" x14ac:dyDescent="0.25">
      <c r="C88" s="496" t="e">
        <f>#VALUE!</f>
        <v>#VALUE!</v>
      </c>
      <c r="D88" s="413"/>
      <c r="E88" s="422"/>
      <c r="F88" s="422"/>
      <c r="G88" s="422"/>
      <c r="H88" s="416"/>
      <c r="I88" s="416"/>
      <c r="J88" s="416"/>
      <c r="K88" s="439"/>
    </row>
    <row r="89" spans="3:11" ht="15.75" hidden="1" thickBot="1" x14ac:dyDescent="0.3">
      <c r="C89" s="415"/>
      <c r="D89" s="413"/>
      <c r="E89" s="422"/>
      <c r="F89" s="422"/>
      <c r="G89" s="422"/>
      <c r="H89" s="416"/>
      <c r="I89" s="416"/>
      <c r="J89" s="416"/>
      <c r="K89" s="439"/>
    </row>
    <row r="90" spans="3:11" ht="30.75" hidden="1" thickBot="1" x14ac:dyDescent="0.3">
      <c r="C90" s="450" t="s">
        <v>44</v>
      </c>
      <c r="D90" s="452" t="s">
        <v>55</v>
      </c>
      <c r="E90" s="452" t="s">
        <v>57</v>
      </c>
      <c r="F90" s="451" t="s">
        <v>27</v>
      </c>
      <c r="G90" s="457" t="s">
        <v>187</v>
      </c>
      <c r="H90" s="452" t="s">
        <v>46</v>
      </c>
      <c r="I90" s="452" t="s">
        <v>188</v>
      </c>
      <c r="J90" s="452" t="s">
        <v>469</v>
      </c>
      <c r="K90" s="452" t="s">
        <v>470</v>
      </c>
    </row>
    <row r="91" spans="3:11" hidden="1" x14ac:dyDescent="0.25">
      <c r="C91" s="424" t="s">
        <v>63</v>
      </c>
      <c r="D91" s="479"/>
      <c r="E91" s="425">
        <v>2800</v>
      </c>
      <c r="F91" s="426">
        <f>D91*E91</f>
        <v>0</v>
      </c>
      <c r="G91" s="481"/>
      <c r="H91" s="427" t="s">
        <v>1098</v>
      </c>
      <c r="I91" s="427" t="str">
        <f>VLOOKUP(H91,Presupuesto!$B$11:$C$586,2,0)</f>
        <v>MUEBLES VARIOS DE OFICINA</v>
      </c>
      <c r="J91" s="501" t="s">
        <v>537</v>
      </c>
      <c r="K91" s="427" t="s">
        <v>463</v>
      </c>
    </row>
    <row r="92" spans="3:11" hidden="1" x14ac:dyDescent="0.25">
      <c r="C92" s="428" t="s">
        <v>64</v>
      </c>
      <c r="D92" s="475"/>
      <c r="E92" s="429">
        <v>2400</v>
      </c>
      <c r="F92" s="426">
        <f>D92*E92</f>
        <v>0</v>
      </c>
      <c r="G92" s="481"/>
      <c r="H92" s="430" t="s">
        <v>1098</v>
      </c>
      <c r="I92" s="427" t="str">
        <f>VLOOKUP(H92,Presupuesto!$B$11:$C$586,2,0)</f>
        <v>MUEBLES VARIOS DE OFICINA</v>
      </c>
      <c r="J92" s="427" t="str">
        <f>$J$91</f>
        <v>Lo Esencial de la UNAH para la Construcción de Ciudadanía</v>
      </c>
      <c r="K92" s="427" t="s">
        <v>471</v>
      </c>
    </row>
    <row r="93" spans="3:11" hidden="1" x14ac:dyDescent="0.25">
      <c r="C93" s="428" t="s">
        <v>65</v>
      </c>
      <c r="D93" s="475"/>
      <c r="E93" s="429">
        <v>1000</v>
      </c>
      <c r="F93" s="426">
        <f t="shared" ref="F93:F100" si="8">D93*E93</f>
        <v>0</v>
      </c>
      <c r="G93" s="481"/>
      <c r="H93" s="430" t="s">
        <v>1098</v>
      </c>
      <c r="I93" s="427" t="str">
        <f>VLOOKUP(H93,Presupuesto!$B$11:$C$586,2,0)</f>
        <v>MUEBLES VARIOS DE OFICINA</v>
      </c>
      <c r="J93" s="427" t="str">
        <f t="shared" ref="J93:J99" si="9">$J$91</f>
        <v>Lo Esencial de la UNAH para la Construcción de Ciudadanía</v>
      </c>
      <c r="K93" s="427" t="s">
        <v>454</v>
      </c>
    </row>
    <row r="94" spans="3:11" hidden="1" x14ac:dyDescent="0.25">
      <c r="C94" s="428" t="s">
        <v>66</v>
      </c>
      <c r="D94" s="475"/>
      <c r="E94" s="429">
        <v>6000</v>
      </c>
      <c r="F94" s="426">
        <f t="shared" si="8"/>
        <v>0</v>
      </c>
      <c r="G94" s="481"/>
      <c r="H94" s="430" t="s">
        <v>1098</v>
      </c>
      <c r="I94" s="427" t="str">
        <f>VLOOKUP(H94,Presupuesto!$B$11:$C$586,2,0)</f>
        <v>MUEBLES VARIOS DE OFICINA</v>
      </c>
      <c r="J94" s="427" t="str">
        <f t="shared" si="9"/>
        <v>Lo Esencial de la UNAH para la Construcción de Ciudadanía</v>
      </c>
      <c r="K94" s="427" t="s">
        <v>454</v>
      </c>
    </row>
    <row r="95" spans="3:11" hidden="1" x14ac:dyDescent="0.25">
      <c r="C95" s="428" t="s">
        <v>67</v>
      </c>
      <c r="D95" s="475"/>
      <c r="E95" s="429">
        <v>3000</v>
      </c>
      <c r="F95" s="426">
        <f t="shared" si="8"/>
        <v>0</v>
      </c>
      <c r="G95" s="481"/>
      <c r="H95" s="430" t="s">
        <v>1098</v>
      </c>
      <c r="I95" s="427" t="str">
        <f>VLOOKUP(H95,Presupuesto!$B$11:$C$586,2,0)</f>
        <v>MUEBLES VARIOS DE OFICINA</v>
      </c>
      <c r="J95" s="427" t="str">
        <f t="shared" si="9"/>
        <v>Lo Esencial de la UNAH para la Construcción de Ciudadanía</v>
      </c>
      <c r="K95" s="427" t="s">
        <v>454</v>
      </c>
    </row>
    <row r="96" spans="3:11" hidden="1" x14ac:dyDescent="0.25">
      <c r="C96" s="428" t="s">
        <v>68</v>
      </c>
      <c r="D96" s="475"/>
      <c r="E96" s="429">
        <v>10000</v>
      </c>
      <c r="F96" s="426">
        <f t="shared" si="8"/>
        <v>0</v>
      </c>
      <c r="G96" s="481"/>
      <c r="H96" s="430" t="s">
        <v>1098</v>
      </c>
      <c r="I96" s="427" t="str">
        <f>VLOOKUP(H96,Presupuesto!$B$11:$C$586,2,0)</f>
        <v>MUEBLES VARIOS DE OFICINA</v>
      </c>
      <c r="J96" s="427" t="str">
        <f t="shared" si="9"/>
        <v>Lo Esencial de la UNAH para la Construcción de Ciudadanía</v>
      </c>
      <c r="K96" s="427" t="s">
        <v>454</v>
      </c>
    </row>
    <row r="97" spans="3:11" hidden="1" x14ac:dyDescent="0.25">
      <c r="C97" s="428" t="s">
        <v>69</v>
      </c>
      <c r="D97" s="475"/>
      <c r="E97" s="429">
        <v>8000</v>
      </c>
      <c r="F97" s="426">
        <f t="shared" si="8"/>
        <v>0</v>
      </c>
      <c r="G97" s="481"/>
      <c r="H97" s="430" t="s">
        <v>1098</v>
      </c>
      <c r="I97" s="427" t="str">
        <f>VLOOKUP(H97,Presupuesto!$B$11:$C$586,2,0)</f>
        <v>MUEBLES VARIOS DE OFICINA</v>
      </c>
      <c r="J97" s="427" t="str">
        <f t="shared" si="9"/>
        <v>Lo Esencial de la UNAH para la Construcción de Ciudadanía</v>
      </c>
      <c r="K97" s="427" t="s">
        <v>454</v>
      </c>
    </row>
    <row r="98" spans="3:11" hidden="1" x14ac:dyDescent="0.25">
      <c r="C98" s="428" t="s">
        <v>70</v>
      </c>
      <c r="D98" s="475"/>
      <c r="E98" s="429">
        <v>2000</v>
      </c>
      <c r="F98" s="426">
        <f t="shared" si="8"/>
        <v>0</v>
      </c>
      <c r="G98" s="481"/>
      <c r="H98" s="430" t="s">
        <v>1098</v>
      </c>
      <c r="I98" s="427" t="str">
        <f>VLOOKUP(H98,Presupuesto!$B$11:$C$586,2,0)</f>
        <v>MUEBLES VARIOS DE OFICINA</v>
      </c>
      <c r="J98" s="427" t="str">
        <f t="shared" si="9"/>
        <v>Lo Esencial de la UNAH para la Construcción de Ciudadanía</v>
      </c>
      <c r="K98" s="427" t="s">
        <v>462</v>
      </c>
    </row>
    <row r="99" spans="3:11" hidden="1" x14ac:dyDescent="0.25">
      <c r="C99" s="428" t="s">
        <v>71</v>
      </c>
      <c r="D99" s="475"/>
      <c r="E99" s="429">
        <v>5000</v>
      </c>
      <c r="F99" s="426">
        <f t="shared" si="8"/>
        <v>0</v>
      </c>
      <c r="G99" s="481"/>
      <c r="H99" s="430" t="s">
        <v>1098</v>
      </c>
      <c r="I99" s="427" t="str">
        <f>VLOOKUP(H99,Presupuesto!$B$11:$C$586,2,0)</f>
        <v>MUEBLES VARIOS DE OFICINA</v>
      </c>
      <c r="J99" s="427" t="str">
        <f t="shared" si="9"/>
        <v>Lo Esencial de la UNAH para la Construcción de Ciudadanía</v>
      </c>
      <c r="K99" s="427" t="s">
        <v>458</v>
      </c>
    </row>
    <row r="100" spans="3:11" ht="15.75" hidden="1" thickBot="1" x14ac:dyDescent="0.3">
      <c r="C100" s="431" t="s">
        <v>72</v>
      </c>
      <c r="D100" s="480"/>
      <c r="E100" s="433">
        <v>100000</v>
      </c>
      <c r="F100" s="434">
        <f t="shared" si="8"/>
        <v>0</v>
      </c>
      <c r="G100" s="482"/>
      <c r="H100" s="435" t="s">
        <v>1098</v>
      </c>
      <c r="I100" s="435" t="str">
        <f>VLOOKUP(H100,Presupuesto!$B$11:$C$586,2,0)</f>
        <v>MUEBLES VARIOS DE OFICINA</v>
      </c>
      <c r="J100" s="435" t="str">
        <f>$J$91</f>
        <v>Lo Esencial de la UNAH para la Construcción de Ciudadanía</v>
      </c>
      <c r="K100" s="449" t="s">
        <v>453</v>
      </c>
    </row>
    <row r="101" spans="3:11" ht="15.75" hidden="1" thickBot="1" x14ac:dyDescent="0.3">
      <c r="C101" s="419"/>
      <c r="D101" s="419"/>
      <c r="E101" s="419"/>
      <c r="F101" s="419"/>
      <c r="G101" s="417"/>
      <c r="H101" s="419"/>
      <c r="I101" s="419"/>
      <c r="J101" s="419"/>
      <c r="K101" s="419"/>
    </row>
    <row r="102" spans="3:11" ht="15.75" hidden="1" thickBot="1" x14ac:dyDescent="0.3">
      <c r="C102" s="411" t="s">
        <v>43</v>
      </c>
      <c r="D102" s="412">
        <f>SUM(F109:F118)</f>
        <v>0</v>
      </c>
      <c r="E102" s="423"/>
      <c r="F102" s="423"/>
      <c r="G102" s="418"/>
      <c r="H102" s="423"/>
      <c r="I102" s="423"/>
      <c r="J102" s="419"/>
      <c r="K102" s="419"/>
    </row>
    <row r="103" spans="3:11" hidden="1" x14ac:dyDescent="0.25">
      <c r="C103" s="415"/>
      <c r="D103" s="413"/>
      <c r="E103" s="422"/>
      <c r="F103" s="422"/>
      <c r="G103" s="422"/>
      <c r="H103" s="416"/>
      <c r="I103" s="416"/>
      <c r="J103" s="416"/>
      <c r="K103" s="439"/>
    </row>
    <row r="104" spans="3:11" hidden="1" x14ac:dyDescent="0.25">
      <c r="C104" s="415"/>
      <c r="D104" s="413"/>
      <c r="E104" s="422"/>
      <c r="F104" s="422"/>
      <c r="G104" s="422"/>
      <c r="H104" s="416"/>
      <c r="I104" s="416"/>
      <c r="J104" s="416"/>
      <c r="K104" s="439"/>
    </row>
    <row r="105" spans="3:11" ht="15.75" hidden="1" x14ac:dyDescent="0.25">
      <c r="C105" s="494" t="s">
        <v>450</v>
      </c>
      <c r="D105" s="495"/>
      <c r="E105" s="422"/>
      <c r="F105" s="422"/>
      <c r="G105" s="422"/>
      <c r="H105" s="416"/>
      <c r="I105" s="416"/>
      <c r="J105" s="416"/>
      <c r="K105" s="439"/>
    </row>
    <row r="106" spans="3:11" ht="18.75" hidden="1" x14ac:dyDescent="0.25">
      <c r="C106" s="496" t="e">
        <f>#VALUE!</f>
        <v>#VALUE!</v>
      </c>
      <c r="D106" s="413"/>
      <c r="E106" s="422"/>
      <c r="F106" s="422"/>
      <c r="G106" s="422"/>
      <c r="H106" s="416"/>
      <c r="I106" s="416"/>
      <c r="J106" s="416"/>
      <c r="K106" s="439"/>
    </row>
    <row r="107" spans="3:11" ht="15.75" hidden="1" thickBot="1" x14ac:dyDescent="0.3">
      <c r="C107" s="415"/>
      <c r="D107" s="413"/>
      <c r="E107" s="422"/>
      <c r="F107" s="422"/>
      <c r="G107" s="422"/>
      <c r="H107" s="416"/>
      <c r="I107" s="416"/>
      <c r="J107" s="416"/>
      <c r="K107" s="439"/>
    </row>
    <row r="108" spans="3:11" ht="30.75" hidden="1" thickBot="1" x14ac:dyDescent="0.3">
      <c r="C108" s="450" t="s">
        <v>44</v>
      </c>
      <c r="D108" s="452" t="s">
        <v>55</v>
      </c>
      <c r="E108" s="452" t="s">
        <v>57</v>
      </c>
      <c r="F108" s="451" t="s">
        <v>27</v>
      </c>
      <c r="G108" s="457" t="s">
        <v>187</v>
      </c>
      <c r="H108" s="452" t="s">
        <v>46</v>
      </c>
      <c r="I108" s="452" t="s">
        <v>188</v>
      </c>
      <c r="J108" s="452" t="s">
        <v>469</v>
      </c>
      <c r="K108" s="452" t="s">
        <v>470</v>
      </c>
    </row>
    <row r="109" spans="3:11" hidden="1" x14ac:dyDescent="0.25">
      <c r="C109" s="424" t="s">
        <v>63</v>
      </c>
      <c r="D109" s="479"/>
      <c r="E109" s="425">
        <v>2800</v>
      </c>
      <c r="F109" s="426">
        <f>D109*E109</f>
        <v>0</v>
      </c>
      <c r="G109" s="481"/>
      <c r="H109" s="427" t="s">
        <v>1098</v>
      </c>
      <c r="I109" s="427" t="str">
        <f>VLOOKUP(H109,Presupuesto!$B$11:$C$586,2,0)</f>
        <v>MUEBLES VARIOS DE OFICINA</v>
      </c>
      <c r="J109" s="501" t="s">
        <v>537</v>
      </c>
      <c r="K109" s="427" t="s">
        <v>463</v>
      </c>
    </row>
    <row r="110" spans="3:11" hidden="1" x14ac:dyDescent="0.25">
      <c r="C110" s="428" t="s">
        <v>64</v>
      </c>
      <c r="D110" s="475"/>
      <c r="E110" s="429">
        <v>2400</v>
      </c>
      <c r="F110" s="426">
        <f>D110*E110</f>
        <v>0</v>
      </c>
      <c r="G110" s="481"/>
      <c r="H110" s="430" t="s">
        <v>1098</v>
      </c>
      <c r="I110" s="427" t="str">
        <f>VLOOKUP(H110,Presupuesto!$B$11:$C$586,2,0)</f>
        <v>MUEBLES VARIOS DE OFICINA</v>
      </c>
      <c r="J110" s="427" t="str">
        <f>$J$109</f>
        <v>Lo Esencial de la UNAH para la Construcción de Ciudadanía</v>
      </c>
      <c r="K110" s="427" t="s">
        <v>471</v>
      </c>
    </row>
    <row r="111" spans="3:11" hidden="1" x14ac:dyDescent="0.25">
      <c r="C111" s="428" t="s">
        <v>65</v>
      </c>
      <c r="D111" s="475"/>
      <c r="E111" s="429">
        <v>1000</v>
      </c>
      <c r="F111" s="426">
        <f t="shared" ref="F111:F118" si="10">D111*E111</f>
        <v>0</v>
      </c>
      <c r="G111" s="481"/>
      <c r="H111" s="430" t="s">
        <v>1098</v>
      </c>
      <c r="I111" s="427" t="str">
        <f>VLOOKUP(H111,Presupuesto!$B$11:$C$586,2,0)</f>
        <v>MUEBLES VARIOS DE OFICINA</v>
      </c>
      <c r="J111" s="427" t="str">
        <f t="shared" ref="J111:J117" si="11">$J$109</f>
        <v>Lo Esencial de la UNAH para la Construcción de Ciudadanía</v>
      </c>
      <c r="K111" s="427" t="s">
        <v>454</v>
      </c>
    </row>
    <row r="112" spans="3:11" hidden="1" x14ac:dyDescent="0.25">
      <c r="C112" s="428" t="s">
        <v>66</v>
      </c>
      <c r="D112" s="475"/>
      <c r="E112" s="429">
        <v>6000</v>
      </c>
      <c r="F112" s="426">
        <f t="shared" si="10"/>
        <v>0</v>
      </c>
      <c r="G112" s="481"/>
      <c r="H112" s="430" t="s">
        <v>1098</v>
      </c>
      <c r="I112" s="427" t="str">
        <f>VLOOKUP(H112,Presupuesto!$B$11:$C$586,2,0)</f>
        <v>MUEBLES VARIOS DE OFICINA</v>
      </c>
      <c r="J112" s="427" t="str">
        <f t="shared" si="11"/>
        <v>Lo Esencial de la UNAH para la Construcción de Ciudadanía</v>
      </c>
      <c r="K112" s="427" t="s">
        <v>454</v>
      </c>
    </row>
    <row r="113" spans="3:11" hidden="1" x14ac:dyDescent="0.25">
      <c r="C113" s="428" t="s">
        <v>67</v>
      </c>
      <c r="D113" s="475"/>
      <c r="E113" s="429">
        <v>3000</v>
      </c>
      <c r="F113" s="426">
        <f t="shared" si="10"/>
        <v>0</v>
      </c>
      <c r="G113" s="481"/>
      <c r="H113" s="430" t="s">
        <v>1098</v>
      </c>
      <c r="I113" s="427" t="str">
        <f>VLOOKUP(H113,Presupuesto!$B$11:$C$586,2,0)</f>
        <v>MUEBLES VARIOS DE OFICINA</v>
      </c>
      <c r="J113" s="427" t="str">
        <f t="shared" si="11"/>
        <v>Lo Esencial de la UNAH para la Construcción de Ciudadanía</v>
      </c>
      <c r="K113" s="427" t="s">
        <v>454</v>
      </c>
    </row>
    <row r="114" spans="3:11" hidden="1" x14ac:dyDescent="0.25">
      <c r="C114" s="428" t="s">
        <v>68</v>
      </c>
      <c r="D114" s="475"/>
      <c r="E114" s="429">
        <v>10000</v>
      </c>
      <c r="F114" s="426">
        <f t="shared" si="10"/>
        <v>0</v>
      </c>
      <c r="G114" s="481"/>
      <c r="H114" s="430" t="s">
        <v>1098</v>
      </c>
      <c r="I114" s="427" t="str">
        <f>VLOOKUP(H114,Presupuesto!$B$11:$C$586,2,0)</f>
        <v>MUEBLES VARIOS DE OFICINA</v>
      </c>
      <c r="J114" s="427" t="str">
        <f t="shared" si="11"/>
        <v>Lo Esencial de la UNAH para la Construcción de Ciudadanía</v>
      </c>
      <c r="K114" s="427" t="s">
        <v>454</v>
      </c>
    </row>
    <row r="115" spans="3:11" hidden="1" x14ac:dyDescent="0.25">
      <c r="C115" s="428" t="s">
        <v>69</v>
      </c>
      <c r="D115" s="475"/>
      <c r="E115" s="429">
        <v>8000</v>
      </c>
      <c r="F115" s="426">
        <f t="shared" si="10"/>
        <v>0</v>
      </c>
      <c r="G115" s="481"/>
      <c r="H115" s="430" t="s">
        <v>1098</v>
      </c>
      <c r="I115" s="427" t="str">
        <f>VLOOKUP(H115,Presupuesto!$B$11:$C$586,2,0)</f>
        <v>MUEBLES VARIOS DE OFICINA</v>
      </c>
      <c r="J115" s="427" t="str">
        <f t="shared" si="11"/>
        <v>Lo Esencial de la UNAH para la Construcción de Ciudadanía</v>
      </c>
      <c r="K115" s="427" t="s">
        <v>454</v>
      </c>
    </row>
    <row r="116" spans="3:11" hidden="1" x14ac:dyDescent="0.25">
      <c r="C116" s="428" t="s">
        <v>70</v>
      </c>
      <c r="D116" s="475"/>
      <c r="E116" s="429">
        <v>2000</v>
      </c>
      <c r="F116" s="426">
        <f t="shared" si="10"/>
        <v>0</v>
      </c>
      <c r="G116" s="481"/>
      <c r="H116" s="430" t="s">
        <v>1098</v>
      </c>
      <c r="I116" s="427" t="str">
        <f>VLOOKUP(H116,Presupuesto!$B$11:$C$586,2,0)</f>
        <v>MUEBLES VARIOS DE OFICINA</v>
      </c>
      <c r="J116" s="427" t="str">
        <f t="shared" si="11"/>
        <v>Lo Esencial de la UNAH para la Construcción de Ciudadanía</v>
      </c>
      <c r="K116" s="427" t="s">
        <v>462</v>
      </c>
    </row>
    <row r="117" spans="3:11" hidden="1" x14ac:dyDescent="0.25">
      <c r="C117" s="428" t="s">
        <v>71</v>
      </c>
      <c r="D117" s="475"/>
      <c r="E117" s="429">
        <v>5000</v>
      </c>
      <c r="F117" s="426">
        <f t="shared" si="10"/>
        <v>0</v>
      </c>
      <c r="G117" s="481"/>
      <c r="H117" s="430" t="s">
        <v>1098</v>
      </c>
      <c r="I117" s="427" t="str">
        <f>VLOOKUP(H117,Presupuesto!$B$11:$C$586,2,0)</f>
        <v>MUEBLES VARIOS DE OFICINA</v>
      </c>
      <c r="J117" s="427" t="str">
        <f t="shared" si="11"/>
        <v>Lo Esencial de la UNAH para la Construcción de Ciudadanía</v>
      </c>
      <c r="K117" s="427" t="s">
        <v>458</v>
      </c>
    </row>
    <row r="118" spans="3:11" ht="15.75" hidden="1" thickBot="1" x14ac:dyDescent="0.3">
      <c r="C118" s="431" t="s">
        <v>72</v>
      </c>
      <c r="D118" s="480"/>
      <c r="E118" s="433">
        <v>100000</v>
      </c>
      <c r="F118" s="434">
        <f t="shared" si="10"/>
        <v>0</v>
      </c>
      <c r="G118" s="482"/>
      <c r="H118" s="435" t="s">
        <v>1098</v>
      </c>
      <c r="I118" s="435" t="str">
        <f>VLOOKUP(H118,Presupuesto!$B$11:$C$586,2,0)</f>
        <v>MUEBLES VARIOS DE OFICINA</v>
      </c>
      <c r="J118" s="435" t="str">
        <f>$J$109</f>
        <v>Lo Esencial de la UNAH para la Construcción de Ciudadanía</v>
      </c>
      <c r="K118" s="449" t="s">
        <v>453</v>
      </c>
    </row>
    <row r="119" spans="3:11" hidden="1" x14ac:dyDescent="0.25"/>
  </sheetData>
  <sheetCalcPr fullCalcOnLoad="1"/>
  <dataValidations count="4">
    <dataValidation type="list" allowBlank="1" showInputMessage="1" showErrorMessage="1" errorTitle="¡Ingreso Invalido!" error="Seleccione una opción de la lista" promptTitle="Tipo de Presupuesto" prompt="Seleccione una opción de la lista" sqref="G109:G118 G17:G26 G91:G100 G72:G81 G54:G63 G35:G44">
      <formula1>$R$2:$S$2</formula1>
    </dataValidation>
    <dataValidation type="list" allowBlank="1" showInputMessage="1" showErrorMessage="1" errorTitle="¡Ingreso Inválido!" error="Seleccione una opción de la lista" promptTitle="Mes Requerido" prompt="Seleccione el mes en el que requiere el recurso." sqref="K109:K118 K91:K100 K72:K81 K54:K63 K35:K44 K17:K26">
      <formula1>$U$2:$AF$2</formula1>
    </dataValidation>
    <dataValidation type="list" allowBlank="1" showInputMessage="1" showErrorMessage="1" errorTitle="¡Ingreso Inválido!" error="Seleccione una opción de la lista." promptTitle="Dimensión Estratégica" prompt="Seleccione una opción de la lista." sqref="J17:J26 J109:J118 J72:J81 J54:J63 J91:J100 J35:J44">
      <formula1>$A$2:$K$2</formula1>
    </dataValidation>
    <dataValidation type="list" allowBlank="1" showInputMessage="1" showErrorMessage="1" errorTitle="¡Ingreso Inválido!" error="Verifique el valor ingresado." promptTitle="Objeto de Gasto" prompt="Ingrese el Objeto de Gasto." sqref="H91:H100 H109:H118 H72:H81 H54:H63 H35:H44 H17:H26">
      <formula1>#REF!</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191"/>
  <sheetViews>
    <sheetView showGridLines="0" topLeftCell="D4" zoomScale="86" zoomScaleNormal="86" workbookViewId="0">
      <selection activeCell="H196" sqref="H196"/>
    </sheetView>
  </sheetViews>
  <sheetFormatPr baseColWidth="10" defaultColWidth="11.5703125" defaultRowHeight="15" x14ac:dyDescent="0.25"/>
  <cols>
    <col min="1" max="1" width="5.7109375" style="93" customWidth="1"/>
    <col min="2" max="2" width="17" style="93" customWidth="1"/>
    <col min="3" max="3" width="46.85546875" style="93" bestFit="1" customWidth="1"/>
    <col min="4" max="4" width="23.7109375" style="93" bestFit="1" customWidth="1"/>
    <col min="5" max="6" width="13.85546875" style="93" customWidth="1"/>
    <col min="7" max="7" width="13.85546875" style="81" customWidth="1"/>
    <col min="8" max="8" width="15" style="93" customWidth="1"/>
    <col min="9" max="9" width="49.28515625" style="93" customWidth="1"/>
    <col min="10" max="10" width="22.42578125" style="93" bestFit="1" customWidth="1"/>
    <col min="11" max="11" width="11.5703125" style="93"/>
    <col min="12" max="12" width="15" style="93" customWidth="1"/>
    <col min="13"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c r="CB2" s="130" t="s">
        <v>1453</v>
      </c>
      <c r="CC2" s="130" t="s">
        <v>1454</v>
      </c>
      <c r="CD2" s="130" t="s">
        <v>1452</v>
      </c>
      <c r="CE2" s="130" t="s">
        <v>1455</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c r="CB3" s="93">
        <v>35000</v>
      </c>
      <c r="CC3" s="93">
        <v>15000</v>
      </c>
      <c r="CD3" s="93">
        <v>35000</v>
      </c>
      <c r="CE3" s="93">
        <v>15000</v>
      </c>
    </row>
    <row r="4" spans="1:256" ht="15.75" thickBot="1" x14ac:dyDescent="0.3"/>
    <row r="5" spans="1:256" ht="53.25" thickBot="1" x14ac:dyDescent="0.3">
      <c r="C5" s="94" t="s">
        <v>441</v>
      </c>
      <c r="D5" s="210">
        <f>SUMIF(C:C,$C$10,D:D)</f>
        <v>361500</v>
      </c>
    </row>
    <row r="8" spans="1:256" x14ac:dyDescent="0.25">
      <c r="C8" s="115"/>
      <c r="D8" s="115"/>
      <c r="E8" s="115"/>
      <c r="F8" s="115"/>
      <c r="G8" s="82"/>
      <c r="H8" s="115"/>
      <c r="I8" s="115"/>
    </row>
    <row r="9" spans="1:256" ht="15.75" thickBot="1" x14ac:dyDescent="0.3">
      <c r="C9" s="115"/>
      <c r="D9" s="115"/>
      <c r="E9" s="115"/>
      <c r="F9" s="115"/>
      <c r="G9" s="82"/>
      <c r="H9" s="115"/>
      <c r="I9" s="115"/>
    </row>
    <row r="10" spans="1:256" ht="15.75" thickBot="1" x14ac:dyDescent="0.3">
      <c r="B10" s="101"/>
      <c r="C10" s="29" t="s">
        <v>43</v>
      </c>
      <c r="D10" s="116">
        <f>SUM(F17:F30)</f>
        <v>361500</v>
      </c>
      <c r="F10" s="71"/>
      <c r="G10" s="83"/>
      <c r="H10" s="71"/>
      <c r="I10" s="71"/>
    </row>
    <row r="11" spans="1:256" x14ac:dyDescent="0.25">
      <c r="B11" s="101"/>
      <c r="C11" s="71"/>
      <c r="D11" s="31"/>
      <c r="E11" s="101"/>
      <c r="F11" s="101"/>
      <c r="G11" s="101"/>
      <c r="H11" s="80"/>
      <c r="I11" s="80"/>
      <c r="J11" s="80"/>
      <c r="K11" s="120"/>
    </row>
    <row r="12" spans="1:256" x14ac:dyDescent="0.25">
      <c r="B12" s="101"/>
      <c r="C12" s="71"/>
      <c r="D12" s="31"/>
      <c r="E12" s="101"/>
      <c r="F12" s="101"/>
      <c r="G12" s="101"/>
      <c r="H12" s="80"/>
      <c r="I12" s="80"/>
      <c r="J12" s="80"/>
      <c r="K12" s="120"/>
    </row>
    <row r="13" spans="1:256" ht="15.75" x14ac:dyDescent="0.25">
      <c r="B13" s="101"/>
      <c r="C13" s="218" t="s">
        <v>450</v>
      </c>
      <c r="D13" s="219"/>
      <c r="E13" s="101"/>
      <c r="F13" s="101"/>
      <c r="G13" s="101"/>
      <c r="H13" s="80"/>
      <c r="I13" s="80"/>
      <c r="J13" s="80"/>
      <c r="K13" s="120"/>
    </row>
    <row r="14" spans="1:256" ht="18.75" x14ac:dyDescent="0.25">
      <c r="B14" s="101"/>
      <c r="C14" s="233" t="e">
        <f>#VALUE!</f>
        <v>#VALUE!</v>
      </c>
      <c r="D14" s="31"/>
      <c r="E14" s="101"/>
      <c r="F14" s="101"/>
      <c r="G14" s="101"/>
      <c r="H14" s="80"/>
      <c r="I14" s="80"/>
      <c r="J14" s="80"/>
      <c r="K14" s="120"/>
    </row>
    <row r="15" spans="1:256" x14ac:dyDescent="0.25">
      <c r="B15" s="101"/>
      <c r="F15" s="101"/>
      <c r="G15" s="80"/>
      <c r="H15" s="80"/>
      <c r="I15" s="80"/>
    </row>
    <row r="16" spans="1:256" ht="32.25" customHeight="1" thickBot="1" x14ac:dyDescent="0.3">
      <c r="B16" s="101"/>
      <c r="C16" s="157" t="s">
        <v>44</v>
      </c>
      <c r="D16" s="157" t="s">
        <v>55</v>
      </c>
      <c r="E16" s="157" t="s">
        <v>57</v>
      </c>
      <c r="F16" s="158" t="s">
        <v>27</v>
      </c>
      <c r="G16" s="158" t="s">
        <v>187</v>
      </c>
      <c r="H16" s="513" t="s">
        <v>46</v>
      </c>
      <c r="I16" s="157" t="s">
        <v>188</v>
      </c>
      <c r="J16" s="157" t="s">
        <v>469</v>
      </c>
      <c r="K16" s="157" t="s">
        <v>470</v>
      </c>
      <c r="L16" s="157" t="s">
        <v>525</v>
      </c>
    </row>
    <row r="17" spans="2:12" ht="15.75" thickBot="1" x14ac:dyDescent="0.3">
      <c r="B17" s="101"/>
      <c r="C17" s="397" t="s">
        <v>1455</v>
      </c>
      <c r="D17" s="166">
        <v>10</v>
      </c>
      <c r="E17" s="104">
        <f>HLOOKUP($C17,$CB$2:$CE$3,2,0)</f>
        <v>15000</v>
      </c>
      <c r="F17" s="105">
        <f t="shared" ref="F17:F30" si="0">D17*E17</f>
        <v>150000</v>
      </c>
      <c r="G17" s="511" t="s">
        <v>186</v>
      </c>
      <c r="H17" s="514" t="s">
        <v>396</v>
      </c>
      <c r="I17" s="106" t="str">
        <f>VLOOKUP(H17,Presupuesto!$B$11:$C$586,2,0)</f>
        <v>EQUIPOS PARA COMPUTACION</v>
      </c>
      <c r="J17" s="244" t="s">
        <v>533</v>
      </c>
      <c r="K17" s="106" t="s">
        <v>453</v>
      </c>
      <c r="L17" s="106"/>
    </row>
    <row r="18" spans="2:12" x14ac:dyDescent="0.25">
      <c r="B18" s="101"/>
      <c r="C18" s="397" t="s">
        <v>1453</v>
      </c>
      <c r="D18" s="159">
        <v>2</v>
      </c>
      <c r="E18" s="104">
        <f>HLOOKUP($C18,$CB$2:$CE$3,2,0)</f>
        <v>35000</v>
      </c>
      <c r="F18" s="105">
        <f t="shared" si="0"/>
        <v>70000</v>
      </c>
      <c r="G18" s="511" t="s">
        <v>186</v>
      </c>
      <c r="H18" s="515" t="s">
        <v>396</v>
      </c>
      <c r="I18" s="109" t="str">
        <f>VLOOKUP(H18,Presupuesto!$B$11:$C$586,2,0)</f>
        <v>EQUIPOS PARA COMPUTACION</v>
      </c>
      <c r="J18" s="106" t="s">
        <v>156</v>
      </c>
      <c r="K18" s="106" t="s">
        <v>471</v>
      </c>
      <c r="L18" s="106"/>
    </row>
    <row r="19" spans="2:12" x14ac:dyDescent="0.25">
      <c r="B19" s="101"/>
      <c r="C19" s="107" t="s">
        <v>73</v>
      </c>
      <c r="D19" s="159">
        <v>15</v>
      </c>
      <c r="E19" s="108">
        <v>4000</v>
      </c>
      <c r="F19" s="105">
        <f t="shared" si="0"/>
        <v>60000</v>
      </c>
      <c r="G19" s="511" t="s">
        <v>186</v>
      </c>
      <c r="H19" s="515" t="s">
        <v>1101</v>
      </c>
      <c r="I19" s="109" t="str">
        <f>VLOOKUP(H19,Presupuesto!$B$11:$C$586,2,0)</f>
        <v>EQUIPOS VARIOS DE OFICINA</v>
      </c>
      <c r="J19" s="106" t="s">
        <v>173</v>
      </c>
      <c r="K19" s="106" t="s">
        <v>454</v>
      </c>
      <c r="L19" s="106"/>
    </row>
    <row r="20" spans="2:12" x14ac:dyDescent="0.25">
      <c r="B20" s="101"/>
      <c r="C20" s="107" t="s">
        <v>74</v>
      </c>
      <c r="D20" s="159"/>
      <c r="E20" s="108">
        <v>8000</v>
      </c>
      <c r="F20" s="105">
        <f t="shared" si="0"/>
        <v>0</v>
      </c>
      <c r="G20" s="511"/>
      <c r="H20" s="515" t="s">
        <v>396</v>
      </c>
      <c r="I20" s="109" t="str">
        <f>VLOOKUP(H20,Presupuesto!$B$11:$C$586,2,0)</f>
        <v>EQUIPOS PARA COMPUTACION</v>
      </c>
      <c r="J20" s="106" t="s">
        <v>181</v>
      </c>
      <c r="K20" s="106" t="s">
        <v>454</v>
      </c>
      <c r="L20" s="106"/>
    </row>
    <row r="21" spans="2:12" x14ac:dyDescent="0.25">
      <c r="B21" s="101"/>
      <c r="C21" s="107" t="s">
        <v>75</v>
      </c>
      <c r="D21" s="159">
        <v>2</v>
      </c>
      <c r="E21" s="108">
        <v>5000</v>
      </c>
      <c r="F21" s="105">
        <f t="shared" si="0"/>
        <v>10000</v>
      </c>
      <c r="G21" s="511" t="s">
        <v>186</v>
      </c>
      <c r="H21" s="515" t="s">
        <v>396</v>
      </c>
      <c r="I21" s="109" t="str">
        <f>VLOOKUP(H21,Presupuesto!$B$11:$C$586,2,0)</f>
        <v>EQUIPOS PARA COMPUTACION</v>
      </c>
      <c r="J21" s="106" t="s">
        <v>534</v>
      </c>
      <c r="K21" s="106" t="s">
        <v>454</v>
      </c>
      <c r="L21" s="106"/>
    </row>
    <row r="22" spans="2:12" x14ac:dyDescent="0.25">
      <c r="B22" s="101"/>
      <c r="C22" s="107" t="s">
        <v>35</v>
      </c>
      <c r="D22" s="159"/>
      <c r="E22" s="108">
        <v>13000</v>
      </c>
      <c r="F22" s="105">
        <f t="shared" si="0"/>
        <v>0</v>
      </c>
      <c r="G22" s="511"/>
      <c r="H22" s="515" t="s">
        <v>395</v>
      </c>
      <c r="I22" s="109" t="str">
        <f>VLOOKUP(H22,Presupuesto!$B$11:$C$586,2,0)</f>
        <v>EQUIPO DE COMUNICACIàN Y SE¥ALAMIENTO</v>
      </c>
      <c r="J22" s="106" t="str">
        <f>$J$17</f>
        <v>Vinculación Universidad-Sociedad</v>
      </c>
      <c r="K22" s="106" t="s">
        <v>454</v>
      </c>
      <c r="L22" s="106"/>
    </row>
    <row r="23" spans="2:12" x14ac:dyDescent="0.25">
      <c r="B23" s="101"/>
      <c r="C23" s="107" t="s">
        <v>76</v>
      </c>
      <c r="D23" s="159"/>
      <c r="E23" s="108">
        <v>15000</v>
      </c>
      <c r="F23" s="105">
        <f t="shared" si="0"/>
        <v>0</v>
      </c>
      <c r="G23" s="511"/>
      <c r="H23" s="515" t="s">
        <v>395</v>
      </c>
      <c r="I23" s="109" t="str">
        <f>VLOOKUP(H23,Presupuesto!$B$11:$C$586,2,0)</f>
        <v>EQUIPO DE COMUNICACIàN Y SE¥ALAMIENTO</v>
      </c>
      <c r="J23" s="106" t="str">
        <f>$J$17</f>
        <v>Vinculación Universidad-Sociedad</v>
      </c>
      <c r="K23" s="106" t="s">
        <v>454</v>
      </c>
      <c r="L23" s="106"/>
    </row>
    <row r="24" spans="2:12" x14ac:dyDescent="0.25">
      <c r="B24" s="101"/>
      <c r="C24" s="107" t="s">
        <v>77</v>
      </c>
      <c r="D24" s="159"/>
      <c r="E24" s="108">
        <v>10000</v>
      </c>
      <c r="F24" s="105">
        <f t="shared" si="0"/>
        <v>0</v>
      </c>
      <c r="G24" s="511"/>
      <c r="H24" s="515" t="s">
        <v>395</v>
      </c>
      <c r="I24" s="109" t="str">
        <f>VLOOKUP(H24,Presupuesto!$B$11:$C$586,2,0)</f>
        <v>EQUIPO DE COMUNICACIàN Y SE¥ALAMIENTO</v>
      </c>
      <c r="J24" s="106" t="str">
        <f>$J$17</f>
        <v>Vinculación Universidad-Sociedad</v>
      </c>
      <c r="K24" s="106" t="s">
        <v>462</v>
      </c>
      <c r="L24" s="106"/>
    </row>
    <row r="25" spans="2:12" x14ac:dyDescent="0.25">
      <c r="C25" s="107" t="s">
        <v>78</v>
      </c>
      <c r="D25" s="159"/>
      <c r="E25" s="108">
        <v>10000</v>
      </c>
      <c r="F25" s="105">
        <f t="shared" si="0"/>
        <v>0</v>
      </c>
      <c r="G25" s="511"/>
      <c r="H25" s="515" t="s">
        <v>399</v>
      </c>
      <c r="I25" s="109" t="str">
        <f>VLOOKUP(H25,Presupuesto!$B$11:$C$586,2,0)</f>
        <v>APLICACIONES INFORMATICAS (45100-00)</v>
      </c>
      <c r="J25" s="106" t="str">
        <f>$J$17</f>
        <v>Vinculación Universidad-Sociedad</v>
      </c>
      <c r="K25" s="106" t="s">
        <v>458</v>
      </c>
      <c r="L25" s="106"/>
    </row>
    <row r="26" spans="2:12" x14ac:dyDescent="0.25">
      <c r="C26" s="117" t="s">
        <v>79</v>
      </c>
      <c r="D26" s="159">
        <v>15</v>
      </c>
      <c r="E26" s="108">
        <v>2000</v>
      </c>
      <c r="F26" s="105">
        <f t="shared" si="0"/>
        <v>30000</v>
      </c>
      <c r="G26" s="511" t="s">
        <v>186</v>
      </c>
      <c r="H26" s="515" t="s">
        <v>396</v>
      </c>
      <c r="I26" s="118" t="str">
        <f>VLOOKUP(H26,Presupuesto!$B$11:$C$586,2,0)</f>
        <v>EQUIPOS PARA COMPUTACION</v>
      </c>
      <c r="J26" s="106" t="s">
        <v>156</v>
      </c>
      <c r="K26" s="106" t="s">
        <v>454</v>
      </c>
      <c r="L26" s="106"/>
    </row>
    <row r="27" spans="2:12" x14ac:dyDescent="0.25">
      <c r="C27" s="117" t="s">
        <v>80</v>
      </c>
      <c r="D27" s="159">
        <v>13</v>
      </c>
      <c r="E27" s="108">
        <v>1500</v>
      </c>
      <c r="F27" s="105">
        <f t="shared" si="0"/>
        <v>19500</v>
      </c>
      <c r="G27" s="511" t="s">
        <v>186</v>
      </c>
      <c r="H27" s="515" t="s">
        <v>1061</v>
      </c>
      <c r="I27" s="118" t="str">
        <f>VLOOKUP(H27,Presupuesto!$B$11:$C$586,2,0)</f>
        <v>UTILES Y MATERIALES ELECTRICOS</v>
      </c>
      <c r="J27" s="106" t="s">
        <v>181</v>
      </c>
      <c r="K27" s="106" t="s">
        <v>454</v>
      </c>
      <c r="L27" s="106"/>
    </row>
    <row r="28" spans="2:12" x14ac:dyDescent="0.25">
      <c r="C28" s="117" t="s">
        <v>81</v>
      </c>
      <c r="D28" s="159">
        <v>2</v>
      </c>
      <c r="E28" s="108">
        <v>4000</v>
      </c>
      <c r="F28" s="105">
        <f t="shared" si="0"/>
        <v>8000</v>
      </c>
      <c r="G28" s="511" t="s">
        <v>186</v>
      </c>
      <c r="H28" s="515" t="s">
        <v>396</v>
      </c>
      <c r="I28" s="118" t="str">
        <f>VLOOKUP(H28,Presupuesto!$B$11:$C$586,2,0)</f>
        <v>EQUIPOS PARA COMPUTACION</v>
      </c>
      <c r="J28" s="106" t="s">
        <v>173</v>
      </c>
      <c r="K28" s="106" t="s">
        <v>454</v>
      </c>
      <c r="L28" s="106"/>
    </row>
    <row r="29" spans="2:12" x14ac:dyDescent="0.25">
      <c r="C29" s="117" t="s">
        <v>82</v>
      </c>
      <c r="D29" s="159">
        <v>20</v>
      </c>
      <c r="E29" s="108">
        <v>500</v>
      </c>
      <c r="F29" s="105">
        <f t="shared" si="0"/>
        <v>10000</v>
      </c>
      <c r="G29" s="511" t="s">
        <v>186</v>
      </c>
      <c r="H29" s="515" t="s">
        <v>1070</v>
      </c>
      <c r="I29" s="118" t="str">
        <f>VLOOKUP(H29,Presupuesto!$B$11:$C$586,2,0)</f>
        <v>OTROS RESPUESTOS Y ACCESORIOS MENORES</v>
      </c>
      <c r="J29" s="106" t="s">
        <v>156</v>
      </c>
      <c r="K29" s="106" t="s">
        <v>454</v>
      </c>
      <c r="L29" s="106"/>
    </row>
    <row r="30" spans="2:12" ht="15.75" thickBot="1" x14ac:dyDescent="0.3">
      <c r="B30" s="101"/>
      <c r="C30" s="110" t="s">
        <v>83</v>
      </c>
      <c r="D30" s="167">
        <v>200</v>
      </c>
      <c r="E30" s="112">
        <v>20</v>
      </c>
      <c r="F30" s="113">
        <f t="shared" si="0"/>
        <v>4000</v>
      </c>
      <c r="G30" s="511" t="s">
        <v>186</v>
      </c>
      <c r="H30" s="435" t="s">
        <v>1070</v>
      </c>
      <c r="I30" s="449" t="str">
        <f>VLOOKUP(H30,Presupuesto!$B$11:$C$586,2,0)</f>
        <v>OTROS RESPUESTOS Y ACCESORIOS MENORES</v>
      </c>
      <c r="J30" s="114" t="s">
        <v>181</v>
      </c>
      <c r="K30" s="132" t="s">
        <v>453</v>
      </c>
      <c r="L30" s="132"/>
    </row>
    <row r="31" spans="2:12" x14ac:dyDescent="0.25">
      <c r="B31" s="101"/>
      <c r="F31" s="101"/>
      <c r="G31" s="80"/>
      <c r="H31" s="80"/>
      <c r="I31" s="80"/>
    </row>
    <row r="33" spans="3:12" ht="15.75" hidden="1" thickBot="1" x14ac:dyDescent="0.3">
      <c r="C33" s="411" t="s">
        <v>43</v>
      </c>
      <c r="D33" s="436">
        <f>SUM(F40:F53)</f>
        <v>0</v>
      </c>
      <c r="E33" s="419"/>
      <c r="F33" s="415"/>
      <c r="G33" s="418"/>
      <c r="H33" s="415"/>
      <c r="I33" s="415"/>
      <c r="J33" s="419"/>
      <c r="K33" s="419"/>
      <c r="L33" s="419"/>
    </row>
    <row r="34" spans="3:12" hidden="1" x14ac:dyDescent="0.25">
      <c r="C34" s="415"/>
      <c r="D34" s="413"/>
      <c r="E34" s="422"/>
      <c r="F34" s="422"/>
      <c r="G34" s="422"/>
      <c r="H34" s="416"/>
      <c r="I34" s="416"/>
      <c r="J34" s="416"/>
      <c r="K34" s="439"/>
      <c r="L34" s="419"/>
    </row>
    <row r="35" spans="3:12" hidden="1" x14ac:dyDescent="0.25">
      <c r="C35" s="415"/>
      <c r="D35" s="413"/>
      <c r="E35" s="422"/>
      <c r="F35" s="422"/>
      <c r="G35" s="422"/>
      <c r="H35" s="416"/>
      <c r="I35" s="416"/>
      <c r="J35" s="416"/>
      <c r="K35" s="439"/>
      <c r="L35" s="419"/>
    </row>
    <row r="36" spans="3:12" ht="15.75" hidden="1" x14ac:dyDescent="0.25">
      <c r="C36" s="494" t="s">
        <v>450</v>
      </c>
      <c r="D36" s="495"/>
      <c r="E36" s="422"/>
      <c r="F36" s="422"/>
      <c r="G36" s="422"/>
      <c r="H36" s="416"/>
      <c r="I36" s="416"/>
      <c r="J36" s="416"/>
      <c r="K36" s="439"/>
      <c r="L36" s="419"/>
    </row>
    <row r="37" spans="3:12" ht="18.75" hidden="1" x14ac:dyDescent="0.25">
      <c r="C37" s="496" t="e">
        <f>#VALUE!</f>
        <v>#VALUE!</v>
      </c>
      <c r="D37" s="413"/>
      <c r="E37" s="422"/>
      <c r="F37" s="422"/>
      <c r="G37" s="422"/>
      <c r="H37" s="416"/>
      <c r="I37" s="416"/>
      <c r="J37" s="416"/>
      <c r="K37" s="439"/>
      <c r="L37" s="419"/>
    </row>
    <row r="38" spans="3:12" hidden="1" x14ac:dyDescent="0.25">
      <c r="C38" s="419"/>
      <c r="D38" s="419"/>
      <c r="E38" s="419"/>
      <c r="F38" s="422"/>
      <c r="G38" s="416"/>
      <c r="H38" s="416"/>
      <c r="I38" s="416"/>
      <c r="J38" s="419"/>
      <c r="K38" s="419"/>
      <c r="L38" s="419"/>
    </row>
    <row r="39" spans="3:12" ht="30.75" hidden="1" thickBot="1" x14ac:dyDescent="0.3">
      <c r="C39" s="473" t="s">
        <v>44</v>
      </c>
      <c r="D39" s="473" t="s">
        <v>55</v>
      </c>
      <c r="E39" s="473" t="s">
        <v>57</v>
      </c>
      <c r="F39" s="474" t="s">
        <v>27</v>
      </c>
      <c r="G39" s="474" t="s">
        <v>187</v>
      </c>
      <c r="H39" s="513" t="s">
        <v>46</v>
      </c>
      <c r="I39" s="473" t="s">
        <v>188</v>
      </c>
      <c r="J39" s="473" t="s">
        <v>469</v>
      </c>
      <c r="K39" s="473" t="s">
        <v>470</v>
      </c>
      <c r="L39" s="473" t="s">
        <v>525</v>
      </c>
    </row>
    <row r="40" spans="3:12" ht="15.75" hidden="1" thickBot="1" x14ac:dyDescent="0.3">
      <c r="C40" s="506" t="s">
        <v>1455</v>
      </c>
      <c r="D40" s="479"/>
      <c r="E40" s="425">
        <f>HLOOKUP($C40,$CB$2:$CE$3,2,0)</f>
        <v>15000</v>
      </c>
      <c r="F40" s="426">
        <f>D40*E40</f>
        <v>0</v>
      </c>
      <c r="G40" s="511"/>
      <c r="H40" s="514" t="s">
        <v>396</v>
      </c>
      <c r="I40" s="427" t="str">
        <f>VLOOKUP(H40,Presupuesto!$B$11:$C$586,2,0)</f>
        <v>EQUIPOS PARA COMPUTACION</v>
      </c>
      <c r="J40" s="501" t="s">
        <v>156</v>
      </c>
      <c r="K40" s="427" t="s">
        <v>453</v>
      </c>
      <c r="L40" s="427"/>
    </row>
    <row r="41" spans="3:12" hidden="1" x14ac:dyDescent="0.25">
      <c r="C41" s="506" t="s">
        <v>1453</v>
      </c>
      <c r="D41" s="475"/>
      <c r="E41" s="425">
        <f>HLOOKUP($C41,$CB$2:$CE$3,2,0)</f>
        <v>35000</v>
      </c>
      <c r="F41" s="426">
        <f>D41*E41</f>
        <v>0</v>
      </c>
      <c r="G41" s="511"/>
      <c r="H41" s="515" t="s">
        <v>396</v>
      </c>
      <c r="I41" s="430" t="str">
        <f>VLOOKUP(H41,Presupuesto!$B$11:$C$586,2,0)</f>
        <v>EQUIPOS PARA COMPUTACION</v>
      </c>
      <c r="J41" s="427" t="str">
        <f>$J$40</f>
        <v>Estudiantes</v>
      </c>
      <c r="K41" s="427" t="s">
        <v>471</v>
      </c>
      <c r="L41" s="427"/>
    </row>
    <row r="42" spans="3:12" hidden="1" x14ac:dyDescent="0.25">
      <c r="C42" s="428" t="s">
        <v>73</v>
      </c>
      <c r="D42" s="475"/>
      <c r="E42" s="429">
        <v>4000</v>
      </c>
      <c r="F42" s="426">
        <f t="shared" ref="F42:F53" si="1">D42*E42</f>
        <v>0</v>
      </c>
      <c r="G42" s="511"/>
      <c r="H42" s="515" t="s">
        <v>1101</v>
      </c>
      <c r="I42" s="430" t="str">
        <f>VLOOKUP(H42,Presupuesto!$B$11:$C$586,2,0)</f>
        <v>EQUIPOS VARIOS DE OFICINA</v>
      </c>
      <c r="J42" s="427" t="str">
        <f>$J$40</f>
        <v>Estudiantes</v>
      </c>
      <c r="K42" s="427" t="s">
        <v>454</v>
      </c>
      <c r="L42" s="427"/>
    </row>
    <row r="43" spans="3:12" hidden="1" x14ac:dyDescent="0.25">
      <c r="C43" s="428" t="s">
        <v>74</v>
      </c>
      <c r="D43" s="475"/>
      <c r="E43" s="429">
        <v>8000</v>
      </c>
      <c r="F43" s="426">
        <f t="shared" si="1"/>
        <v>0</v>
      </c>
      <c r="G43" s="511"/>
      <c r="H43" s="515" t="s">
        <v>396</v>
      </c>
      <c r="I43" s="430" t="str">
        <f>VLOOKUP(H43,Presupuesto!$B$11:$C$586,2,0)</f>
        <v>EQUIPOS PARA COMPUTACION</v>
      </c>
      <c r="J43" s="427" t="str">
        <f t="shared" ref="J43:J52" si="2">$J$40</f>
        <v>Estudiantes</v>
      </c>
      <c r="K43" s="427" t="s">
        <v>454</v>
      </c>
      <c r="L43" s="427"/>
    </row>
    <row r="44" spans="3:12" hidden="1" x14ac:dyDescent="0.25">
      <c r="C44" s="428" t="s">
        <v>75</v>
      </c>
      <c r="D44" s="475"/>
      <c r="E44" s="429">
        <v>5000</v>
      </c>
      <c r="F44" s="426">
        <f t="shared" si="1"/>
        <v>0</v>
      </c>
      <c r="G44" s="511"/>
      <c r="H44" s="515" t="s">
        <v>396</v>
      </c>
      <c r="I44" s="430" t="str">
        <f>VLOOKUP(H44,Presupuesto!$B$11:$C$586,2,0)</f>
        <v>EQUIPOS PARA COMPUTACION</v>
      </c>
      <c r="J44" s="427" t="str">
        <f t="shared" si="2"/>
        <v>Estudiantes</v>
      </c>
      <c r="K44" s="427" t="s">
        <v>454</v>
      </c>
      <c r="L44" s="427"/>
    </row>
    <row r="45" spans="3:12" hidden="1" x14ac:dyDescent="0.25">
      <c r="C45" s="428" t="s">
        <v>35</v>
      </c>
      <c r="D45" s="475"/>
      <c r="E45" s="429">
        <v>13000</v>
      </c>
      <c r="F45" s="426">
        <f t="shared" si="1"/>
        <v>0</v>
      </c>
      <c r="G45" s="511"/>
      <c r="H45" s="515" t="s">
        <v>395</v>
      </c>
      <c r="I45" s="430" t="str">
        <f>VLOOKUP(H45,Presupuesto!$B$11:$C$586,2,0)</f>
        <v>EQUIPO DE COMUNICACIàN Y SE¥ALAMIENTO</v>
      </c>
      <c r="J45" s="427" t="str">
        <f t="shared" si="2"/>
        <v>Estudiantes</v>
      </c>
      <c r="K45" s="427" t="s">
        <v>454</v>
      </c>
      <c r="L45" s="427"/>
    </row>
    <row r="46" spans="3:12" hidden="1" x14ac:dyDescent="0.25">
      <c r="C46" s="428" t="s">
        <v>76</v>
      </c>
      <c r="D46" s="475"/>
      <c r="E46" s="429">
        <v>15000</v>
      </c>
      <c r="F46" s="426">
        <f t="shared" si="1"/>
        <v>0</v>
      </c>
      <c r="G46" s="511"/>
      <c r="H46" s="515" t="s">
        <v>395</v>
      </c>
      <c r="I46" s="430" t="str">
        <f>VLOOKUP(H46,Presupuesto!$B$11:$C$586,2,0)</f>
        <v>EQUIPO DE COMUNICACIàN Y SE¥ALAMIENTO</v>
      </c>
      <c r="J46" s="427" t="str">
        <f t="shared" si="2"/>
        <v>Estudiantes</v>
      </c>
      <c r="K46" s="427" t="s">
        <v>454</v>
      </c>
      <c r="L46" s="427"/>
    </row>
    <row r="47" spans="3:12" hidden="1" x14ac:dyDescent="0.25">
      <c r="C47" s="428" t="s">
        <v>77</v>
      </c>
      <c r="D47" s="475"/>
      <c r="E47" s="429">
        <v>10000</v>
      </c>
      <c r="F47" s="426">
        <f t="shared" si="1"/>
        <v>0</v>
      </c>
      <c r="G47" s="511"/>
      <c r="H47" s="515" t="s">
        <v>395</v>
      </c>
      <c r="I47" s="430" t="str">
        <f>VLOOKUP(H47,Presupuesto!$B$11:$C$586,2,0)</f>
        <v>EQUIPO DE COMUNICACIàN Y SE¥ALAMIENTO</v>
      </c>
      <c r="J47" s="427" t="str">
        <f t="shared" si="2"/>
        <v>Estudiantes</v>
      </c>
      <c r="K47" s="427" t="s">
        <v>462</v>
      </c>
      <c r="L47" s="427"/>
    </row>
    <row r="48" spans="3:12" hidden="1" x14ac:dyDescent="0.25">
      <c r="C48" s="428" t="s">
        <v>78</v>
      </c>
      <c r="D48" s="475"/>
      <c r="E48" s="429">
        <v>10000</v>
      </c>
      <c r="F48" s="426">
        <f t="shared" si="1"/>
        <v>0</v>
      </c>
      <c r="G48" s="511"/>
      <c r="H48" s="515" t="s">
        <v>399</v>
      </c>
      <c r="I48" s="430" t="str">
        <f>VLOOKUP(H48,Presupuesto!$B$11:$C$586,2,0)</f>
        <v>APLICACIONES INFORMATICAS (45100-00)</v>
      </c>
      <c r="J48" s="427" t="str">
        <f t="shared" si="2"/>
        <v>Estudiantes</v>
      </c>
      <c r="K48" s="427" t="s">
        <v>458</v>
      </c>
      <c r="L48" s="427"/>
    </row>
    <row r="49" spans="3:12" hidden="1" x14ac:dyDescent="0.25">
      <c r="C49" s="437" t="s">
        <v>79</v>
      </c>
      <c r="D49" s="475"/>
      <c r="E49" s="429">
        <v>2000</v>
      </c>
      <c r="F49" s="426">
        <f t="shared" si="1"/>
        <v>0</v>
      </c>
      <c r="G49" s="511"/>
      <c r="H49" s="515" t="s">
        <v>396</v>
      </c>
      <c r="I49" s="438" t="str">
        <f>VLOOKUP(H49,Presupuesto!$B$11:$C$586,2,0)</f>
        <v>EQUIPOS PARA COMPUTACION</v>
      </c>
      <c r="J49" s="427" t="str">
        <f t="shared" si="2"/>
        <v>Estudiantes</v>
      </c>
      <c r="K49" s="427" t="s">
        <v>454</v>
      </c>
      <c r="L49" s="427"/>
    </row>
    <row r="50" spans="3:12" hidden="1" x14ac:dyDescent="0.25">
      <c r="C50" s="437" t="s">
        <v>80</v>
      </c>
      <c r="D50" s="475"/>
      <c r="E50" s="429">
        <v>1500</v>
      </c>
      <c r="F50" s="426">
        <f t="shared" si="1"/>
        <v>0</v>
      </c>
      <c r="G50" s="511"/>
      <c r="H50" s="515" t="s">
        <v>1061</v>
      </c>
      <c r="I50" s="438" t="str">
        <f>VLOOKUP(H50,Presupuesto!$B$11:$C$586,2,0)</f>
        <v>UTILES Y MATERIALES ELECTRICOS</v>
      </c>
      <c r="J50" s="427" t="str">
        <f t="shared" si="2"/>
        <v>Estudiantes</v>
      </c>
      <c r="K50" s="427" t="s">
        <v>454</v>
      </c>
      <c r="L50" s="427"/>
    </row>
    <row r="51" spans="3:12" hidden="1" x14ac:dyDescent="0.25">
      <c r="C51" s="437" t="s">
        <v>81</v>
      </c>
      <c r="D51" s="475"/>
      <c r="E51" s="429">
        <v>1500</v>
      </c>
      <c r="F51" s="426">
        <f t="shared" si="1"/>
        <v>0</v>
      </c>
      <c r="G51" s="511"/>
      <c r="H51" s="515" t="s">
        <v>396</v>
      </c>
      <c r="I51" s="438" t="str">
        <f>VLOOKUP(H51,Presupuesto!$B$11:$C$586,2,0)</f>
        <v>EQUIPOS PARA COMPUTACION</v>
      </c>
      <c r="J51" s="427" t="str">
        <f t="shared" si="2"/>
        <v>Estudiantes</v>
      </c>
      <c r="K51" s="427" t="s">
        <v>454</v>
      </c>
      <c r="L51" s="427"/>
    </row>
    <row r="52" spans="3:12" hidden="1" x14ac:dyDescent="0.25">
      <c r="C52" s="437" t="s">
        <v>82</v>
      </c>
      <c r="D52" s="475"/>
      <c r="E52" s="429">
        <v>500</v>
      </c>
      <c r="F52" s="426">
        <f t="shared" si="1"/>
        <v>0</v>
      </c>
      <c r="G52" s="511"/>
      <c r="H52" s="515" t="s">
        <v>1070</v>
      </c>
      <c r="I52" s="438" t="str">
        <f>VLOOKUP(H52,Presupuesto!$B$11:$C$586,2,0)</f>
        <v>OTROS RESPUESTOS Y ACCESORIOS MENORES</v>
      </c>
      <c r="J52" s="427" t="str">
        <f t="shared" si="2"/>
        <v>Estudiantes</v>
      </c>
      <c r="K52" s="427" t="s">
        <v>454</v>
      </c>
      <c r="L52" s="427"/>
    </row>
    <row r="53" spans="3:12" ht="15.75" hidden="1" thickBot="1" x14ac:dyDescent="0.3">
      <c r="C53" s="431" t="s">
        <v>83</v>
      </c>
      <c r="D53" s="480"/>
      <c r="E53" s="433">
        <v>20</v>
      </c>
      <c r="F53" s="434">
        <f t="shared" si="1"/>
        <v>0</v>
      </c>
      <c r="G53" s="512"/>
      <c r="H53" s="435" t="s">
        <v>1070</v>
      </c>
      <c r="I53" s="449" t="str">
        <f>VLOOKUP(H53,Presupuesto!$B$11:$C$586,2,0)</f>
        <v>OTROS RESPUESTOS Y ACCESORIOS MENORES</v>
      </c>
      <c r="J53" s="435" t="str">
        <f>$J$40</f>
        <v>Estudiantes</v>
      </c>
      <c r="K53" s="449" t="s">
        <v>453</v>
      </c>
      <c r="L53" s="449"/>
    </row>
    <row r="54" spans="3:12" hidden="1" x14ac:dyDescent="0.25"/>
    <row r="55" spans="3:12" ht="15.75" hidden="1" thickBot="1" x14ac:dyDescent="0.3"/>
    <row r="56" spans="3:12" ht="15.75" hidden="1" thickBot="1" x14ac:dyDescent="0.3">
      <c r="C56" s="411" t="s">
        <v>43</v>
      </c>
      <c r="D56" s="436">
        <f>SUM(F63:F76)</f>
        <v>0</v>
      </c>
      <c r="E56" s="419"/>
      <c r="F56" s="415"/>
      <c r="G56" s="418"/>
      <c r="H56" s="415"/>
      <c r="I56" s="415"/>
      <c r="J56" s="419"/>
      <c r="K56" s="419"/>
      <c r="L56" s="419"/>
    </row>
    <row r="57" spans="3:12" hidden="1" x14ac:dyDescent="0.25">
      <c r="C57" s="415"/>
      <c r="D57" s="413"/>
      <c r="E57" s="422"/>
      <c r="F57" s="422"/>
      <c r="G57" s="422"/>
      <c r="H57" s="416"/>
      <c r="I57" s="416"/>
      <c r="J57" s="416"/>
      <c r="K57" s="439"/>
      <c r="L57" s="419"/>
    </row>
    <row r="58" spans="3:12" hidden="1" x14ac:dyDescent="0.25">
      <c r="C58" s="415"/>
      <c r="D58" s="413"/>
      <c r="E58" s="422"/>
      <c r="F58" s="422"/>
      <c r="G58" s="422"/>
      <c r="H58" s="416"/>
      <c r="I58" s="416"/>
      <c r="J58" s="416"/>
      <c r="K58" s="439"/>
      <c r="L58" s="419"/>
    </row>
    <row r="59" spans="3:12" ht="15.75" hidden="1" x14ac:dyDescent="0.25">
      <c r="C59" s="494" t="s">
        <v>450</v>
      </c>
      <c r="D59" s="495"/>
      <c r="E59" s="422"/>
      <c r="F59" s="422"/>
      <c r="G59" s="422"/>
      <c r="H59" s="416"/>
      <c r="I59" s="416"/>
      <c r="J59" s="416"/>
      <c r="K59" s="439"/>
      <c r="L59" s="419"/>
    </row>
    <row r="60" spans="3:12" ht="18.75" hidden="1" x14ac:dyDescent="0.25">
      <c r="C60" s="496" t="e">
        <f>#VALUE!</f>
        <v>#VALUE!</v>
      </c>
      <c r="D60" s="413"/>
      <c r="E60" s="422"/>
      <c r="F60" s="422"/>
      <c r="G60" s="422"/>
      <c r="H60" s="416"/>
      <c r="I60" s="416"/>
      <c r="J60" s="416"/>
      <c r="K60" s="439"/>
      <c r="L60" s="419"/>
    </row>
    <row r="61" spans="3:12" hidden="1" x14ac:dyDescent="0.25">
      <c r="C61" s="419"/>
      <c r="D61" s="419"/>
      <c r="E61" s="419"/>
      <c r="F61" s="422"/>
      <c r="G61" s="416"/>
      <c r="H61" s="416"/>
      <c r="I61" s="416"/>
      <c r="J61" s="419"/>
      <c r="K61" s="419"/>
      <c r="L61" s="419"/>
    </row>
    <row r="62" spans="3:12" ht="30.75" hidden="1" thickBot="1" x14ac:dyDescent="0.3">
      <c r="C62" s="473" t="s">
        <v>44</v>
      </c>
      <c r="D62" s="473" t="s">
        <v>55</v>
      </c>
      <c r="E62" s="473" t="s">
        <v>57</v>
      </c>
      <c r="F62" s="474" t="s">
        <v>27</v>
      </c>
      <c r="G62" s="474" t="s">
        <v>187</v>
      </c>
      <c r="H62" s="513" t="s">
        <v>46</v>
      </c>
      <c r="I62" s="473" t="s">
        <v>188</v>
      </c>
      <c r="J62" s="473" t="s">
        <v>469</v>
      </c>
      <c r="K62" s="473" t="s">
        <v>470</v>
      </c>
      <c r="L62" s="473" t="s">
        <v>525</v>
      </c>
    </row>
    <row r="63" spans="3:12" ht="15.75" hidden="1" thickBot="1" x14ac:dyDescent="0.3">
      <c r="C63" s="506" t="s">
        <v>1455</v>
      </c>
      <c r="D63" s="479"/>
      <c r="E63" s="425">
        <f>HLOOKUP($C63,$CB$2:$CE$3,2,0)</f>
        <v>15000</v>
      </c>
      <c r="F63" s="426">
        <f>D63*E63</f>
        <v>0</v>
      </c>
      <c r="G63" s="511"/>
      <c r="H63" s="514" t="s">
        <v>396</v>
      </c>
      <c r="I63" s="427" t="str">
        <f>VLOOKUP(H63,Presupuesto!$B$11:$C$586,2,0)</f>
        <v>EQUIPOS PARA COMPUTACION</v>
      </c>
      <c r="J63" s="501" t="s">
        <v>156</v>
      </c>
      <c r="K63" s="427" t="s">
        <v>453</v>
      </c>
      <c r="L63" s="427"/>
    </row>
    <row r="64" spans="3:12" hidden="1" x14ac:dyDescent="0.25">
      <c r="C64" s="506" t="s">
        <v>1453</v>
      </c>
      <c r="D64" s="475"/>
      <c r="E64" s="425">
        <f>HLOOKUP($C64,$CB$2:$CE$3,2,0)</f>
        <v>35000</v>
      </c>
      <c r="F64" s="426">
        <f>D64*E64</f>
        <v>0</v>
      </c>
      <c r="G64" s="511"/>
      <c r="H64" s="515" t="s">
        <v>396</v>
      </c>
      <c r="I64" s="430" t="str">
        <f>VLOOKUP(H64,Presupuesto!$B$11:$C$586,2,0)</f>
        <v>EQUIPOS PARA COMPUTACION</v>
      </c>
      <c r="J64" s="427" t="str">
        <f>$J$63</f>
        <v>Estudiantes</v>
      </c>
      <c r="K64" s="427" t="s">
        <v>471</v>
      </c>
      <c r="L64" s="427"/>
    </row>
    <row r="65" spans="3:12" hidden="1" x14ac:dyDescent="0.25">
      <c r="C65" s="428" t="s">
        <v>73</v>
      </c>
      <c r="D65" s="475"/>
      <c r="E65" s="429">
        <v>4000</v>
      </c>
      <c r="F65" s="426">
        <f t="shared" ref="F65:F76" si="3">D65*E65</f>
        <v>0</v>
      </c>
      <c r="G65" s="511"/>
      <c r="H65" s="515" t="s">
        <v>1101</v>
      </c>
      <c r="I65" s="430" t="str">
        <f>VLOOKUP(H65,Presupuesto!$B$11:$C$586,2,0)</f>
        <v>EQUIPOS VARIOS DE OFICINA</v>
      </c>
      <c r="J65" s="427" t="str">
        <f t="shared" ref="J65:J75" si="4">$J$63</f>
        <v>Estudiantes</v>
      </c>
      <c r="K65" s="427" t="s">
        <v>454</v>
      </c>
      <c r="L65" s="427"/>
    </row>
    <row r="66" spans="3:12" hidden="1" x14ac:dyDescent="0.25">
      <c r="C66" s="428" t="s">
        <v>74</v>
      </c>
      <c r="D66" s="475"/>
      <c r="E66" s="429">
        <v>8000</v>
      </c>
      <c r="F66" s="426">
        <f t="shared" si="3"/>
        <v>0</v>
      </c>
      <c r="G66" s="511"/>
      <c r="H66" s="515" t="s">
        <v>396</v>
      </c>
      <c r="I66" s="430" t="str">
        <f>VLOOKUP(H66,Presupuesto!$B$11:$C$586,2,0)</f>
        <v>EQUIPOS PARA COMPUTACION</v>
      </c>
      <c r="J66" s="427" t="str">
        <f t="shared" si="4"/>
        <v>Estudiantes</v>
      </c>
      <c r="K66" s="427" t="s">
        <v>454</v>
      </c>
      <c r="L66" s="427"/>
    </row>
    <row r="67" spans="3:12" hidden="1" x14ac:dyDescent="0.25">
      <c r="C67" s="428" t="s">
        <v>75</v>
      </c>
      <c r="D67" s="475"/>
      <c r="E67" s="429">
        <v>5000</v>
      </c>
      <c r="F67" s="426">
        <f t="shared" si="3"/>
        <v>0</v>
      </c>
      <c r="G67" s="511"/>
      <c r="H67" s="515" t="s">
        <v>396</v>
      </c>
      <c r="I67" s="430" t="str">
        <f>VLOOKUP(H67,Presupuesto!$B$11:$C$586,2,0)</f>
        <v>EQUIPOS PARA COMPUTACION</v>
      </c>
      <c r="J67" s="427" t="str">
        <f t="shared" si="4"/>
        <v>Estudiantes</v>
      </c>
      <c r="K67" s="427" t="s">
        <v>454</v>
      </c>
      <c r="L67" s="427"/>
    </row>
    <row r="68" spans="3:12" hidden="1" x14ac:dyDescent="0.25">
      <c r="C68" s="428" t="s">
        <v>35</v>
      </c>
      <c r="D68" s="475"/>
      <c r="E68" s="429">
        <v>13000</v>
      </c>
      <c r="F68" s="426">
        <f t="shared" si="3"/>
        <v>0</v>
      </c>
      <c r="G68" s="511"/>
      <c r="H68" s="515" t="s">
        <v>395</v>
      </c>
      <c r="I68" s="430" t="str">
        <f>VLOOKUP(H68,Presupuesto!$B$11:$C$586,2,0)</f>
        <v>EQUIPO DE COMUNICACIàN Y SE¥ALAMIENTO</v>
      </c>
      <c r="J68" s="427" t="str">
        <f t="shared" si="4"/>
        <v>Estudiantes</v>
      </c>
      <c r="K68" s="427" t="s">
        <v>454</v>
      </c>
      <c r="L68" s="427"/>
    </row>
    <row r="69" spans="3:12" hidden="1" x14ac:dyDescent="0.25">
      <c r="C69" s="428" t="s">
        <v>76</v>
      </c>
      <c r="D69" s="475"/>
      <c r="E69" s="429">
        <v>15000</v>
      </c>
      <c r="F69" s="426">
        <f t="shared" si="3"/>
        <v>0</v>
      </c>
      <c r="G69" s="511"/>
      <c r="H69" s="515" t="s">
        <v>395</v>
      </c>
      <c r="I69" s="430" t="str">
        <f>VLOOKUP(H69,Presupuesto!$B$11:$C$586,2,0)</f>
        <v>EQUIPO DE COMUNICACIàN Y SE¥ALAMIENTO</v>
      </c>
      <c r="J69" s="427" t="str">
        <f t="shared" si="4"/>
        <v>Estudiantes</v>
      </c>
      <c r="K69" s="427" t="s">
        <v>454</v>
      </c>
      <c r="L69" s="427"/>
    </row>
    <row r="70" spans="3:12" hidden="1" x14ac:dyDescent="0.25">
      <c r="C70" s="428" t="s">
        <v>77</v>
      </c>
      <c r="D70" s="475"/>
      <c r="E70" s="429">
        <v>10000</v>
      </c>
      <c r="F70" s="426">
        <f t="shared" si="3"/>
        <v>0</v>
      </c>
      <c r="G70" s="511"/>
      <c r="H70" s="515" t="s">
        <v>395</v>
      </c>
      <c r="I70" s="430" t="str">
        <f>VLOOKUP(H70,Presupuesto!$B$11:$C$586,2,0)</f>
        <v>EQUIPO DE COMUNICACIàN Y SE¥ALAMIENTO</v>
      </c>
      <c r="J70" s="427" t="str">
        <f t="shared" si="4"/>
        <v>Estudiantes</v>
      </c>
      <c r="K70" s="427" t="s">
        <v>462</v>
      </c>
      <c r="L70" s="427"/>
    </row>
    <row r="71" spans="3:12" hidden="1" x14ac:dyDescent="0.25">
      <c r="C71" s="428" t="s">
        <v>78</v>
      </c>
      <c r="D71" s="475"/>
      <c r="E71" s="429">
        <v>10000</v>
      </c>
      <c r="F71" s="426">
        <f t="shared" si="3"/>
        <v>0</v>
      </c>
      <c r="G71" s="511"/>
      <c r="H71" s="515" t="s">
        <v>399</v>
      </c>
      <c r="I71" s="430" t="str">
        <f>VLOOKUP(H71,Presupuesto!$B$11:$C$586,2,0)</f>
        <v>APLICACIONES INFORMATICAS (45100-00)</v>
      </c>
      <c r="J71" s="427" t="str">
        <f t="shared" si="4"/>
        <v>Estudiantes</v>
      </c>
      <c r="K71" s="427" t="s">
        <v>458</v>
      </c>
      <c r="L71" s="427"/>
    </row>
    <row r="72" spans="3:12" hidden="1" x14ac:dyDescent="0.25">
      <c r="C72" s="437" t="s">
        <v>79</v>
      </c>
      <c r="D72" s="475"/>
      <c r="E72" s="429">
        <v>2000</v>
      </c>
      <c r="F72" s="426">
        <f t="shared" si="3"/>
        <v>0</v>
      </c>
      <c r="G72" s="511"/>
      <c r="H72" s="515" t="s">
        <v>396</v>
      </c>
      <c r="I72" s="438" t="str">
        <f>VLOOKUP(H72,Presupuesto!$B$11:$C$586,2,0)</f>
        <v>EQUIPOS PARA COMPUTACION</v>
      </c>
      <c r="J72" s="427" t="str">
        <f t="shared" si="4"/>
        <v>Estudiantes</v>
      </c>
      <c r="K72" s="427" t="s">
        <v>454</v>
      </c>
      <c r="L72" s="427"/>
    </row>
    <row r="73" spans="3:12" hidden="1" x14ac:dyDescent="0.25">
      <c r="C73" s="437" t="s">
        <v>80</v>
      </c>
      <c r="D73" s="475"/>
      <c r="E73" s="429">
        <v>1500</v>
      </c>
      <c r="F73" s="426">
        <f t="shared" si="3"/>
        <v>0</v>
      </c>
      <c r="G73" s="511"/>
      <c r="H73" s="515" t="s">
        <v>1061</v>
      </c>
      <c r="I73" s="438" t="str">
        <f>VLOOKUP(H73,Presupuesto!$B$11:$C$586,2,0)</f>
        <v>UTILES Y MATERIALES ELECTRICOS</v>
      </c>
      <c r="J73" s="427" t="str">
        <f t="shared" si="4"/>
        <v>Estudiantes</v>
      </c>
      <c r="K73" s="427" t="s">
        <v>454</v>
      </c>
      <c r="L73" s="427"/>
    </row>
    <row r="74" spans="3:12" hidden="1" x14ac:dyDescent="0.25">
      <c r="C74" s="437" t="s">
        <v>81</v>
      </c>
      <c r="D74" s="475"/>
      <c r="E74" s="429">
        <v>1500</v>
      </c>
      <c r="F74" s="426">
        <f t="shared" si="3"/>
        <v>0</v>
      </c>
      <c r="G74" s="511"/>
      <c r="H74" s="515" t="s">
        <v>396</v>
      </c>
      <c r="I74" s="438" t="str">
        <f>VLOOKUP(H74,Presupuesto!$B$11:$C$586,2,0)</f>
        <v>EQUIPOS PARA COMPUTACION</v>
      </c>
      <c r="J74" s="427" t="str">
        <f t="shared" si="4"/>
        <v>Estudiantes</v>
      </c>
      <c r="K74" s="427" t="s">
        <v>454</v>
      </c>
      <c r="L74" s="427"/>
    </row>
    <row r="75" spans="3:12" hidden="1" x14ac:dyDescent="0.25">
      <c r="C75" s="437" t="s">
        <v>82</v>
      </c>
      <c r="D75" s="475"/>
      <c r="E75" s="429">
        <v>500</v>
      </c>
      <c r="F75" s="426">
        <f t="shared" si="3"/>
        <v>0</v>
      </c>
      <c r="G75" s="511"/>
      <c r="H75" s="515" t="s">
        <v>1070</v>
      </c>
      <c r="I75" s="438" t="str">
        <f>VLOOKUP(H75,Presupuesto!$B$11:$C$586,2,0)</f>
        <v>OTROS RESPUESTOS Y ACCESORIOS MENORES</v>
      </c>
      <c r="J75" s="427" t="str">
        <f t="shared" si="4"/>
        <v>Estudiantes</v>
      </c>
      <c r="K75" s="427" t="s">
        <v>454</v>
      </c>
      <c r="L75" s="427"/>
    </row>
    <row r="76" spans="3:12" ht="15.75" hidden="1" thickBot="1" x14ac:dyDescent="0.3">
      <c r="C76" s="431" t="s">
        <v>83</v>
      </c>
      <c r="D76" s="480"/>
      <c r="E76" s="433">
        <v>20</v>
      </c>
      <c r="F76" s="434">
        <f t="shared" si="3"/>
        <v>0</v>
      </c>
      <c r="G76" s="512"/>
      <c r="H76" s="435" t="s">
        <v>1070</v>
      </c>
      <c r="I76" s="449" t="str">
        <f>VLOOKUP(H76,Presupuesto!$B$11:$C$586,2,0)</f>
        <v>OTROS RESPUESTOS Y ACCESORIOS MENORES</v>
      </c>
      <c r="J76" s="435" t="str">
        <f>$J$63</f>
        <v>Estudiantes</v>
      </c>
      <c r="K76" s="449" t="s">
        <v>453</v>
      </c>
      <c r="L76" s="449"/>
    </row>
    <row r="77" spans="3:12" hidden="1" x14ac:dyDescent="0.25">
      <c r="C77" s="419"/>
      <c r="D77" s="419"/>
      <c r="E77" s="419"/>
      <c r="F77" s="422"/>
      <c r="G77" s="416"/>
      <c r="H77" s="416"/>
      <c r="I77" s="416"/>
      <c r="J77" s="419"/>
      <c r="K77" s="419"/>
      <c r="L77" s="419"/>
    </row>
    <row r="78" spans="3:12" ht="15.75" hidden="1" thickBot="1" x14ac:dyDescent="0.3">
      <c r="C78" s="419"/>
      <c r="D78" s="419"/>
      <c r="E78" s="419"/>
      <c r="F78" s="419"/>
      <c r="G78" s="417"/>
      <c r="H78" s="419"/>
      <c r="I78" s="419"/>
      <c r="J78" s="419"/>
      <c r="K78" s="419"/>
      <c r="L78" s="419"/>
    </row>
    <row r="79" spans="3:12" ht="15.75" hidden="1" thickBot="1" x14ac:dyDescent="0.3">
      <c r="C79" s="411" t="s">
        <v>43</v>
      </c>
      <c r="D79" s="436">
        <f>SUM(F86:F99)</f>
        <v>0</v>
      </c>
      <c r="E79" s="419"/>
      <c r="F79" s="415"/>
      <c r="G79" s="418"/>
      <c r="H79" s="415"/>
      <c r="I79" s="415"/>
      <c r="J79" s="419"/>
      <c r="K79" s="419"/>
      <c r="L79" s="419"/>
    </row>
    <row r="80" spans="3:12" hidden="1" x14ac:dyDescent="0.25">
      <c r="C80" s="415"/>
      <c r="D80" s="413"/>
      <c r="E80" s="422"/>
      <c r="F80" s="422"/>
      <c r="G80" s="422"/>
      <c r="H80" s="416"/>
      <c r="I80" s="416"/>
      <c r="J80" s="416"/>
      <c r="K80" s="439"/>
      <c r="L80" s="419"/>
    </row>
    <row r="81" spans="3:12" hidden="1" x14ac:dyDescent="0.25">
      <c r="C81" s="415"/>
      <c r="D81" s="413"/>
      <c r="E81" s="422"/>
      <c r="F81" s="422"/>
      <c r="G81" s="422"/>
      <c r="H81" s="416"/>
      <c r="I81" s="416"/>
      <c r="J81" s="416"/>
      <c r="K81" s="439"/>
      <c r="L81" s="419"/>
    </row>
    <row r="82" spans="3:12" ht="15.75" hidden="1" x14ac:dyDescent="0.25">
      <c r="C82" s="494" t="s">
        <v>450</v>
      </c>
      <c r="D82" s="495"/>
      <c r="E82" s="422"/>
      <c r="F82" s="422"/>
      <c r="G82" s="422"/>
      <c r="H82" s="416"/>
      <c r="I82" s="416"/>
      <c r="J82" s="416"/>
      <c r="K82" s="439"/>
      <c r="L82" s="419"/>
    </row>
    <row r="83" spans="3:12" ht="18.75" hidden="1" x14ac:dyDescent="0.25">
      <c r="C83" s="496" t="e">
        <f>#VALUE!</f>
        <v>#VALUE!</v>
      </c>
      <c r="D83" s="413"/>
      <c r="E83" s="422"/>
      <c r="F83" s="422"/>
      <c r="G83" s="422"/>
      <c r="H83" s="416"/>
      <c r="I83" s="416"/>
      <c r="J83" s="416"/>
      <c r="K83" s="439"/>
      <c r="L83" s="419"/>
    </row>
    <row r="84" spans="3:12" hidden="1" x14ac:dyDescent="0.25">
      <c r="C84" s="419"/>
      <c r="D84" s="419"/>
      <c r="E84" s="419"/>
      <c r="F84" s="422"/>
      <c r="G84" s="416"/>
      <c r="H84" s="416"/>
      <c r="I84" s="416"/>
      <c r="J84" s="419"/>
      <c r="K84" s="419"/>
      <c r="L84" s="419"/>
    </row>
    <row r="85" spans="3:12" ht="30.75" hidden="1" thickBot="1" x14ac:dyDescent="0.3">
      <c r="C85" s="473" t="s">
        <v>44</v>
      </c>
      <c r="D85" s="473" t="s">
        <v>55</v>
      </c>
      <c r="E85" s="473" t="s">
        <v>57</v>
      </c>
      <c r="F85" s="474" t="s">
        <v>27</v>
      </c>
      <c r="G85" s="474" t="s">
        <v>187</v>
      </c>
      <c r="H85" s="513" t="s">
        <v>46</v>
      </c>
      <c r="I85" s="473" t="s">
        <v>188</v>
      </c>
      <c r="J85" s="473" t="s">
        <v>469</v>
      </c>
      <c r="K85" s="473" t="s">
        <v>470</v>
      </c>
      <c r="L85" s="473" t="s">
        <v>525</v>
      </c>
    </row>
    <row r="86" spans="3:12" ht="15.75" hidden="1" thickBot="1" x14ac:dyDescent="0.3">
      <c r="C86" s="506" t="s">
        <v>1455</v>
      </c>
      <c r="D86" s="479"/>
      <c r="E86" s="425">
        <f>HLOOKUP($C86,$CB$2:$CE$3,2,0)</f>
        <v>15000</v>
      </c>
      <c r="F86" s="426">
        <f>D86*E86</f>
        <v>0</v>
      </c>
      <c r="G86" s="511"/>
      <c r="H86" s="514" t="s">
        <v>396</v>
      </c>
      <c r="I86" s="427" t="str">
        <f>VLOOKUP(H86,Presupuesto!$B$11:$C$586,2,0)</f>
        <v>EQUIPOS PARA COMPUTACION</v>
      </c>
      <c r="J86" s="501" t="s">
        <v>156</v>
      </c>
      <c r="K86" s="427" t="s">
        <v>453</v>
      </c>
      <c r="L86" s="427"/>
    </row>
    <row r="87" spans="3:12" hidden="1" x14ac:dyDescent="0.25">
      <c r="C87" s="506" t="s">
        <v>1453</v>
      </c>
      <c r="D87" s="475"/>
      <c r="E87" s="425">
        <f>HLOOKUP($C87,$CB$2:$CE$3,2,0)</f>
        <v>35000</v>
      </c>
      <c r="F87" s="426">
        <f>D87*E87</f>
        <v>0</v>
      </c>
      <c r="G87" s="511"/>
      <c r="H87" s="515" t="s">
        <v>396</v>
      </c>
      <c r="I87" s="430" t="str">
        <f>VLOOKUP(H87,Presupuesto!$B$11:$C$586,2,0)</f>
        <v>EQUIPOS PARA COMPUTACION</v>
      </c>
      <c r="J87" s="427" t="str">
        <f>$J$86</f>
        <v>Estudiantes</v>
      </c>
      <c r="K87" s="427" t="s">
        <v>471</v>
      </c>
      <c r="L87" s="427"/>
    </row>
    <row r="88" spans="3:12" hidden="1" x14ac:dyDescent="0.25">
      <c r="C88" s="428" t="s">
        <v>73</v>
      </c>
      <c r="D88" s="475"/>
      <c r="E88" s="429">
        <v>4000</v>
      </c>
      <c r="F88" s="426">
        <f t="shared" ref="F88:F99" si="5">D88*E88</f>
        <v>0</v>
      </c>
      <c r="G88" s="511"/>
      <c r="H88" s="515" t="s">
        <v>1101</v>
      </c>
      <c r="I88" s="430" t="str">
        <f>VLOOKUP(H88,Presupuesto!$B$11:$C$586,2,0)</f>
        <v>EQUIPOS VARIOS DE OFICINA</v>
      </c>
      <c r="J88" s="427" t="str">
        <f t="shared" ref="J88:J98" si="6">$J$86</f>
        <v>Estudiantes</v>
      </c>
      <c r="K88" s="427" t="s">
        <v>454</v>
      </c>
      <c r="L88" s="427"/>
    </row>
    <row r="89" spans="3:12" hidden="1" x14ac:dyDescent="0.25">
      <c r="C89" s="428" t="s">
        <v>74</v>
      </c>
      <c r="D89" s="475"/>
      <c r="E89" s="429">
        <v>8000</v>
      </c>
      <c r="F89" s="426">
        <f t="shared" si="5"/>
        <v>0</v>
      </c>
      <c r="G89" s="511"/>
      <c r="H89" s="515" t="s">
        <v>396</v>
      </c>
      <c r="I89" s="430" t="str">
        <f>VLOOKUP(H89,Presupuesto!$B$11:$C$586,2,0)</f>
        <v>EQUIPOS PARA COMPUTACION</v>
      </c>
      <c r="J89" s="427" t="str">
        <f t="shared" si="6"/>
        <v>Estudiantes</v>
      </c>
      <c r="K89" s="427" t="s">
        <v>454</v>
      </c>
      <c r="L89" s="427"/>
    </row>
    <row r="90" spans="3:12" hidden="1" x14ac:dyDescent="0.25">
      <c r="C90" s="428" t="s">
        <v>75</v>
      </c>
      <c r="D90" s="475"/>
      <c r="E90" s="429">
        <v>5000</v>
      </c>
      <c r="F90" s="426">
        <f t="shared" si="5"/>
        <v>0</v>
      </c>
      <c r="G90" s="511"/>
      <c r="H90" s="515" t="s">
        <v>396</v>
      </c>
      <c r="I90" s="430" t="str">
        <f>VLOOKUP(H90,Presupuesto!$B$11:$C$586,2,0)</f>
        <v>EQUIPOS PARA COMPUTACION</v>
      </c>
      <c r="J90" s="427" t="str">
        <f t="shared" si="6"/>
        <v>Estudiantes</v>
      </c>
      <c r="K90" s="427" t="s">
        <v>454</v>
      </c>
      <c r="L90" s="427"/>
    </row>
    <row r="91" spans="3:12" hidden="1" x14ac:dyDescent="0.25">
      <c r="C91" s="428" t="s">
        <v>35</v>
      </c>
      <c r="D91" s="475"/>
      <c r="E91" s="429">
        <v>13000</v>
      </c>
      <c r="F91" s="426">
        <f t="shared" si="5"/>
        <v>0</v>
      </c>
      <c r="G91" s="511"/>
      <c r="H91" s="515" t="s">
        <v>395</v>
      </c>
      <c r="I91" s="430" t="str">
        <f>VLOOKUP(H91,Presupuesto!$B$11:$C$586,2,0)</f>
        <v>EQUIPO DE COMUNICACIàN Y SE¥ALAMIENTO</v>
      </c>
      <c r="J91" s="427" t="str">
        <f t="shared" si="6"/>
        <v>Estudiantes</v>
      </c>
      <c r="K91" s="427" t="s">
        <v>454</v>
      </c>
      <c r="L91" s="427"/>
    </row>
    <row r="92" spans="3:12" hidden="1" x14ac:dyDescent="0.25">
      <c r="C92" s="428" t="s">
        <v>76</v>
      </c>
      <c r="D92" s="475"/>
      <c r="E92" s="429">
        <v>15000</v>
      </c>
      <c r="F92" s="426">
        <f t="shared" si="5"/>
        <v>0</v>
      </c>
      <c r="G92" s="511"/>
      <c r="H92" s="515" t="s">
        <v>395</v>
      </c>
      <c r="I92" s="430" t="str">
        <f>VLOOKUP(H92,Presupuesto!$B$11:$C$586,2,0)</f>
        <v>EQUIPO DE COMUNICACIàN Y SE¥ALAMIENTO</v>
      </c>
      <c r="J92" s="427" t="str">
        <f t="shared" si="6"/>
        <v>Estudiantes</v>
      </c>
      <c r="K92" s="427" t="s">
        <v>454</v>
      </c>
      <c r="L92" s="427"/>
    </row>
    <row r="93" spans="3:12" hidden="1" x14ac:dyDescent="0.25">
      <c r="C93" s="428" t="s">
        <v>77</v>
      </c>
      <c r="D93" s="475"/>
      <c r="E93" s="429">
        <v>10000</v>
      </c>
      <c r="F93" s="426">
        <f t="shared" si="5"/>
        <v>0</v>
      </c>
      <c r="G93" s="511"/>
      <c r="H93" s="515" t="s">
        <v>395</v>
      </c>
      <c r="I93" s="430" t="str">
        <f>VLOOKUP(H93,Presupuesto!$B$11:$C$586,2,0)</f>
        <v>EQUIPO DE COMUNICACIàN Y SE¥ALAMIENTO</v>
      </c>
      <c r="J93" s="427" t="str">
        <f t="shared" si="6"/>
        <v>Estudiantes</v>
      </c>
      <c r="K93" s="427" t="s">
        <v>462</v>
      </c>
      <c r="L93" s="427"/>
    </row>
    <row r="94" spans="3:12" hidden="1" x14ac:dyDescent="0.25">
      <c r="C94" s="428" t="s">
        <v>78</v>
      </c>
      <c r="D94" s="475"/>
      <c r="E94" s="429">
        <v>10000</v>
      </c>
      <c r="F94" s="426">
        <f t="shared" si="5"/>
        <v>0</v>
      </c>
      <c r="G94" s="511"/>
      <c r="H94" s="515" t="s">
        <v>399</v>
      </c>
      <c r="I94" s="430" t="str">
        <f>VLOOKUP(H94,Presupuesto!$B$11:$C$586,2,0)</f>
        <v>APLICACIONES INFORMATICAS (45100-00)</v>
      </c>
      <c r="J94" s="427" t="str">
        <f t="shared" si="6"/>
        <v>Estudiantes</v>
      </c>
      <c r="K94" s="427" t="s">
        <v>458</v>
      </c>
      <c r="L94" s="427"/>
    </row>
    <row r="95" spans="3:12" hidden="1" x14ac:dyDescent="0.25">
      <c r="C95" s="437" t="s">
        <v>79</v>
      </c>
      <c r="D95" s="475"/>
      <c r="E95" s="429">
        <v>2000</v>
      </c>
      <c r="F95" s="426">
        <f t="shared" si="5"/>
        <v>0</v>
      </c>
      <c r="G95" s="511"/>
      <c r="H95" s="515" t="s">
        <v>396</v>
      </c>
      <c r="I95" s="438" t="str">
        <f>VLOOKUP(H95,Presupuesto!$B$11:$C$586,2,0)</f>
        <v>EQUIPOS PARA COMPUTACION</v>
      </c>
      <c r="J95" s="427" t="str">
        <f t="shared" si="6"/>
        <v>Estudiantes</v>
      </c>
      <c r="K95" s="427" t="s">
        <v>454</v>
      </c>
      <c r="L95" s="427"/>
    </row>
    <row r="96" spans="3:12" hidden="1" x14ac:dyDescent="0.25">
      <c r="C96" s="437" t="s">
        <v>80</v>
      </c>
      <c r="D96" s="475"/>
      <c r="E96" s="429">
        <v>1500</v>
      </c>
      <c r="F96" s="426">
        <f t="shared" si="5"/>
        <v>0</v>
      </c>
      <c r="G96" s="511"/>
      <c r="H96" s="515" t="s">
        <v>1061</v>
      </c>
      <c r="I96" s="438" t="str">
        <f>VLOOKUP(H96,Presupuesto!$B$11:$C$586,2,0)</f>
        <v>UTILES Y MATERIALES ELECTRICOS</v>
      </c>
      <c r="J96" s="427" t="str">
        <f t="shared" si="6"/>
        <v>Estudiantes</v>
      </c>
      <c r="K96" s="427" t="s">
        <v>454</v>
      </c>
      <c r="L96" s="427"/>
    </row>
    <row r="97" spans="3:12" hidden="1" x14ac:dyDescent="0.25">
      <c r="C97" s="437" t="s">
        <v>81</v>
      </c>
      <c r="D97" s="475"/>
      <c r="E97" s="429">
        <v>1500</v>
      </c>
      <c r="F97" s="426">
        <f t="shared" si="5"/>
        <v>0</v>
      </c>
      <c r="G97" s="511"/>
      <c r="H97" s="515" t="s">
        <v>396</v>
      </c>
      <c r="I97" s="438" t="str">
        <f>VLOOKUP(H97,Presupuesto!$B$11:$C$586,2,0)</f>
        <v>EQUIPOS PARA COMPUTACION</v>
      </c>
      <c r="J97" s="427" t="str">
        <f t="shared" si="6"/>
        <v>Estudiantes</v>
      </c>
      <c r="K97" s="427" t="s">
        <v>454</v>
      </c>
      <c r="L97" s="427"/>
    </row>
    <row r="98" spans="3:12" hidden="1" x14ac:dyDescent="0.25">
      <c r="C98" s="437" t="s">
        <v>82</v>
      </c>
      <c r="D98" s="475"/>
      <c r="E98" s="429">
        <v>500</v>
      </c>
      <c r="F98" s="426">
        <f t="shared" si="5"/>
        <v>0</v>
      </c>
      <c r="G98" s="511"/>
      <c r="H98" s="515" t="s">
        <v>1070</v>
      </c>
      <c r="I98" s="438" t="str">
        <f>VLOOKUP(H98,Presupuesto!$B$11:$C$586,2,0)</f>
        <v>OTROS RESPUESTOS Y ACCESORIOS MENORES</v>
      </c>
      <c r="J98" s="427" t="str">
        <f t="shared" si="6"/>
        <v>Estudiantes</v>
      </c>
      <c r="K98" s="427" t="s">
        <v>454</v>
      </c>
      <c r="L98" s="427"/>
    </row>
    <row r="99" spans="3:12" ht="15.75" hidden="1" thickBot="1" x14ac:dyDescent="0.3">
      <c r="C99" s="431" t="s">
        <v>83</v>
      </c>
      <c r="D99" s="480"/>
      <c r="E99" s="433">
        <v>20</v>
      </c>
      <c r="F99" s="434">
        <f t="shared" si="5"/>
        <v>0</v>
      </c>
      <c r="G99" s="512"/>
      <c r="H99" s="435" t="s">
        <v>1070</v>
      </c>
      <c r="I99" s="449" t="str">
        <f>VLOOKUP(H99,Presupuesto!$B$11:$C$586,2,0)</f>
        <v>OTROS RESPUESTOS Y ACCESORIOS MENORES</v>
      </c>
      <c r="J99" s="435" t="str">
        <f>$J$86</f>
        <v>Estudiantes</v>
      </c>
      <c r="K99" s="449" t="s">
        <v>453</v>
      </c>
      <c r="L99" s="449"/>
    </row>
    <row r="100" spans="3:12" hidden="1" x14ac:dyDescent="0.25"/>
    <row r="101" spans="3:12" ht="15.75" hidden="1" thickBot="1" x14ac:dyDescent="0.3"/>
    <row r="102" spans="3:12" ht="15.75" hidden="1" thickBot="1" x14ac:dyDescent="0.3">
      <c r="C102" s="411" t="s">
        <v>43</v>
      </c>
      <c r="D102" s="436">
        <f>SUM(F109:F122)</f>
        <v>0</v>
      </c>
      <c r="E102" s="419"/>
      <c r="F102" s="415"/>
      <c r="G102" s="418"/>
      <c r="H102" s="415"/>
      <c r="I102" s="415"/>
      <c r="J102" s="419"/>
      <c r="K102" s="419"/>
      <c r="L102" s="419"/>
    </row>
    <row r="103" spans="3:12" hidden="1" x14ac:dyDescent="0.25">
      <c r="C103" s="415"/>
      <c r="D103" s="413"/>
      <c r="E103" s="422"/>
      <c r="F103" s="422"/>
      <c r="G103" s="422"/>
      <c r="H103" s="416"/>
      <c r="I103" s="416"/>
      <c r="J103" s="416"/>
      <c r="K103" s="439"/>
      <c r="L103" s="419"/>
    </row>
    <row r="104" spans="3:12" hidden="1" x14ac:dyDescent="0.25">
      <c r="C104" s="415"/>
      <c r="D104" s="413"/>
      <c r="E104" s="422"/>
      <c r="F104" s="422"/>
      <c r="G104" s="422"/>
      <c r="H104" s="416"/>
      <c r="I104" s="416"/>
      <c r="J104" s="416"/>
      <c r="K104" s="439"/>
      <c r="L104" s="419"/>
    </row>
    <row r="105" spans="3:12" ht="15.75" hidden="1" x14ac:dyDescent="0.25">
      <c r="C105" s="494" t="s">
        <v>450</v>
      </c>
      <c r="D105" s="495"/>
      <c r="E105" s="422"/>
      <c r="F105" s="422"/>
      <c r="G105" s="422"/>
      <c r="H105" s="416"/>
      <c r="I105" s="416"/>
      <c r="J105" s="416"/>
      <c r="K105" s="439"/>
      <c r="L105" s="419"/>
    </row>
    <row r="106" spans="3:12" ht="18.75" hidden="1" x14ac:dyDescent="0.25">
      <c r="C106" s="496" t="e">
        <f>#VALUE!</f>
        <v>#VALUE!</v>
      </c>
      <c r="D106" s="413"/>
      <c r="E106" s="422"/>
      <c r="F106" s="422"/>
      <c r="G106" s="422"/>
      <c r="H106" s="416"/>
      <c r="I106" s="416"/>
      <c r="J106" s="416"/>
      <c r="K106" s="439"/>
      <c r="L106" s="419"/>
    </row>
    <row r="107" spans="3:12" hidden="1" x14ac:dyDescent="0.25">
      <c r="C107" s="419"/>
      <c r="D107" s="419"/>
      <c r="E107" s="419"/>
      <c r="F107" s="422"/>
      <c r="G107" s="416"/>
      <c r="H107" s="416"/>
      <c r="I107" s="416"/>
      <c r="J107" s="419"/>
      <c r="K107" s="419"/>
      <c r="L107" s="419"/>
    </row>
    <row r="108" spans="3:12" ht="30.75" hidden="1" thickBot="1" x14ac:dyDescent="0.3">
      <c r="C108" s="473" t="s">
        <v>44</v>
      </c>
      <c r="D108" s="473" t="s">
        <v>55</v>
      </c>
      <c r="E108" s="473" t="s">
        <v>57</v>
      </c>
      <c r="F108" s="474" t="s">
        <v>27</v>
      </c>
      <c r="G108" s="474" t="s">
        <v>187</v>
      </c>
      <c r="H108" s="513" t="s">
        <v>46</v>
      </c>
      <c r="I108" s="473" t="s">
        <v>188</v>
      </c>
      <c r="J108" s="473" t="s">
        <v>469</v>
      </c>
      <c r="K108" s="473" t="s">
        <v>470</v>
      </c>
      <c r="L108" s="473" t="s">
        <v>525</v>
      </c>
    </row>
    <row r="109" spans="3:12" ht="15.75" hidden="1" thickBot="1" x14ac:dyDescent="0.3">
      <c r="C109" s="506" t="s">
        <v>1455</v>
      </c>
      <c r="D109" s="479"/>
      <c r="E109" s="425">
        <f>HLOOKUP($C109,$CB$2:$CE$3,2,0)</f>
        <v>15000</v>
      </c>
      <c r="F109" s="426">
        <f>D109*E109</f>
        <v>0</v>
      </c>
      <c r="G109" s="511"/>
      <c r="H109" s="514" t="s">
        <v>396</v>
      </c>
      <c r="I109" s="427" t="str">
        <f>VLOOKUP(H109,Presupuesto!$B$11:$C$586,2,0)</f>
        <v>EQUIPOS PARA COMPUTACION</v>
      </c>
      <c r="J109" s="501" t="s">
        <v>156</v>
      </c>
      <c r="K109" s="427" t="s">
        <v>453</v>
      </c>
      <c r="L109" s="427"/>
    </row>
    <row r="110" spans="3:12" hidden="1" x14ac:dyDescent="0.25">
      <c r="C110" s="506" t="s">
        <v>1453</v>
      </c>
      <c r="D110" s="475"/>
      <c r="E110" s="425">
        <f>HLOOKUP($C110,$CB$2:$CE$3,2,0)</f>
        <v>35000</v>
      </c>
      <c r="F110" s="426">
        <f>D110*E110</f>
        <v>0</v>
      </c>
      <c r="G110" s="511"/>
      <c r="H110" s="515" t="s">
        <v>396</v>
      </c>
      <c r="I110" s="430" t="str">
        <f>VLOOKUP(H110,Presupuesto!$B$11:$C$586,2,0)</f>
        <v>EQUIPOS PARA COMPUTACION</v>
      </c>
      <c r="J110" s="427" t="str">
        <f>$J$109</f>
        <v>Estudiantes</v>
      </c>
      <c r="K110" s="427" t="s">
        <v>471</v>
      </c>
      <c r="L110" s="427"/>
    </row>
    <row r="111" spans="3:12" hidden="1" x14ac:dyDescent="0.25">
      <c r="C111" s="428" t="s">
        <v>73</v>
      </c>
      <c r="D111" s="475"/>
      <c r="E111" s="429">
        <v>4000</v>
      </c>
      <c r="F111" s="426">
        <f t="shared" ref="F111:F122" si="7">D111*E111</f>
        <v>0</v>
      </c>
      <c r="G111" s="511"/>
      <c r="H111" s="515" t="s">
        <v>1101</v>
      </c>
      <c r="I111" s="430" t="str">
        <f>VLOOKUP(H111,Presupuesto!$B$11:$C$586,2,0)</f>
        <v>EQUIPOS VARIOS DE OFICINA</v>
      </c>
      <c r="J111" s="427" t="str">
        <f t="shared" ref="J111:J121" si="8">$J$109</f>
        <v>Estudiantes</v>
      </c>
      <c r="K111" s="427" t="s">
        <v>454</v>
      </c>
      <c r="L111" s="427"/>
    </row>
    <row r="112" spans="3:12" hidden="1" x14ac:dyDescent="0.25">
      <c r="C112" s="428" t="s">
        <v>74</v>
      </c>
      <c r="D112" s="475"/>
      <c r="E112" s="429">
        <v>8000</v>
      </c>
      <c r="F112" s="426">
        <f t="shared" si="7"/>
        <v>0</v>
      </c>
      <c r="G112" s="511"/>
      <c r="H112" s="515" t="s">
        <v>396</v>
      </c>
      <c r="I112" s="430" t="str">
        <f>VLOOKUP(H112,Presupuesto!$B$11:$C$586,2,0)</f>
        <v>EQUIPOS PARA COMPUTACION</v>
      </c>
      <c r="J112" s="427" t="str">
        <f t="shared" si="8"/>
        <v>Estudiantes</v>
      </c>
      <c r="K112" s="427" t="s">
        <v>454</v>
      </c>
      <c r="L112" s="427"/>
    </row>
    <row r="113" spans="3:12" hidden="1" x14ac:dyDescent="0.25">
      <c r="C113" s="428" t="s">
        <v>75</v>
      </c>
      <c r="D113" s="475"/>
      <c r="E113" s="429">
        <v>5000</v>
      </c>
      <c r="F113" s="426">
        <f t="shared" si="7"/>
        <v>0</v>
      </c>
      <c r="G113" s="511"/>
      <c r="H113" s="515" t="s">
        <v>396</v>
      </c>
      <c r="I113" s="430" t="str">
        <f>VLOOKUP(H113,Presupuesto!$B$11:$C$586,2,0)</f>
        <v>EQUIPOS PARA COMPUTACION</v>
      </c>
      <c r="J113" s="427" t="str">
        <f t="shared" si="8"/>
        <v>Estudiantes</v>
      </c>
      <c r="K113" s="427" t="s">
        <v>454</v>
      </c>
      <c r="L113" s="427"/>
    </row>
    <row r="114" spans="3:12" hidden="1" x14ac:dyDescent="0.25">
      <c r="C114" s="428" t="s">
        <v>35</v>
      </c>
      <c r="D114" s="475"/>
      <c r="E114" s="429">
        <v>13000</v>
      </c>
      <c r="F114" s="426">
        <f t="shared" si="7"/>
        <v>0</v>
      </c>
      <c r="G114" s="511"/>
      <c r="H114" s="515" t="s">
        <v>395</v>
      </c>
      <c r="I114" s="430" t="str">
        <f>VLOOKUP(H114,Presupuesto!$B$11:$C$586,2,0)</f>
        <v>EQUIPO DE COMUNICACIàN Y SE¥ALAMIENTO</v>
      </c>
      <c r="J114" s="427" t="str">
        <f t="shared" si="8"/>
        <v>Estudiantes</v>
      </c>
      <c r="K114" s="427" t="s">
        <v>454</v>
      </c>
      <c r="L114" s="427"/>
    </row>
    <row r="115" spans="3:12" hidden="1" x14ac:dyDescent="0.25">
      <c r="C115" s="428" t="s">
        <v>76</v>
      </c>
      <c r="D115" s="475"/>
      <c r="E115" s="429">
        <v>15000</v>
      </c>
      <c r="F115" s="426">
        <f t="shared" si="7"/>
        <v>0</v>
      </c>
      <c r="G115" s="511"/>
      <c r="H115" s="515" t="s">
        <v>395</v>
      </c>
      <c r="I115" s="430" t="str">
        <f>VLOOKUP(H115,Presupuesto!$B$11:$C$586,2,0)</f>
        <v>EQUIPO DE COMUNICACIàN Y SE¥ALAMIENTO</v>
      </c>
      <c r="J115" s="427" t="str">
        <f t="shared" si="8"/>
        <v>Estudiantes</v>
      </c>
      <c r="K115" s="427" t="s">
        <v>454</v>
      </c>
      <c r="L115" s="427"/>
    </row>
    <row r="116" spans="3:12" hidden="1" x14ac:dyDescent="0.25">
      <c r="C116" s="428" t="s">
        <v>77</v>
      </c>
      <c r="D116" s="475"/>
      <c r="E116" s="429">
        <v>10000</v>
      </c>
      <c r="F116" s="426">
        <f t="shared" si="7"/>
        <v>0</v>
      </c>
      <c r="G116" s="511"/>
      <c r="H116" s="515" t="s">
        <v>395</v>
      </c>
      <c r="I116" s="430" t="str">
        <f>VLOOKUP(H116,Presupuesto!$B$11:$C$586,2,0)</f>
        <v>EQUIPO DE COMUNICACIàN Y SE¥ALAMIENTO</v>
      </c>
      <c r="J116" s="427" t="str">
        <f t="shared" si="8"/>
        <v>Estudiantes</v>
      </c>
      <c r="K116" s="427" t="s">
        <v>462</v>
      </c>
      <c r="L116" s="427"/>
    </row>
    <row r="117" spans="3:12" hidden="1" x14ac:dyDescent="0.25">
      <c r="C117" s="428" t="s">
        <v>78</v>
      </c>
      <c r="D117" s="475"/>
      <c r="E117" s="429">
        <v>10000</v>
      </c>
      <c r="F117" s="426">
        <f t="shared" si="7"/>
        <v>0</v>
      </c>
      <c r="G117" s="511"/>
      <c r="H117" s="515" t="s">
        <v>399</v>
      </c>
      <c r="I117" s="430" t="str">
        <f>VLOOKUP(H117,Presupuesto!$B$11:$C$586,2,0)</f>
        <v>APLICACIONES INFORMATICAS (45100-00)</v>
      </c>
      <c r="J117" s="427" t="str">
        <f t="shared" si="8"/>
        <v>Estudiantes</v>
      </c>
      <c r="K117" s="427" t="s">
        <v>458</v>
      </c>
      <c r="L117" s="427"/>
    </row>
    <row r="118" spans="3:12" hidden="1" x14ac:dyDescent="0.25">
      <c r="C118" s="437" t="s">
        <v>79</v>
      </c>
      <c r="D118" s="475"/>
      <c r="E118" s="429">
        <v>2000</v>
      </c>
      <c r="F118" s="426">
        <f t="shared" si="7"/>
        <v>0</v>
      </c>
      <c r="G118" s="511"/>
      <c r="H118" s="515" t="s">
        <v>396</v>
      </c>
      <c r="I118" s="438" t="str">
        <f>VLOOKUP(H118,Presupuesto!$B$11:$C$586,2,0)</f>
        <v>EQUIPOS PARA COMPUTACION</v>
      </c>
      <c r="J118" s="427" t="str">
        <f t="shared" si="8"/>
        <v>Estudiantes</v>
      </c>
      <c r="K118" s="427" t="s">
        <v>454</v>
      </c>
      <c r="L118" s="427"/>
    </row>
    <row r="119" spans="3:12" hidden="1" x14ac:dyDescent="0.25">
      <c r="C119" s="437" t="s">
        <v>80</v>
      </c>
      <c r="D119" s="475"/>
      <c r="E119" s="429">
        <v>1500</v>
      </c>
      <c r="F119" s="426">
        <f t="shared" si="7"/>
        <v>0</v>
      </c>
      <c r="G119" s="511"/>
      <c r="H119" s="515" t="s">
        <v>1061</v>
      </c>
      <c r="I119" s="438" t="str">
        <f>VLOOKUP(H119,Presupuesto!$B$11:$C$586,2,0)</f>
        <v>UTILES Y MATERIALES ELECTRICOS</v>
      </c>
      <c r="J119" s="427" t="str">
        <f t="shared" si="8"/>
        <v>Estudiantes</v>
      </c>
      <c r="K119" s="427" t="s">
        <v>454</v>
      </c>
      <c r="L119" s="427"/>
    </row>
    <row r="120" spans="3:12" hidden="1" x14ac:dyDescent="0.25">
      <c r="C120" s="437" t="s">
        <v>81</v>
      </c>
      <c r="D120" s="475"/>
      <c r="E120" s="429">
        <v>1500</v>
      </c>
      <c r="F120" s="426">
        <f t="shared" si="7"/>
        <v>0</v>
      </c>
      <c r="G120" s="511"/>
      <c r="H120" s="515" t="s">
        <v>396</v>
      </c>
      <c r="I120" s="438" t="str">
        <f>VLOOKUP(H120,Presupuesto!$B$11:$C$586,2,0)</f>
        <v>EQUIPOS PARA COMPUTACION</v>
      </c>
      <c r="J120" s="427" t="str">
        <f t="shared" si="8"/>
        <v>Estudiantes</v>
      </c>
      <c r="K120" s="427" t="s">
        <v>454</v>
      </c>
      <c r="L120" s="427"/>
    </row>
    <row r="121" spans="3:12" hidden="1" x14ac:dyDescent="0.25">
      <c r="C121" s="437" t="s">
        <v>82</v>
      </c>
      <c r="D121" s="475"/>
      <c r="E121" s="429">
        <v>500</v>
      </c>
      <c r="F121" s="426">
        <f t="shared" si="7"/>
        <v>0</v>
      </c>
      <c r="G121" s="511"/>
      <c r="H121" s="515" t="s">
        <v>1070</v>
      </c>
      <c r="I121" s="438" t="str">
        <f>VLOOKUP(H121,Presupuesto!$B$11:$C$586,2,0)</f>
        <v>OTROS RESPUESTOS Y ACCESORIOS MENORES</v>
      </c>
      <c r="J121" s="427" t="str">
        <f t="shared" si="8"/>
        <v>Estudiantes</v>
      </c>
      <c r="K121" s="427" t="s">
        <v>454</v>
      </c>
      <c r="L121" s="427"/>
    </row>
    <row r="122" spans="3:12" ht="15.75" hidden="1" thickBot="1" x14ac:dyDescent="0.3">
      <c r="C122" s="431" t="s">
        <v>83</v>
      </c>
      <c r="D122" s="480"/>
      <c r="E122" s="433">
        <v>20</v>
      </c>
      <c r="F122" s="434">
        <f t="shared" si="7"/>
        <v>0</v>
      </c>
      <c r="G122" s="512"/>
      <c r="H122" s="435" t="s">
        <v>1070</v>
      </c>
      <c r="I122" s="449" t="str">
        <f>VLOOKUP(H122,Presupuesto!$B$11:$C$586,2,0)</f>
        <v>OTROS RESPUESTOS Y ACCESORIOS MENORES</v>
      </c>
      <c r="J122" s="435" t="str">
        <f>$J$109</f>
        <v>Estudiantes</v>
      </c>
      <c r="K122" s="449" t="s">
        <v>453</v>
      </c>
      <c r="L122" s="449"/>
    </row>
    <row r="123" spans="3:12" hidden="1" x14ac:dyDescent="0.25">
      <c r="C123" s="419"/>
      <c r="D123" s="419"/>
      <c r="E123" s="419"/>
      <c r="F123" s="422"/>
      <c r="G123" s="416"/>
      <c r="H123" s="416"/>
      <c r="I123" s="416"/>
      <c r="J123" s="419"/>
      <c r="K123" s="419"/>
      <c r="L123" s="419"/>
    </row>
    <row r="124" spans="3:12" ht="15.75" hidden="1" thickBot="1" x14ac:dyDescent="0.3">
      <c r="C124" s="419"/>
      <c r="D124" s="419"/>
      <c r="E124" s="419"/>
      <c r="F124" s="419"/>
      <c r="G124" s="417"/>
      <c r="H124" s="419"/>
      <c r="I124" s="419"/>
      <c r="J124" s="419"/>
      <c r="K124" s="419"/>
      <c r="L124" s="419"/>
    </row>
    <row r="125" spans="3:12" ht="15.75" hidden="1" thickBot="1" x14ac:dyDescent="0.3">
      <c r="C125" s="411" t="s">
        <v>43</v>
      </c>
      <c r="D125" s="436">
        <f>SUM(F132:F145)</f>
        <v>0</v>
      </c>
      <c r="E125" s="419"/>
      <c r="F125" s="415"/>
      <c r="G125" s="418"/>
      <c r="H125" s="415"/>
      <c r="I125" s="415"/>
      <c r="J125" s="419"/>
      <c r="K125" s="419"/>
      <c r="L125" s="419"/>
    </row>
    <row r="126" spans="3:12" hidden="1" x14ac:dyDescent="0.25">
      <c r="C126" s="415"/>
      <c r="D126" s="413"/>
      <c r="E126" s="422"/>
      <c r="F126" s="422"/>
      <c r="G126" s="422"/>
      <c r="H126" s="416"/>
      <c r="I126" s="416"/>
      <c r="J126" s="416"/>
      <c r="K126" s="439"/>
      <c r="L126" s="419"/>
    </row>
    <row r="127" spans="3:12" hidden="1" x14ac:dyDescent="0.25">
      <c r="C127" s="415"/>
      <c r="D127" s="413"/>
      <c r="E127" s="422"/>
      <c r="F127" s="422"/>
      <c r="G127" s="422"/>
      <c r="H127" s="416"/>
      <c r="I127" s="416"/>
      <c r="J127" s="416"/>
      <c r="K127" s="439"/>
      <c r="L127" s="419"/>
    </row>
    <row r="128" spans="3:12" ht="15.75" hidden="1" x14ac:dyDescent="0.25">
      <c r="C128" s="494" t="s">
        <v>450</v>
      </c>
      <c r="D128" s="495"/>
      <c r="E128" s="422"/>
      <c r="F128" s="422"/>
      <c r="G128" s="422"/>
      <c r="H128" s="416"/>
      <c r="I128" s="416"/>
      <c r="J128" s="416"/>
      <c r="K128" s="439"/>
      <c r="L128" s="419"/>
    </row>
    <row r="129" spans="3:12" ht="18.75" hidden="1" x14ac:dyDescent="0.25">
      <c r="C129" s="496" t="e">
        <f>#VALUE!</f>
        <v>#VALUE!</v>
      </c>
      <c r="D129" s="413"/>
      <c r="E129" s="422"/>
      <c r="F129" s="422"/>
      <c r="G129" s="422"/>
      <c r="H129" s="416"/>
      <c r="I129" s="416"/>
      <c r="J129" s="416"/>
      <c r="K129" s="439"/>
      <c r="L129" s="419"/>
    </row>
    <row r="130" spans="3:12" hidden="1" x14ac:dyDescent="0.25">
      <c r="C130" s="419"/>
      <c r="D130" s="419"/>
      <c r="E130" s="419"/>
      <c r="F130" s="422"/>
      <c r="G130" s="416"/>
      <c r="H130" s="416"/>
      <c r="I130" s="416"/>
      <c r="J130" s="419"/>
      <c r="K130" s="419"/>
      <c r="L130" s="419"/>
    </row>
    <row r="131" spans="3:12" ht="30.75" hidden="1" thickBot="1" x14ac:dyDescent="0.3">
      <c r="C131" s="473" t="s">
        <v>44</v>
      </c>
      <c r="D131" s="473" t="s">
        <v>55</v>
      </c>
      <c r="E131" s="473" t="s">
        <v>57</v>
      </c>
      <c r="F131" s="474" t="s">
        <v>27</v>
      </c>
      <c r="G131" s="474" t="s">
        <v>187</v>
      </c>
      <c r="H131" s="513" t="s">
        <v>46</v>
      </c>
      <c r="I131" s="473" t="s">
        <v>188</v>
      </c>
      <c r="J131" s="473" t="s">
        <v>469</v>
      </c>
      <c r="K131" s="473" t="s">
        <v>470</v>
      </c>
      <c r="L131" s="473" t="s">
        <v>525</v>
      </c>
    </row>
    <row r="132" spans="3:12" ht="15.75" hidden="1" thickBot="1" x14ac:dyDescent="0.3">
      <c r="C132" s="506" t="s">
        <v>1455</v>
      </c>
      <c r="D132" s="479"/>
      <c r="E132" s="425">
        <f>HLOOKUP($C132,$CB$2:$CE$3,2,0)</f>
        <v>15000</v>
      </c>
      <c r="F132" s="426">
        <f>D132*E132</f>
        <v>0</v>
      </c>
      <c r="G132" s="511"/>
      <c r="H132" s="514" t="s">
        <v>396</v>
      </c>
      <c r="I132" s="427" t="str">
        <f>VLOOKUP(H132,Presupuesto!$B$11:$C$586,2,0)</f>
        <v>EQUIPOS PARA COMPUTACION</v>
      </c>
      <c r="J132" s="501" t="s">
        <v>156</v>
      </c>
      <c r="K132" s="427" t="s">
        <v>453</v>
      </c>
      <c r="L132" s="427"/>
    </row>
    <row r="133" spans="3:12" hidden="1" x14ac:dyDescent="0.25">
      <c r="C133" s="506" t="s">
        <v>1453</v>
      </c>
      <c r="D133" s="475"/>
      <c r="E133" s="425">
        <f>HLOOKUP($C133,$CB$2:$CE$3,2,0)</f>
        <v>35000</v>
      </c>
      <c r="F133" s="426">
        <f>D133*E133</f>
        <v>0</v>
      </c>
      <c r="G133" s="511"/>
      <c r="H133" s="515" t="s">
        <v>396</v>
      </c>
      <c r="I133" s="430" t="str">
        <f>VLOOKUP(H133,Presupuesto!$B$11:$C$586,2,0)</f>
        <v>EQUIPOS PARA COMPUTACION</v>
      </c>
      <c r="J133" s="427" t="str">
        <f>$J$132</f>
        <v>Estudiantes</v>
      </c>
      <c r="K133" s="427" t="s">
        <v>471</v>
      </c>
      <c r="L133" s="427"/>
    </row>
    <row r="134" spans="3:12" hidden="1" x14ac:dyDescent="0.25">
      <c r="C134" s="428" t="s">
        <v>73</v>
      </c>
      <c r="D134" s="475"/>
      <c r="E134" s="429">
        <v>4000</v>
      </c>
      <c r="F134" s="426">
        <f t="shared" ref="F134:F145" si="9">D134*E134</f>
        <v>0</v>
      </c>
      <c r="G134" s="511"/>
      <c r="H134" s="515" t="s">
        <v>1101</v>
      </c>
      <c r="I134" s="430" t="str">
        <f>VLOOKUP(H134,Presupuesto!$B$11:$C$586,2,0)</f>
        <v>EQUIPOS VARIOS DE OFICINA</v>
      </c>
      <c r="J134" s="427" t="str">
        <f t="shared" ref="J134:J144" si="10">$J$132</f>
        <v>Estudiantes</v>
      </c>
      <c r="K134" s="427" t="s">
        <v>454</v>
      </c>
      <c r="L134" s="427"/>
    </row>
    <row r="135" spans="3:12" hidden="1" x14ac:dyDescent="0.25">
      <c r="C135" s="428" t="s">
        <v>74</v>
      </c>
      <c r="D135" s="475"/>
      <c r="E135" s="429">
        <v>8000</v>
      </c>
      <c r="F135" s="426">
        <f t="shared" si="9"/>
        <v>0</v>
      </c>
      <c r="G135" s="511"/>
      <c r="H135" s="515" t="s">
        <v>396</v>
      </c>
      <c r="I135" s="430" t="str">
        <f>VLOOKUP(H135,Presupuesto!$B$11:$C$586,2,0)</f>
        <v>EQUIPOS PARA COMPUTACION</v>
      </c>
      <c r="J135" s="427" t="str">
        <f t="shared" si="10"/>
        <v>Estudiantes</v>
      </c>
      <c r="K135" s="427" t="s">
        <v>454</v>
      </c>
      <c r="L135" s="427"/>
    </row>
    <row r="136" spans="3:12" hidden="1" x14ac:dyDescent="0.25">
      <c r="C136" s="428" t="s">
        <v>75</v>
      </c>
      <c r="D136" s="475"/>
      <c r="E136" s="429">
        <v>5000</v>
      </c>
      <c r="F136" s="426">
        <f t="shared" si="9"/>
        <v>0</v>
      </c>
      <c r="G136" s="511"/>
      <c r="H136" s="515" t="s">
        <v>396</v>
      </c>
      <c r="I136" s="430" t="str">
        <f>VLOOKUP(H136,Presupuesto!$B$11:$C$586,2,0)</f>
        <v>EQUIPOS PARA COMPUTACION</v>
      </c>
      <c r="J136" s="427" t="str">
        <f t="shared" si="10"/>
        <v>Estudiantes</v>
      </c>
      <c r="K136" s="427" t="s">
        <v>454</v>
      </c>
      <c r="L136" s="427"/>
    </row>
    <row r="137" spans="3:12" hidden="1" x14ac:dyDescent="0.25">
      <c r="C137" s="428" t="s">
        <v>35</v>
      </c>
      <c r="D137" s="475"/>
      <c r="E137" s="429">
        <v>13000</v>
      </c>
      <c r="F137" s="426">
        <f t="shared" si="9"/>
        <v>0</v>
      </c>
      <c r="G137" s="511"/>
      <c r="H137" s="515" t="s">
        <v>395</v>
      </c>
      <c r="I137" s="430" t="str">
        <f>VLOOKUP(H137,Presupuesto!$B$11:$C$586,2,0)</f>
        <v>EQUIPO DE COMUNICACIàN Y SE¥ALAMIENTO</v>
      </c>
      <c r="J137" s="427" t="str">
        <f t="shared" si="10"/>
        <v>Estudiantes</v>
      </c>
      <c r="K137" s="427" t="s">
        <v>454</v>
      </c>
      <c r="L137" s="427"/>
    </row>
    <row r="138" spans="3:12" hidden="1" x14ac:dyDescent="0.25">
      <c r="C138" s="428" t="s">
        <v>76</v>
      </c>
      <c r="D138" s="475"/>
      <c r="E138" s="429">
        <v>15000</v>
      </c>
      <c r="F138" s="426">
        <f t="shared" si="9"/>
        <v>0</v>
      </c>
      <c r="G138" s="511"/>
      <c r="H138" s="515" t="s">
        <v>395</v>
      </c>
      <c r="I138" s="430" t="str">
        <f>VLOOKUP(H138,Presupuesto!$B$11:$C$586,2,0)</f>
        <v>EQUIPO DE COMUNICACIàN Y SE¥ALAMIENTO</v>
      </c>
      <c r="J138" s="427" t="str">
        <f t="shared" si="10"/>
        <v>Estudiantes</v>
      </c>
      <c r="K138" s="427" t="s">
        <v>454</v>
      </c>
      <c r="L138" s="427"/>
    </row>
    <row r="139" spans="3:12" hidden="1" x14ac:dyDescent="0.25">
      <c r="C139" s="428" t="s">
        <v>77</v>
      </c>
      <c r="D139" s="475"/>
      <c r="E139" s="429">
        <v>10000</v>
      </c>
      <c r="F139" s="426">
        <f t="shared" si="9"/>
        <v>0</v>
      </c>
      <c r="G139" s="511"/>
      <c r="H139" s="515" t="s">
        <v>395</v>
      </c>
      <c r="I139" s="430" t="str">
        <f>VLOOKUP(H139,Presupuesto!$B$11:$C$586,2,0)</f>
        <v>EQUIPO DE COMUNICACIàN Y SE¥ALAMIENTO</v>
      </c>
      <c r="J139" s="427" t="str">
        <f t="shared" si="10"/>
        <v>Estudiantes</v>
      </c>
      <c r="K139" s="427" t="s">
        <v>462</v>
      </c>
      <c r="L139" s="427"/>
    </row>
    <row r="140" spans="3:12" hidden="1" x14ac:dyDescent="0.25">
      <c r="C140" s="428" t="s">
        <v>78</v>
      </c>
      <c r="D140" s="475"/>
      <c r="E140" s="429">
        <v>10000</v>
      </c>
      <c r="F140" s="426">
        <f t="shared" si="9"/>
        <v>0</v>
      </c>
      <c r="G140" s="511"/>
      <c r="H140" s="515" t="s">
        <v>399</v>
      </c>
      <c r="I140" s="430" t="str">
        <f>VLOOKUP(H140,Presupuesto!$B$11:$C$586,2,0)</f>
        <v>APLICACIONES INFORMATICAS (45100-00)</v>
      </c>
      <c r="J140" s="427" t="str">
        <f t="shared" si="10"/>
        <v>Estudiantes</v>
      </c>
      <c r="K140" s="427" t="s">
        <v>458</v>
      </c>
      <c r="L140" s="427"/>
    </row>
    <row r="141" spans="3:12" hidden="1" x14ac:dyDescent="0.25">
      <c r="C141" s="437" t="s">
        <v>79</v>
      </c>
      <c r="D141" s="475"/>
      <c r="E141" s="429">
        <v>2000</v>
      </c>
      <c r="F141" s="426">
        <f t="shared" si="9"/>
        <v>0</v>
      </c>
      <c r="G141" s="511"/>
      <c r="H141" s="515" t="s">
        <v>396</v>
      </c>
      <c r="I141" s="438" t="str">
        <f>VLOOKUP(H141,Presupuesto!$B$11:$C$586,2,0)</f>
        <v>EQUIPOS PARA COMPUTACION</v>
      </c>
      <c r="J141" s="427" t="str">
        <f t="shared" si="10"/>
        <v>Estudiantes</v>
      </c>
      <c r="K141" s="427" t="s">
        <v>454</v>
      </c>
      <c r="L141" s="427"/>
    </row>
    <row r="142" spans="3:12" hidden="1" x14ac:dyDescent="0.25">
      <c r="C142" s="437" t="s">
        <v>80</v>
      </c>
      <c r="D142" s="475"/>
      <c r="E142" s="429">
        <v>1500</v>
      </c>
      <c r="F142" s="426">
        <f t="shared" si="9"/>
        <v>0</v>
      </c>
      <c r="G142" s="511"/>
      <c r="H142" s="515" t="s">
        <v>1061</v>
      </c>
      <c r="I142" s="438" t="str">
        <f>VLOOKUP(H142,Presupuesto!$B$11:$C$586,2,0)</f>
        <v>UTILES Y MATERIALES ELECTRICOS</v>
      </c>
      <c r="J142" s="427" t="str">
        <f t="shared" si="10"/>
        <v>Estudiantes</v>
      </c>
      <c r="K142" s="427" t="s">
        <v>454</v>
      </c>
      <c r="L142" s="427"/>
    </row>
    <row r="143" spans="3:12" hidden="1" x14ac:dyDescent="0.25">
      <c r="C143" s="437" t="s">
        <v>81</v>
      </c>
      <c r="D143" s="475"/>
      <c r="E143" s="429">
        <v>1500</v>
      </c>
      <c r="F143" s="426">
        <f t="shared" si="9"/>
        <v>0</v>
      </c>
      <c r="G143" s="511"/>
      <c r="H143" s="515" t="s">
        <v>396</v>
      </c>
      <c r="I143" s="438" t="str">
        <f>VLOOKUP(H143,Presupuesto!$B$11:$C$586,2,0)</f>
        <v>EQUIPOS PARA COMPUTACION</v>
      </c>
      <c r="J143" s="427" t="str">
        <f t="shared" si="10"/>
        <v>Estudiantes</v>
      </c>
      <c r="K143" s="427" t="s">
        <v>454</v>
      </c>
      <c r="L143" s="427"/>
    </row>
    <row r="144" spans="3:12" hidden="1" x14ac:dyDescent="0.25">
      <c r="C144" s="437" t="s">
        <v>82</v>
      </c>
      <c r="D144" s="475"/>
      <c r="E144" s="429">
        <v>500</v>
      </c>
      <c r="F144" s="426">
        <f t="shared" si="9"/>
        <v>0</v>
      </c>
      <c r="G144" s="511"/>
      <c r="H144" s="515" t="s">
        <v>1070</v>
      </c>
      <c r="I144" s="438" t="str">
        <f>VLOOKUP(H144,Presupuesto!$B$11:$C$586,2,0)</f>
        <v>OTROS RESPUESTOS Y ACCESORIOS MENORES</v>
      </c>
      <c r="J144" s="427" t="str">
        <f t="shared" si="10"/>
        <v>Estudiantes</v>
      </c>
      <c r="K144" s="427" t="s">
        <v>454</v>
      </c>
      <c r="L144" s="427"/>
    </row>
    <row r="145" spans="3:12" ht="15.75" hidden="1" thickBot="1" x14ac:dyDescent="0.3">
      <c r="C145" s="431" t="s">
        <v>83</v>
      </c>
      <c r="D145" s="480"/>
      <c r="E145" s="433">
        <v>20</v>
      </c>
      <c r="F145" s="434">
        <f t="shared" si="9"/>
        <v>0</v>
      </c>
      <c r="G145" s="512"/>
      <c r="H145" s="435" t="s">
        <v>1070</v>
      </c>
      <c r="I145" s="449" t="str">
        <f>VLOOKUP(H145,Presupuesto!$B$11:$C$586,2,0)</f>
        <v>OTROS RESPUESTOS Y ACCESORIOS MENORES</v>
      </c>
      <c r="J145" s="435" t="str">
        <f>$J$132</f>
        <v>Estudiantes</v>
      </c>
      <c r="K145" s="449" t="s">
        <v>453</v>
      </c>
      <c r="L145" s="449"/>
    </row>
    <row r="146" spans="3:12" hidden="1" x14ac:dyDescent="0.25">
      <c r="C146" s="419"/>
      <c r="D146" s="419"/>
      <c r="E146" s="419"/>
      <c r="F146" s="419"/>
      <c r="G146" s="417"/>
      <c r="H146" s="419"/>
      <c r="I146" s="419"/>
      <c r="J146" s="419"/>
      <c r="K146" s="419"/>
      <c r="L146" s="419"/>
    </row>
    <row r="147" spans="3:12" ht="15.75" hidden="1" thickBot="1" x14ac:dyDescent="0.3">
      <c r="C147" s="419"/>
      <c r="D147" s="419"/>
      <c r="E147" s="419"/>
      <c r="F147" s="419"/>
      <c r="G147" s="417"/>
      <c r="H147" s="419"/>
      <c r="I147" s="419"/>
      <c r="J147" s="419"/>
      <c r="K147" s="419"/>
      <c r="L147" s="419"/>
    </row>
    <row r="148" spans="3:12" ht="15.75" hidden="1" thickBot="1" x14ac:dyDescent="0.3">
      <c r="C148" s="411" t="s">
        <v>43</v>
      </c>
      <c r="D148" s="436">
        <f>SUM(F155:F168)</f>
        <v>0</v>
      </c>
      <c r="E148" s="419"/>
      <c r="F148" s="415"/>
      <c r="G148" s="418"/>
      <c r="H148" s="415"/>
      <c r="I148" s="415"/>
      <c r="J148" s="419"/>
      <c r="K148" s="419"/>
      <c r="L148" s="419"/>
    </row>
    <row r="149" spans="3:12" hidden="1" x14ac:dyDescent="0.25">
      <c r="C149" s="415"/>
      <c r="D149" s="413"/>
      <c r="E149" s="422"/>
      <c r="F149" s="422"/>
      <c r="G149" s="422"/>
      <c r="H149" s="416"/>
      <c r="I149" s="416"/>
      <c r="J149" s="416"/>
      <c r="K149" s="439"/>
      <c r="L149" s="419"/>
    </row>
    <row r="150" spans="3:12" hidden="1" x14ac:dyDescent="0.25">
      <c r="C150" s="415"/>
      <c r="D150" s="413"/>
      <c r="E150" s="422"/>
      <c r="F150" s="422"/>
      <c r="G150" s="422"/>
      <c r="H150" s="416"/>
      <c r="I150" s="416"/>
      <c r="J150" s="416"/>
      <c r="K150" s="439"/>
      <c r="L150" s="419"/>
    </row>
    <row r="151" spans="3:12" ht="15.75" hidden="1" x14ac:dyDescent="0.25">
      <c r="C151" s="494" t="s">
        <v>450</v>
      </c>
      <c r="D151" s="495"/>
      <c r="E151" s="422"/>
      <c r="F151" s="422"/>
      <c r="G151" s="422"/>
      <c r="H151" s="416"/>
      <c r="I151" s="416"/>
      <c r="J151" s="416"/>
      <c r="K151" s="439"/>
      <c r="L151" s="419"/>
    </row>
    <row r="152" spans="3:12" ht="18.75" hidden="1" x14ac:dyDescent="0.25">
      <c r="C152" s="496" t="e">
        <f>#VALUE!</f>
        <v>#VALUE!</v>
      </c>
      <c r="D152" s="413"/>
      <c r="E152" s="422"/>
      <c r="F152" s="422"/>
      <c r="G152" s="422"/>
      <c r="H152" s="416"/>
      <c r="I152" s="416"/>
      <c r="J152" s="416"/>
      <c r="K152" s="439"/>
      <c r="L152" s="419"/>
    </row>
    <row r="153" spans="3:12" hidden="1" x14ac:dyDescent="0.25">
      <c r="C153" s="419"/>
      <c r="D153" s="419"/>
      <c r="E153" s="419"/>
      <c r="F153" s="422"/>
      <c r="G153" s="416"/>
      <c r="H153" s="416"/>
      <c r="I153" s="416"/>
      <c r="J153" s="419"/>
      <c r="K153" s="419"/>
      <c r="L153" s="419"/>
    </row>
    <row r="154" spans="3:12" ht="30.75" hidden="1" thickBot="1" x14ac:dyDescent="0.3">
      <c r="C154" s="473" t="s">
        <v>44</v>
      </c>
      <c r="D154" s="473" t="s">
        <v>55</v>
      </c>
      <c r="E154" s="473" t="s">
        <v>57</v>
      </c>
      <c r="F154" s="474" t="s">
        <v>27</v>
      </c>
      <c r="G154" s="474" t="s">
        <v>187</v>
      </c>
      <c r="H154" s="513" t="s">
        <v>46</v>
      </c>
      <c r="I154" s="473" t="s">
        <v>188</v>
      </c>
      <c r="J154" s="473" t="s">
        <v>469</v>
      </c>
      <c r="K154" s="473" t="s">
        <v>470</v>
      </c>
      <c r="L154" s="473" t="s">
        <v>525</v>
      </c>
    </row>
    <row r="155" spans="3:12" ht="15.75" hidden="1" thickBot="1" x14ac:dyDescent="0.3">
      <c r="C155" s="506" t="s">
        <v>1455</v>
      </c>
      <c r="D155" s="479"/>
      <c r="E155" s="425">
        <f>HLOOKUP($C155,$CB$2:$CE$3,2,0)</f>
        <v>15000</v>
      </c>
      <c r="F155" s="426">
        <f t="shared" ref="F155:F168" si="11">D155*E155</f>
        <v>0</v>
      </c>
      <c r="G155" s="511"/>
      <c r="H155" s="514" t="s">
        <v>396</v>
      </c>
      <c r="I155" s="427" t="str">
        <f>VLOOKUP(H155,Presupuesto!$B$11:$C$586,2,0)</f>
        <v>EQUIPOS PARA COMPUTACION</v>
      </c>
      <c r="J155" s="501" t="s">
        <v>156</v>
      </c>
      <c r="K155" s="427" t="s">
        <v>453</v>
      </c>
      <c r="L155" s="427"/>
    </row>
    <row r="156" spans="3:12" hidden="1" x14ac:dyDescent="0.25">
      <c r="C156" s="506" t="s">
        <v>1453</v>
      </c>
      <c r="D156" s="475"/>
      <c r="E156" s="425">
        <f>HLOOKUP($C156,$CB$2:$CE$3,2,0)</f>
        <v>35000</v>
      </c>
      <c r="F156" s="426">
        <f t="shared" si="11"/>
        <v>0</v>
      </c>
      <c r="G156" s="511"/>
      <c r="H156" s="515" t="s">
        <v>396</v>
      </c>
      <c r="I156" s="430" t="str">
        <f>VLOOKUP(H156,Presupuesto!$B$11:$C$586,2,0)</f>
        <v>EQUIPOS PARA COMPUTACION</v>
      </c>
      <c r="J156" s="427" t="str">
        <f>$J$155</f>
        <v>Estudiantes</v>
      </c>
      <c r="K156" s="427" t="s">
        <v>471</v>
      </c>
      <c r="L156" s="427"/>
    </row>
    <row r="157" spans="3:12" hidden="1" x14ac:dyDescent="0.25">
      <c r="C157" s="428" t="s">
        <v>73</v>
      </c>
      <c r="D157" s="475"/>
      <c r="E157" s="429">
        <v>4000</v>
      </c>
      <c r="F157" s="426">
        <f t="shared" si="11"/>
        <v>0</v>
      </c>
      <c r="G157" s="511"/>
      <c r="H157" s="515" t="s">
        <v>1101</v>
      </c>
      <c r="I157" s="430" t="str">
        <f>VLOOKUP(H157,Presupuesto!$B$11:$C$586,2,0)</f>
        <v>EQUIPOS VARIOS DE OFICINA</v>
      </c>
      <c r="J157" s="427" t="str">
        <f t="shared" ref="J157:J167" si="12">$J$155</f>
        <v>Estudiantes</v>
      </c>
      <c r="K157" s="427" t="s">
        <v>454</v>
      </c>
      <c r="L157" s="427"/>
    </row>
    <row r="158" spans="3:12" hidden="1" x14ac:dyDescent="0.25">
      <c r="C158" s="428" t="s">
        <v>74</v>
      </c>
      <c r="D158" s="475"/>
      <c r="E158" s="429">
        <v>8000</v>
      </c>
      <c r="F158" s="426">
        <f t="shared" si="11"/>
        <v>0</v>
      </c>
      <c r="G158" s="511"/>
      <c r="H158" s="515" t="s">
        <v>396</v>
      </c>
      <c r="I158" s="430" t="str">
        <f>VLOOKUP(H158,Presupuesto!$B$11:$C$586,2,0)</f>
        <v>EQUIPOS PARA COMPUTACION</v>
      </c>
      <c r="J158" s="427" t="str">
        <f t="shared" si="12"/>
        <v>Estudiantes</v>
      </c>
      <c r="K158" s="427" t="s">
        <v>454</v>
      </c>
      <c r="L158" s="427"/>
    </row>
    <row r="159" spans="3:12" hidden="1" x14ac:dyDescent="0.25">
      <c r="C159" s="428" t="s">
        <v>75</v>
      </c>
      <c r="D159" s="475"/>
      <c r="E159" s="429">
        <v>5000</v>
      </c>
      <c r="F159" s="426">
        <f t="shared" si="11"/>
        <v>0</v>
      </c>
      <c r="G159" s="511"/>
      <c r="H159" s="515" t="s">
        <v>396</v>
      </c>
      <c r="I159" s="430" t="str">
        <f>VLOOKUP(H159,Presupuesto!$B$11:$C$586,2,0)</f>
        <v>EQUIPOS PARA COMPUTACION</v>
      </c>
      <c r="J159" s="427" t="str">
        <f t="shared" si="12"/>
        <v>Estudiantes</v>
      </c>
      <c r="K159" s="427" t="s">
        <v>454</v>
      </c>
      <c r="L159" s="427"/>
    </row>
    <row r="160" spans="3:12" hidden="1" x14ac:dyDescent="0.25">
      <c r="C160" s="428" t="s">
        <v>35</v>
      </c>
      <c r="D160" s="475"/>
      <c r="E160" s="429">
        <v>13000</v>
      </c>
      <c r="F160" s="426">
        <f t="shared" si="11"/>
        <v>0</v>
      </c>
      <c r="G160" s="511"/>
      <c r="H160" s="515" t="s">
        <v>395</v>
      </c>
      <c r="I160" s="430" t="str">
        <f>VLOOKUP(H160,Presupuesto!$B$11:$C$586,2,0)</f>
        <v>EQUIPO DE COMUNICACIàN Y SE¥ALAMIENTO</v>
      </c>
      <c r="J160" s="427" t="str">
        <f t="shared" si="12"/>
        <v>Estudiantes</v>
      </c>
      <c r="K160" s="427" t="s">
        <v>454</v>
      </c>
      <c r="L160" s="427"/>
    </row>
    <row r="161" spans="3:12" hidden="1" x14ac:dyDescent="0.25">
      <c r="C161" s="428" t="s">
        <v>76</v>
      </c>
      <c r="D161" s="475"/>
      <c r="E161" s="429">
        <v>15000</v>
      </c>
      <c r="F161" s="426">
        <f t="shared" si="11"/>
        <v>0</v>
      </c>
      <c r="G161" s="511"/>
      <c r="H161" s="515" t="s">
        <v>395</v>
      </c>
      <c r="I161" s="430" t="str">
        <f>VLOOKUP(H161,Presupuesto!$B$11:$C$586,2,0)</f>
        <v>EQUIPO DE COMUNICACIàN Y SE¥ALAMIENTO</v>
      </c>
      <c r="J161" s="427" t="str">
        <f t="shared" si="12"/>
        <v>Estudiantes</v>
      </c>
      <c r="K161" s="427" t="s">
        <v>454</v>
      </c>
      <c r="L161" s="427"/>
    </row>
    <row r="162" spans="3:12" hidden="1" x14ac:dyDescent="0.25">
      <c r="C162" s="428" t="s">
        <v>77</v>
      </c>
      <c r="D162" s="475"/>
      <c r="E162" s="429">
        <v>10000</v>
      </c>
      <c r="F162" s="426">
        <f t="shared" si="11"/>
        <v>0</v>
      </c>
      <c r="G162" s="511"/>
      <c r="H162" s="515" t="s">
        <v>395</v>
      </c>
      <c r="I162" s="430" t="str">
        <f>VLOOKUP(H162,Presupuesto!$B$11:$C$586,2,0)</f>
        <v>EQUIPO DE COMUNICACIàN Y SE¥ALAMIENTO</v>
      </c>
      <c r="J162" s="427" t="str">
        <f t="shared" si="12"/>
        <v>Estudiantes</v>
      </c>
      <c r="K162" s="427" t="s">
        <v>462</v>
      </c>
      <c r="L162" s="427"/>
    </row>
    <row r="163" spans="3:12" hidden="1" x14ac:dyDescent="0.25">
      <c r="C163" s="428" t="s">
        <v>78</v>
      </c>
      <c r="D163" s="475"/>
      <c r="E163" s="429">
        <v>10000</v>
      </c>
      <c r="F163" s="426">
        <f t="shared" si="11"/>
        <v>0</v>
      </c>
      <c r="G163" s="511"/>
      <c r="H163" s="515" t="s">
        <v>399</v>
      </c>
      <c r="I163" s="430" t="str">
        <f>VLOOKUP(H163,Presupuesto!$B$11:$C$586,2,0)</f>
        <v>APLICACIONES INFORMATICAS (45100-00)</v>
      </c>
      <c r="J163" s="427" t="str">
        <f t="shared" si="12"/>
        <v>Estudiantes</v>
      </c>
      <c r="K163" s="427" t="s">
        <v>458</v>
      </c>
      <c r="L163" s="427"/>
    </row>
    <row r="164" spans="3:12" hidden="1" x14ac:dyDescent="0.25">
      <c r="C164" s="437" t="s">
        <v>79</v>
      </c>
      <c r="D164" s="475"/>
      <c r="E164" s="429">
        <v>2000</v>
      </c>
      <c r="F164" s="426">
        <f t="shared" si="11"/>
        <v>0</v>
      </c>
      <c r="G164" s="511"/>
      <c r="H164" s="515" t="s">
        <v>396</v>
      </c>
      <c r="I164" s="438" t="str">
        <f>VLOOKUP(H164,Presupuesto!$B$11:$C$586,2,0)</f>
        <v>EQUIPOS PARA COMPUTACION</v>
      </c>
      <c r="J164" s="427" t="str">
        <f t="shared" si="12"/>
        <v>Estudiantes</v>
      </c>
      <c r="K164" s="427" t="s">
        <v>454</v>
      </c>
      <c r="L164" s="427"/>
    </row>
    <row r="165" spans="3:12" hidden="1" x14ac:dyDescent="0.25">
      <c r="C165" s="437" t="s">
        <v>80</v>
      </c>
      <c r="D165" s="475"/>
      <c r="E165" s="429">
        <v>1500</v>
      </c>
      <c r="F165" s="426">
        <f t="shared" si="11"/>
        <v>0</v>
      </c>
      <c r="G165" s="511"/>
      <c r="H165" s="515" t="s">
        <v>1061</v>
      </c>
      <c r="I165" s="438" t="str">
        <f>VLOOKUP(H165,Presupuesto!$B$11:$C$586,2,0)</f>
        <v>UTILES Y MATERIALES ELECTRICOS</v>
      </c>
      <c r="J165" s="427" t="str">
        <f t="shared" si="12"/>
        <v>Estudiantes</v>
      </c>
      <c r="K165" s="427" t="s">
        <v>454</v>
      </c>
      <c r="L165" s="427"/>
    </row>
    <row r="166" spans="3:12" hidden="1" x14ac:dyDescent="0.25">
      <c r="C166" s="437" t="s">
        <v>81</v>
      </c>
      <c r="D166" s="475"/>
      <c r="E166" s="429">
        <v>1500</v>
      </c>
      <c r="F166" s="426">
        <f t="shared" si="11"/>
        <v>0</v>
      </c>
      <c r="G166" s="511"/>
      <c r="H166" s="515" t="s">
        <v>396</v>
      </c>
      <c r="I166" s="438" t="str">
        <f>VLOOKUP(H166,Presupuesto!$B$11:$C$586,2,0)</f>
        <v>EQUIPOS PARA COMPUTACION</v>
      </c>
      <c r="J166" s="427" t="str">
        <f t="shared" si="12"/>
        <v>Estudiantes</v>
      </c>
      <c r="K166" s="427" t="s">
        <v>454</v>
      </c>
      <c r="L166" s="427"/>
    </row>
    <row r="167" spans="3:12" hidden="1" x14ac:dyDescent="0.25">
      <c r="C167" s="437" t="s">
        <v>82</v>
      </c>
      <c r="D167" s="475"/>
      <c r="E167" s="429">
        <v>500</v>
      </c>
      <c r="F167" s="426">
        <f t="shared" si="11"/>
        <v>0</v>
      </c>
      <c r="G167" s="511"/>
      <c r="H167" s="515" t="s">
        <v>1070</v>
      </c>
      <c r="I167" s="438" t="str">
        <f>VLOOKUP(H167,Presupuesto!$B$11:$C$586,2,0)</f>
        <v>OTROS RESPUESTOS Y ACCESORIOS MENORES</v>
      </c>
      <c r="J167" s="427" t="str">
        <f t="shared" si="12"/>
        <v>Estudiantes</v>
      </c>
      <c r="K167" s="427" t="s">
        <v>454</v>
      </c>
      <c r="L167" s="427"/>
    </row>
    <row r="168" spans="3:12" ht="15.75" hidden="1" thickBot="1" x14ac:dyDescent="0.3">
      <c r="C168" s="431" t="s">
        <v>83</v>
      </c>
      <c r="D168" s="480"/>
      <c r="E168" s="433">
        <v>20</v>
      </c>
      <c r="F168" s="434">
        <f t="shared" si="11"/>
        <v>0</v>
      </c>
      <c r="G168" s="512"/>
      <c r="H168" s="435" t="s">
        <v>1070</v>
      </c>
      <c r="I168" s="449" t="str">
        <f>VLOOKUP(H168,Presupuesto!$B$11:$C$586,2,0)</f>
        <v>OTROS RESPUESTOS Y ACCESORIOS MENORES</v>
      </c>
      <c r="J168" s="435" t="str">
        <f>$J$155</f>
        <v>Estudiantes</v>
      </c>
      <c r="K168" s="449" t="s">
        <v>453</v>
      </c>
      <c r="L168" s="449"/>
    </row>
    <row r="169" spans="3:12" hidden="1" x14ac:dyDescent="0.25">
      <c r="C169" s="419"/>
      <c r="D169" s="419"/>
      <c r="E169" s="419"/>
      <c r="F169" s="422"/>
      <c r="G169" s="416"/>
      <c r="H169" s="416"/>
      <c r="I169" s="416"/>
      <c r="J169" s="419"/>
      <c r="K169" s="419"/>
      <c r="L169" s="419"/>
    </row>
    <row r="170" spans="3:12" ht="15.75" hidden="1" thickBot="1" x14ac:dyDescent="0.3">
      <c r="C170" s="419"/>
      <c r="D170" s="419"/>
      <c r="E170" s="419"/>
      <c r="F170" s="419"/>
      <c r="G170" s="417"/>
      <c r="H170" s="419"/>
      <c r="I170" s="419"/>
      <c r="J170" s="419"/>
      <c r="K170" s="419"/>
      <c r="L170" s="419"/>
    </row>
    <row r="171" spans="3:12" ht="15.75" hidden="1" thickBot="1" x14ac:dyDescent="0.3">
      <c r="C171" s="411" t="s">
        <v>43</v>
      </c>
      <c r="D171" s="436">
        <f>SUM(F178:F191)</f>
        <v>0</v>
      </c>
      <c r="E171" s="419"/>
      <c r="F171" s="415"/>
      <c r="G171" s="418"/>
      <c r="H171" s="415"/>
      <c r="I171" s="415"/>
      <c r="J171" s="419"/>
      <c r="K171" s="419"/>
      <c r="L171" s="419"/>
    </row>
    <row r="172" spans="3:12" hidden="1" x14ac:dyDescent="0.25">
      <c r="C172" s="415"/>
      <c r="D172" s="413"/>
      <c r="E172" s="422"/>
      <c r="F172" s="422"/>
      <c r="G172" s="422"/>
      <c r="H172" s="416"/>
      <c r="I172" s="416"/>
      <c r="J172" s="416"/>
      <c r="K172" s="439"/>
      <c r="L172" s="419"/>
    </row>
    <row r="173" spans="3:12" hidden="1" x14ac:dyDescent="0.25">
      <c r="C173" s="415"/>
      <c r="D173" s="413"/>
      <c r="E173" s="422"/>
      <c r="F173" s="422"/>
      <c r="G173" s="422"/>
      <c r="H173" s="416"/>
      <c r="I173" s="416"/>
      <c r="J173" s="416"/>
      <c r="K173" s="439"/>
      <c r="L173" s="419"/>
    </row>
    <row r="174" spans="3:12" ht="15.75" hidden="1" x14ac:dyDescent="0.25">
      <c r="C174" s="494" t="s">
        <v>450</v>
      </c>
      <c r="D174" s="495"/>
      <c r="E174" s="422"/>
      <c r="F174" s="422"/>
      <c r="G174" s="422"/>
      <c r="H174" s="416"/>
      <c r="I174" s="416"/>
      <c r="J174" s="416"/>
      <c r="K174" s="439"/>
      <c r="L174" s="419"/>
    </row>
    <row r="175" spans="3:12" ht="18.75" hidden="1" x14ac:dyDescent="0.25">
      <c r="C175" s="496" t="e">
        <f>#VALUE!</f>
        <v>#VALUE!</v>
      </c>
      <c r="D175" s="413"/>
      <c r="E175" s="422"/>
      <c r="F175" s="422"/>
      <c r="G175" s="422"/>
      <c r="H175" s="416"/>
      <c r="I175" s="416"/>
      <c r="J175" s="416"/>
      <c r="K175" s="439"/>
      <c r="L175" s="419"/>
    </row>
    <row r="176" spans="3:12" hidden="1" x14ac:dyDescent="0.25">
      <c r="C176" s="419"/>
      <c r="D176" s="419"/>
      <c r="E176" s="419"/>
      <c r="F176" s="422"/>
      <c r="G176" s="416"/>
      <c r="H176" s="416"/>
      <c r="I176" s="416"/>
      <c r="J176" s="419"/>
      <c r="K176" s="419"/>
      <c r="L176" s="419"/>
    </row>
    <row r="177" spans="3:12" ht="30.75" hidden="1" thickBot="1" x14ac:dyDescent="0.3">
      <c r="C177" s="473" t="s">
        <v>44</v>
      </c>
      <c r="D177" s="473" t="s">
        <v>55</v>
      </c>
      <c r="E177" s="473" t="s">
        <v>57</v>
      </c>
      <c r="F177" s="474" t="s">
        <v>27</v>
      </c>
      <c r="G177" s="474" t="s">
        <v>187</v>
      </c>
      <c r="H177" s="513" t="s">
        <v>46</v>
      </c>
      <c r="I177" s="473" t="s">
        <v>188</v>
      </c>
      <c r="J177" s="473" t="s">
        <v>469</v>
      </c>
      <c r="K177" s="473" t="s">
        <v>470</v>
      </c>
      <c r="L177" s="473" t="s">
        <v>525</v>
      </c>
    </row>
    <row r="178" spans="3:12" ht="15.75" hidden="1" thickBot="1" x14ac:dyDescent="0.3">
      <c r="C178" s="506" t="s">
        <v>1455</v>
      </c>
      <c r="D178" s="479"/>
      <c r="E178" s="425">
        <f>HLOOKUP($C178,$CB$2:$CE$3,2,0)</f>
        <v>15000</v>
      </c>
      <c r="F178" s="426">
        <f>D178*E178</f>
        <v>0</v>
      </c>
      <c r="G178" s="511"/>
      <c r="H178" s="514" t="s">
        <v>396</v>
      </c>
      <c r="I178" s="427" t="str">
        <f>VLOOKUP(H178,Presupuesto!$B$11:$C$586,2,0)</f>
        <v>EQUIPOS PARA COMPUTACION</v>
      </c>
      <c r="J178" s="501" t="s">
        <v>156</v>
      </c>
      <c r="K178" s="427" t="s">
        <v>453</v>
      </c>
      <c r="L178" s="427"/>
    </row>
    <row r="179" spans="3:12" hidden="1" x14ac:dyDescent="0.25">
      <c r="C179" s="506" t="s">
        <v>1453</v>
      </c>
      <c r="D179" s="475"/>
      <c r="E179" s="425">
        <f>HLOOKUP($C179,$CB$2:$CE$3,2,0)</f>
        <v>35000</v>
      </c>
      <c r="F179" s="426">
        <f>D179*E179</f>
        <v>0</v>
      </c>
      <c r="G179" s="511"/>
      <c r="H179" s="515" t="s">
        <v>396</v>
      </c>
      <c r="I179" s="430" t="str">
        <f>VLOOKUP(H179,Presupuesto!$B$11:$C$586,2,0)</f>
        <v>EQUIPOS PARA COMPUTACION</v>
      </c>
      <c r="J179" s="427" t="str">
        <f>$J$178</f>
        <v>Estudiantes</v>
      </c>
      <c r="K179" s="427" t="s">
        <v>471</v>
      </c>
      <c r="L179" s="427"/>
    </row>
    <row r="180" spans="3:12" hidden="1" x14ac:dyDescent="0.25">
      <c r="C180" s="428" t="s">
        <v>73</v>
      </c>
      <c r="D180" s="475"/>
      <c r="E180" s="429">
        <v>4000</v>
      </c>
      <c r="F180" s="426">
        <f t="shared" ref="F180:F191" si="13">D180*E180</f>
        <v>0</v>
      </c>
      <c r="G180" s="511"/>
      <c r="H180" s="515" t="s">
        <v>1101</v>
      </c>
      <c r="I180" s="430" t="str">
        <f>VLOOKUP(H180,Presupuesto!$B$11:$C$586,2,0)</f>
        <v>EQUIPOS VARIOS DE OFICINA</v>
      </c>
      <c r="J180" s="427" t="str">
        <f t="shared" ref="J180:J190" si="14">$J$178</f>
        <v>Estudiantes</v>
      </c>
      <c r="K180" s="427" t="s">
        <v>454</v>
      </c>
      <c r="L180" s="427"/>
    </row>
    <row r="181" spans="3:12" hidden="1" x14ac:dyDescent="0.25">
      <c r="C181" s="428" t="s">
        <v>74</v>
      </c>
      <c r="D181" s="475"/>
      <c r="E181" s="429">
        <v>8000</v>
      </c>
      <c r="F181" s="426">
        <f t="shared" si="13"/>
        <v>0</v>
      </c>
      <c r="G181" s="511"/>
      <c r="H181" s="515" t="s">
        <v>396</v>
      </c>
      <c r="I181" s="430" t="str">
        <f>VLOOKUP(H181,Presupuesto!$B$11:$C$586,2,0)</f>
        <v>EQUIPOS PARA COMPUTACION</v>
      </c>
      <c r="J181" s="427" t="str">
        <f t="shared" si="14"/>
        <v>Estudiantes</v>
      </c>
      <c r="K181" s="427" t="s">
        <v>454</v>
      </c>
      <c r="L181" s="427"/>
    </row>
    <row r="182" spans="3:12" hidden="1" x14ac:dyDescent="0.25">
      <c r="C182" s="428" t="s">
        <v>75</v>
      </c>
      <c r="D182" s="475"/>
      <c r="E182" s="429">
        <v>5000</v>
      </c>
      <c r="F182" s="426">
        <f t="shared" si="13"/>
        <v>0</v>
      </c>
      <c r="G182" s="511"/>
      <c r="H182" s="515" t="s">
        <v>396</v>
      </c>
      <c r="I182" s="430" t="str">
        <f>VLOOKUP(H182,Presupuesto!$B$11:$C$586,2,0)</f>
        <v>EQUIPOS PARA COMPUTACION</v>
      </c>
      <c r="J182" s="427" t="str">
        <f t="shared" si="14"/>
        <v>Estudiantes</v>
      </c>
      <c r="K182" s="427" t="s">
        <v>454</v>
      </c>
      <c r="L182" s="427"/>
    </row>
    <row r="183" spans="3:12" hidden="1" x14ac:dyDescent="0.25">
      <c r="C183" s="428" t="s">
        <v>35</v>
      </c>
      <c r="D183" s="475"/>
      <c r="E183" s="429">
        <v>13000</v>
      </c>
      <c r="F183" s="426">
        <f t="shared" si="13"/>
        <v>0</v>
      </c>
      <c r="G183" s="511"/>
      <c r="H183" s="515" t="s">
        <v>395</v>
      </c>
      <c r="I183" s="430" t="str">
        <f>VLOOKUP(H183,Presupuesto!$B$11:$C$586,2,0)</f>
        <v>EQUIPO DE COMUNICACIàN Y SE¥ALAMIENTO</v>
      </c>
      <c r="J183" s="427" t="str">
        <f t="shared" si="14"/>
        <v>Estudiantes</v>
      </c>
      <c r="K183" s="427" t="s">
        <v>454</v>
      </c>
      <c r="L183" s="427"/>
    </row>
    <row r="184" spans="3:12" hidden="1" x14ac:dyDescent="0.25">
      <c r="C184" s="428" t="s">
        <v>76</v>
      </c>
      <c r="D184" s="475"/>
      <c r="E184" s="429">
        <v>15000</v>
      </c>
      <c r="F184" s="426">
        <f t="shared" si="13"/>
        <v>0</v>
      </c>
      <c r="G184" s="511"/>
      <c r="H184" s="515" t="s">
        <v>395</v>
      </c>
      <c r="I184" s="430" t="str">
        <f>VLOOKUP(H184,Presupuesto!$B$11:$C$586,2,0)</f>
        <v>EQUIPO DE COMUNICACIàN Y SE¥ALAMIENTO</v>
      </c>
      <c r="J184" s="427" t="str">
        <f t="shared" si="14"/>
        <v>Estudiantes</v>
      </c>
      <c r="K184" s="427" t="s">
        <v>454</v>
      </c>
      <c r="L184" s="427"/>
    </row>
    <row r="185" spans="3:12" hidden="1" x14ac:dyDescent="0.25">
      <c r="C185" s="428" t="s">
        <v>77</v>
      </c>
      <c r="D185" s="475"/>
      <c r="E185" s="429">
        <v>10000</v>
      </c>
      <c r="F185" s="426">
        <f t="shared" si="13"/>
        <v>0</v>
      </c>
      <c r="G185" s="511"/>
      <c r="H185" s="515" t="s">
        <v>395</v>
      </c>
      <c r="I185" s="430" t="str">
        <f>VLOOKUP(H185,Presupuesto!$B$11:$C$586,2,0)</f>
        <v>EQUIPO DE COMUNICACIàN Y SE¥ALAMIENTO</v>
      </c>
      <c r="J185" s="427" t="str">
        <f t="shared" si="14"/>
        <v>Estudiantes</v>
      </c>
      <c r="K185" s="427" t="s">
        <v>462</v>
      </c>
      <c r="L185" s="427"/>
    </row>
    <row r="186" spans="3:12" hidden="1" x14ac:dyDescent="0.25">
      <c r="C186" s="428" t="s">
        <v>78</v>
      </c>
      <c r="D186" s="475"/>
      <c r="E186" s="429">
        <v>10000</v>
      </c>
      <c r="F186" s="426">
        <f t="shared" si="13"/>
        <v>0</v>
      </c>
      <c r="G186" s="511"/>
      <c r="H186" s="515" t="s">
        <v>399</v>
      </c>
      <c r="I186" s="430" t="str">
        <f>VLOOKUP(H186,Presupuesto!$B$11:$C$586,2,0)</f>
        <v>APLICACIONES INFORMATICAS (45100-00)</v>
      </c>
      <c r="J186" s="427" t="str">
        <f t="shared" si="14"/>
        <v>Estudiantes</v>
      </c>
      <c r="K186" s="427" t="s">
        <v>458</v>
      </c>
      <c r="L186" s="427"/>
    </row>
    <row r="187" spans="3:12" hidden="1" x14ac:dyDescent="0.25">
      <c r="C187" s="437" t="s">
        <v>79</v>
      </c>
      <c r="D187" s="475"/>
      <c r="E187" s="429">
        <v>2000</v>
      </c>
      <c r="F187" s="426">
        <f t="shared" si="13"/>
        <v>0</v>
      </c>
      <c r="G187" s="511"/>
      <c r="H187" s="515" t="s">
        <v>396</v>
      </c>
      <c r="I187" s="438" t="str">
        <f>VLOOKUP(H187,Presupuesto!$B$11:$C$586,2,0)</f>
        <v>EQUIPOS PARA COMPUTACION</v>
      </c>
      <c r="J187" s="427" t="str">
        <f t="shared" si="14"/>
        <v>Estudiantes</v>
      </c>
      <c r="K187" s="427" t="s">
        <v>454</v>
      </c>
      <c r="L187" s="427"/>
    </row>
    <row r="188" spans="3:12" hidden="1" x14ac:dyDescent="0.25">
      <c r="C188" s="437" t="s">
        <v>80</v>
      </c>
      <c r="D188" s="475"/>
      <c r="E188" s="429">
        <v>1500</v>
      </c>
      <c r="F188" s="426">
        <f t="shared" si="13"/>
        <v>0</v>
      </c>
      <c r="G188" s="511"/>
      <c r="H188" s="515" t="s">
        <v>1061</v>
      </c>
      <c r="I188" s="438" t="str">
        <f>VLOOKUP(H188,Presupuesto!$B$11:$C$586,2,0)</f>
        <v>UTILES Y MATERIALES ELECTRICOS</v>
      </c>
      <c r="J188" s="427" t="str">
        <f t="shared" si="14"/>
        <v>Estudiantes</v>
      </c>
      <c r="K188" s="427" t="s">
        <v>454</v>
      </c>
      <c r="L188" s="427"/>
    </row>
    <row r="189" spans="3:12" hidden="1" x14ac:dyDescent="0.25">
      <c r="C189" s="437" t="s">
        <v>81</v>
      </c>
      <c r="D189" s="475"/>
      <c r="E189" s="429">
        <v>1500</v>
      </c>
      <c r="F189" s="426">
        <f t="shared" si="13"/>
        <v>0</v>
      </c>
      <c r="G189" s="511"/>
      <c r="H189" s="515" t="s">
        <v>396</v>
      </c>
      <c r="I189" s="438" t="str">
        <f>VLOOKUP(H189,Presupuesto!$B$11:$C$586,2,0)</f>
        <v>EQUIPOS PARA COMPUTACION</v>
      </c>
      <c r="J189" s="427" t="str">
        <f t="shared" si="14"/>
        <v>Estudiantes</v>
      </c>
      <c r="K189" s="427" t="s">
        <v>454</v>
      </c>
      <c r="L189" s="427"/>
    </row>
    <row r="190" spans="3:12" hidden="1" x14ac:dyDescent="0.25">
      <c r="C190" s="437" t="s">
        <v>82</v>
      </c>
      <c r="D190" s="475"/>
      <c r="E190" s="429">
        <v>500</v>
      </c>
      <c r="F190" s="426">
        <f t="shared" si="13"/>
        <v>0</v>
      </c>
      <c r="G190" s="511"/>
      <c r="H190" s="515" t="s">
        <v>1070</v>
      </c>
      <c r="I190" s="438" t="str">
        <f>VLOOKUP(H190,Presupuesto!$B$11:$C$586,2,0)</f>
        <v>OTROS RESPUESTOS Y ACCESORIOS MENORES</v>
      </c>
      <c r="J190" s="427" t="str">
        <f t="shared" si="14"/>
        <v>Estudiantes</v>
      </c>
      <c r="K190" s="427" t="s">
        <v>454</v>
      </c>
      <c r="L190" s="427"/>
    </row>
    <row r="191" spans="3:12" ht="15.75" hidden="1" thickBot="1" x14ac:dyDescent="0.3">
      <c r="C191" s="431" t="s">
        <v>83</v>
      </c>
      <c r="D191" s="480"/>
      <c r="E191" s="433">
        <v>20</v>
      </c>
      <c r="F191" s="434">
        <f t="shared" si="13"/>
        <v>0</v>
      </c>
      <c r="G191" s="512"/>
      <c r="H191" s="435" t="s">
        <v>1070</v>
      </c>
      <c r="I191" s="449" t="str">
        <f>VLOOKUP(H191,Presupuesto!$B$11:$C$586,2,0)</f>
        <v>OTROS RESPUESTOS Y ACCESORIOS MENORES</v>
      </c>
      <c r="J191" s="435" t="str">
        <f>$J$178</f>
        <v>Estudiantes</v>
      </c>
      <c r="K191" s="449" t="s">
        <v>453</v>
      </c>
      <c r="L191" s="449"/>
    </row>
  </sheetData>
  <sheetCalcPr fullCalcOnLoad="1"/>
  <dataValidations xWindow="801" yWindow="652" count="5">
    <dataValidation type="list" allowBlank="1" showInputMessage="1" showErrorMessage="1" errorTitle="¡Ingreso Inválido!" error="Seleccione una opción de la lista._x000a_" promptTitle="Tipo de Presupuesto" prompt="Seleccione una opción de la lista." sqref="G178:G191 G40:G53 G63:G76 G86:G99 G109:G122 G132:G145 G155:G168 G17:G30">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#REF!</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319"/>
  <sheetViews>
    <sheetView showGridLines="0" topLeftCell="C13" zoomScale="86" zoomScaleNormal="86" workbookViewId="0">
      <selection activeCell="G109" sqref="G109:G115"/>
    </sheetView>
  </sheetViews>
  <sheetFormatPr baseColWidth="10" defaultColWidth="11.5703125" defaultRowHeight="15" x14ac:dyDescent="0.25"/>
  <cols>
    <col min="1" max="1" width="1.85546875" style="93" customWidth="1"/>
    <col min="2" max="2" width="17" style="93" customWidth="1"/>
    <col min="3" max="3" width="53.42578125" style="93" customWidth="1"/>
    <col min="4" max="4" width="29.140625" style="93" customWidth="1"/>
    <col min="5" max="5" width="13.85546875" style="93" customWidth="1"/>
    <col min="6" max="6" width="21.85546875" style="93" customWidth="1"/>
    <col min="7" max="7" width="16.5703125" style="81" customWidth="1"/>
    <col min="8" max="8" width="14.28515625" style="93" customWidth="1"/>
    <col min="9" max="9" width="40.28515625" style="93" customWidth="1"/>
    <col min="10" max="10" width="28.140625" style="93" bestFit="1" customWidth="1"/>
    <col min="11" max="11" width="19.85546875" style="93" bestFit="1" customWidth="1"/>
    <col min="12"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row>
    <row r="4" spans="1:256" ht="15.75" thickBot="1" x14ac:dyDescent="0.3"/>
    <row r="5" spans="1:256" ht="53.25" thickBot="1" x14ac:dyDescent="0.3">
      <c r="C5" s="94" t="s">
        <v>443</v>
      </c>
      <c r="D5" s="210">
        <f>SUMIF(C:C,$C$10,D:D)</f>
        <v>2142930.1100000003</v>
      </c>
    </row>
    <row r="6" spans="1:256" x14ac:dyDescent="0.25">
      <c r="C6" s="115"/>
      <c r="D6" s="115"/>
      <c r="E6" s="115"/>
      <c r="F6" s="115"/>
      <c r="G6" s="82"/>
      <c r="H6" s="115"/>
      <c r="I6" s="115"/>
    </row>
    <row r="7" spans="1:256" x14ac:dyDescent="0.25">
      <c r="C7" s="115"/>
      <c r="D7" s="115"/>
      <c r="E7" s="115"/>
      <c r="F7" s="115"/>
      <c r="G7" s="82"/>
      <c r="H7" s="115"/>
      <c r="I7" s="115"/>
    </row>
    <row r="8" spans="1:256" x14ac:dyDescent="0.25">
      <c r="C8" s="115"/>
      <c r="D8" s="115"/>
      <c r="E8" s="115"/>
      <c r="F8" s="115"/>
      <c r="G8" s="82"/>
      <c r="H8" s="115"/>
      <c r="I8" s="115"/>
    </row>
    <row r="9" spans="1:256" ht="15.75" thickBot="1" x14ac:dyDescent="0.3">
      <c r="C9" s="115"/>
      <c r="D9" s="115"/>
      <c r="E9" s="115"/>
      <c r="F9" s="115"/>
      <c r="G9" s="82"/>
      <c r="H9" s="115"/>
      <c r="I9" s="115"/>
      <c r="K9" s="184"/>
    </row>
    <row r="10" spans="1:256" ht="15.75" thickBot="1" x14ac:dyDescent="0.3">
      <c r="C10" s="165" t="s">
        <v>53</v>
      </c>
      <c r="D10" s="116">
        <f>SUM(F17:F43)</f>
        <v>640638.50000000012</v>
      </c>
      <c r="F10" s="71"/>
      <c r="G10" s="83"/>
      <c r="H10" s="71"/>
      <c r="I10" s="71"/>
    </row>
    <row r="11" spans="1:256" x14ac:dyDescent="0.25">
      <c r="B11" s="101"/>
      <c r="C11" s="71"/>
      <c r="D11" s="31"/>
      <c r="E11" s="101"/>
      <c r="F11" s="101"/>
      <c r="G11" s="101"/>
      <c r="H11" s="80"/>
      <c r="I11" s="80"/>
      <c r="J11" s="80"/>
      <c r="K11" s="120"/>
    </row>
    <row r="12" spans="1:256" x14ac:dyDescent="0.25">
      <c r="B12" s="101"/>
      <c r="C12" s="71"/>
      <c r="D12" s="31"/>
      <c r="E12" s="101"/>
      <c r="F12" s="101"/>
      <c r="G12" s="101"/>
      <c r="H12" s="80"/>
      <c r="I12" s="80"/>
      <c r="J12" s="80"/>
      <c r="K12" s="120"/>
    </row>
    <row r="13" spans="1:256" ht="15.75" x14ac:dyDescent="0.25">
      <c r="B13" s="101"/>
      <c r="C13" s="218" t="s">
        <v>450</v>
      </c>
      <c r="D13" s="219"/>
      <c r="E13" s="101"/>
      <c r="F13" s="101"/>
      <c r="G13" s="101"/>
      <c r="H13" s="80"/>
      <c r="I13" s="80"/>
      <c r="J13" s="80"/>
      <c r="K13" s="120"/>
    </row>
    <row r="14" spans="1:256" ht="18.75" x14ac:dyDescent="0.25">
      <c r="B14" s="101"/>
      <c r="C14" s="233" t="e">
        <f>#VALUE!</f>
        <v>#VALUE!</v>
      </c>
      <c r="D14" s="31"/>
      <c r="E14" s="101"/>
      <c r="F14" s="101"/>
      <c r="G14" s="101"/>
      <c r="H14" s="80"/>
      <c r="I14" s="80"/>
      <c r="J14" s="80"/>
      <c r="K14" s="120"/>
    </row>
    <row r="15" spans="1:256" ht="15.75" thickBot="1" x14ac:dyDescent="0.3">
      <c r="F15" s="101"/>
      <c r="G15" s="80"/>
      <c r="H15" s="80"/>
      <c r="I15" s="80"/>
    </row>
    <row r="16" spans="1:256" ht="30.75" thickBot="1" x14ac:dyDescent="0.3">
      <c r="C16" s="137" t="s">
        <v>44</v>
      </c>
      <c r="D16" s="137" t="s">
        <v>55</v>
      </c>
      <c r="E16" s="144" t="s">
        <v>57</v>
      </c>
      <c r="F16" s="143" t="s">
        <v>27</v>
      </c>
      <c r="G16" s="141" t="s">
        <v>187</v>
      </c>
      <c r="H16" s="144" t="s">
        <v>46</v>
      </c>
      <c r="I16" s="141" t="s">
        <v>188</v>
      </c>
      <c r="J16" s="141" t="s">
        <v>469</v>
      </c>
      <c r="K16" s="141" t="s">
        <v>470</v>
      </c>
    </row>
    <row r="17" spans="3:11" ht="15.75" thickBot="1" x14ac:dyDescent="0.3">
      <c r="C17" s="246" t="s">
        <v>500</v>
      </c>
      <c r="D17" s="247"/>
      <c r="E17" s="245">
        <f>HLOOKUP(C17,$AH$2:$BU$3,2,0)</f>
        <v>620</v>
      </c>
      <c r="F17" s="105">
        <f t="shared" ref="F17:F29" si="0">D17*E17</f>
        <v>0</v>
      </c>
      <c r="G17" s="169" t="s">
        <v>186</v>
      </c>
      <c r="H17" s="150"/>
      <c r="I17" s="138" t="e">
        <f>VLOOKUP(H17,Presupuesto!$B$11:$C$586,2,0)</f>
        <v>#N/A</v>
      </c>
      <c r="J17" s="244" t="s">
        <v>181</v>
      </c>
      <c r="K17" s="106" t="s">
        <v>453</v>
      </c>
    </row>
    <row r="18" spans="3:11" ht="45" x14ac:dyDescent="0.25">
      <c r="C18" s="530" t="s">
        <v>1559</v>
      </c>
      <c r="D18" s="542">
        <v>9</v>
      </c>
      <c r="E18" s="533">
        <v>300</v>
      </c>
      <c r="F18" s="105">
        <f t="shared" ref="F18:F24" si="1">D18*E18</f>
        <v>2700</v>
      </c>
      <c r="G18" s="169" t="s">
        <v>185</v>
      </c>
      <c r="H18" s="537" t="s">
        <v>930</v>
      </c>
      <c r="I18" s="138" t="str">
        <f>VLOOKUP(H18,Presupuesto!$B$11:$C$586,2,0)</f>
        <v>PAPEL DE ESCRITORIO</v>
      </c>
      <c r="J18" s="106" t="str">
        <f>$J$17</f>
        <v>Docencia y Recursos Humanos</v>
      </c>
      <c r="K18" s="106" t="s">
        <v>471</v>
      </c>
    </row>
    <row r="19" spans="3:11" x14ac:dyDescent="0.25">
      <c r="C19" s="531" t="s">
        <v>1560</v>
      </c>
      <c r="D19" s="543">
        <v>70</v>
      </c>
      <c r="E19" s="534">
        <v>3000</v>
      </c>
      <c r="F19" s="105">
        <f t="shared" si="1"/>
        <v>210000</v>
      </c>
      <c r="G19" s="481" t="s">
        <v>185</v>
      </c>
      <c r="H19" s="537" t="s">
        <v>930</v>
      </c>
      <c r="I19" s="138" t="str">
        <f>VLOOKUP(H19,Presupuesto!$B$11:$C$586,2,0)</f>
        <v>PAPEL DE ESCRITORIO</v>
      </c>
      <c r="J19" s="106" t="s">
        <v>181</v>
      </c>
      <c r="K19" s="106" t="s">
        <v>471</v>
      </c>
    </row>
    <row r="20" spans="3:11" x14ac:dyDescent="0.25">
      <c r="C20" s="531" t="s">
        <v>1561</v>
      </c>
      <c r="D20" s="543">
        <v>85</v>
      </c>
      <c r="E20" s="534">
        <v>3000</v>
      </c>
      <c r="F20" s="105">
        <f t="shared" si="1"/>
        <v>255000</v>
      </c>
      <c r="G20" s="481" t="s">
        <v>185</v>
      </c>
      <c r="H20" s="537" t="s">
        <v>930</v>
      </c>
      <c r="I20" s="138" t="str">
        <f>VLOOKUP(H20,Presupuesto!$B$11:$C$586,2,0)</f>
        <v>PAPEL DE ESCRITORIO</v>
      </c>
      <c r="J20" s="427" t="s">
        <v>534</v>
      </c>
      <c r="K20" s="106" t="s">
        <v>471</v>
      </c>
    </row>
    <row r="21" spans="3:11" x14ac:dyDescent="0.25">
      <c r="C21" s="531" t="s">
        <v>1562</v>
      </c>
      <c r="D21" s="543">
        <v>95</v>
      </c>
      <c r="E21" s="534">
        <v>20</v>
      </c>
      <c r="F21" s="105">
        <f t="shared" si="1"/>
        <v>1900</v>
      </c>
      <c r="G21" s="481" t="s">
        <v>185</v>
      </c>
      <c r="H21" s="537" t="s">
        <v>930</v>
      </c>
      <c r="I21" s="138" t="str">
        <f>VLOOKUP(H21,Presupuesto!$B$11:$C$586,2,0)</f>
        <v>PAPEL DE ESCRITORIO</v>
      </c>
      <c r="J21" s="427" t="s">
        <v>533</v>
      </c>
      <c r="K21" s="106" t="s">
        <v>471</v>
      </c>
    </row>
    <row r="22" spans="3:11" x14ac:dyDescent="0.25">
      <c r="C22" s="531" t="s">
        <v>1563</v>
      </c>
      <c r="D22" s="543">
        <v>174.11</v>
      </c>
      <c r="E22" s="534">
        <v>200</v>
      </c>
      <c r="F22" s="105">
        <f t="shared" si="1"/>
        <v>34822</v>
      </c>
      <c r="G22" s="481" t="s">
        <v>185</v>
      </c>
      <c r="H22" s="537" t="s">
        <v>930</v>
      </c>
      <c r="I22" s="138" t="str">
        <f>VLOOKUP(H22,Presupuesto!$B$11:$C$586,2,0)</f>
        <v>PAPEL DE ESCRITORIO</v>
      </c>
      <c r="J22" s="427" t="s">
        <v>534</v>
      </c>
      <c r="K22" s="106" t="s">
        <v>460</v>
      </c>
    </row>
    <row r="23" spans="3:11" x14ac:dyDescent="0.25">
      <c r="C23" s="531" t="s">
        <v>1564</v>
      </c>
      <c r="D23" s="543">
        <v>98</v>
      </c>
      <c r="E23" s="534">
        <v>400</v>
      </c>
      <c r="F23" s="105">
        <f t="shared" si="1"/>
        <v>39200</v>
      </c>
      <c r="G23" s="481" t="s">
        <v>185</v>
      </c>
      <c r="H23" s="537" t="s">
        <v>930</v>
      </c>
      <c r="I23" s="138" t="str">
        <f>VLOOKUP(H23,Presupuesto!$B$11:$C$586,2,0)</f>
        <v>PAPEL DE ESCRITORIO</v>
      </c>
      <c r="J23" s="427" t="s">
        <v>533</v>
      </c>
      <c r="K23" s="106" t="s">
        <v>471</v>
      </c>
    </row>
    <row r="24" spans="3:11" x14ac:dyDescent="0.25">
      <c r="C24" s="531" t="s">
        <v>1565</v>
      </c>
      <c r="D24" s="543">
        <v>85</v>
      </c>
      <c r="E24" s="534">
        <v>200</v>
      </c>
      <c r="F24" s="105">
        <f t="shared" si="1"/>
        <v>17000</v>
      </c>
      <c r="G24" s="481" t="s">
        <v>185</v>
      </c>
      <c r="H24" s="537" t="s">
        <v>930</v>
      </c>
      <c r="I24" s="138" t="str">
        <f>VLOOKUP(H24,Presupuesto!$B$11:$C$586,2,0)</f>
        <v>PAPEL DE ESCRITORIO</v>
      </c>
      <c r="J24" s="427" t="s">
        <v>533</v>
      </c>
      <c r="K24" s="106" t="s">
        <v>471</v>
      </c>
    </row>
    <row r="25" spans="3:11" x14ac:dyDescent="0.25">
      <c r="C25" s="531" t="s">
        <v>1566</v>
      </c>
      <c r="D25" s="543">
        <v>8</v>
      </c>
      <c r="E25" s="534">
        <v>100</v>
      </c>
      <c r="F25" s="105">
        <f t="shared" si="0"/>
        <v>800</v>
      </c>
      <c r="G25" s="481" t="s">
        <v>185</v>
      </c>
      <c r="H25" s="537" t="s">
        <v>930</v>
      </c>
      <c r="I25" s="138" t="str">
        <f>VLOOKUP(H25,Presupuesto!$B$11:$C$586,2,0)</f>
        <v>PAPEL DE ESCRITORIO</v>
      </c>
      <c r="J25" s="427" t="s">
        <v>533</v>
      </c>
      <c r="K25" s="106" t="s">
        <v>471</v>
      </c>
    </row>
    <row r="26" spans="3:11" x14ac:dyDescent="0.25">
      <c r="C26" s="531" t="s">
        <v>1567</v>
      </c>
      <c r="D26" s="543">
        <v>6</v>
      </c>
      <c r="E26" s="534">
        <v>60</v>
      </c>
      <c r="F26" s="105">
        <f t="shared" si="0"/>
        <v>360</v>
      </c>
      <c r="G26" s="481" t="s">
        <v>185</v>
      </c>
      <c r="H26" s="537" t="s">
        <v>930</v>
      </c>
      <c r="I26" s="138" t="str">
        <f>VLOOKUP(H26,Presupuesto!$B$11:$C$586,2,0)</f>
        <v>PAPEL DE ESCRITORIO</v>
      </c>
      <c r="J26" s="427" t="s">
        <v>533</v>
      </c>
      <c r="K26" s="106" t="s">
        <v>471</v>
      </c>
    </row>
    <row r="27" spans="3:11" x14ac:dyDescent="0.25">
      <c r="C27" s="531" t="s">
        <v>1568</v>
      </c>
      <c r="D27" s="543">
        <v>100</v>
      </c>
      <c r="E27" s="534">
        <v>20</v>
      </c>
      <c r="F27" s="105">
        <f t="shared" si="0"/>
        <v>2000</v>
      </c>
      <c r="G27" s="481" t="s">
        <v>185</v>
      </c>
      <c r="H27" s="537" t="s">
        <v>930</v>
      </c>
      <c r="I27" s="138" t="str">
        <f>VLOOKUP(H27,Presupuesto!$B$11:$C$586,2,0)</f>
        <v>PAPEL DE ESCRITORIO</v>
      </c>
      <c r="J27" s="427" t="s">
        <v>533</v>
      </c>
      <c r="K27" s="106" t="s">
        <v>471</v>
      </c>
    </row>
    <row r="28" spans="3:11" x14ac:dyDescent="0.25">
      <c r="C28" s="531" t="s">
        <v>1569</v>
      </c>
      <c r="D28" s="543">
        <v>43</v>
      </c>
      <c r="E28" s="534">
        <v>60</v>
      </c>
      <c r="F28" s="105">
        <f t="shared" si="0"/>
        <v>2580</v>
      </c>
      <c r="G28" s="481" t="s">
        <v>185</v>
      </c>
      <c r="H28" s="537" t="s">
        <v>374</v>
      </c>
      <c r="I28" s="138" t="str">
        <f>VLOOKUP(H28,Presupuesto!$B$11:$C$586,2,0)</f>
        <v>PRODUCTOS DE PAPEL Y CARTON (33400-00)</v>
      </c>
      <c r="J28" s="427" t="s">
        <v>533</v>
      </c>
      <c r="K28" s="106" t="s">
        <v>471</v>
      </c>
    </row>
    <row r="29" spans="3:11" ht="15.75" thickBot="1" x14ac:dyDescent="0.3">
      <c r="C29" s="532" t="s">
        <v>1570</v>
      </c>
      <c r="D29" s="543">
        <v>3850</v>
      </c>
      <c r="E29" s="534">
        <v>15</v>
      </c>
      <c r="F29" s="105">
        <f t="shared" si="0"/>
        <v>57750</v>
      </c>
      <c r="G29" s="481" t="s">
        <v>185</v>
      </c>
      <c r="H29" s="538" t="s">
        <v>393</v>
      </c>
      <c r="I29" s="138" t="str">
        <f>VLOOKUP(H29,Presupuesto!$B$11:$C$586,2,0)</f>
        <v>EQUIPOS DE OFICINA Y MUEBLES (42140-00)</v>
      </c>
      <c r="J29" s="427" t="s">
        <v>534</v>
      </c>
      <c r="K29" s="106" t="s">
        <v>471</v>
      </c>
    </row>
    <row r="30" spans="3:11" x14ac:dyDescent="0.25">
      <c r="C30" s="530" t="s">
        <v>1571</v>
      </c>
      <c r="D30" s="533">
        <v>80</v>
      </c>
      <c r="E30" s="535">
        <v>42.41</v>
      </c>
      <c r="F30" s="105">
        <f t="shared" ref="F30:F43" si="2">D30*E30</f>
        <v>3392.7999999999997</v>
      </c>
      <c r="G30" s="481" t="s">
        <v>185</v>
      </c>
      <c r="H30" s="537" t="s">
        <v>385</v>
      </c>
      <c r="I30" s="138" t="str">
        <f>VLOOKUP(H30,Presupuesto!$B$11:$C$586,2,0)</f>
        <v>UTILES DE ESCRITORIO, OFICINA Y ENZE¥ANZA</v>
      </c>
      <c r="J30" s="427" t="s">
        <v>533</v>
      </c>
      <c r="K30" s="106" t="s">
        <v>471</v>
      </c>
    </row>
    <row r="31" spans="3:11" x14ac:dyDescent="0.25">
      <c r="C31" s="531" t="s">
        <v>1572</v>
      </c>
      <c r="D31" s="534">
        <v>5</v>
      </c>
      <c r="E31" s="536">
        <v>29.46</v>
      </c>
      <c r="F31" s="105">
        <f t="shared" si="2"/>
        <v>147.30000000000001</v>
      </c>
      <c r="G31" s="481" t="s">
        <v>185</v>
      </c>
      <c r="H31" s="537" t="s">
        <v>385</v>
      </c>
      <c r="I31" s="138" t="str">
        <f>VLOOKUP(H31,Presupuesto!$B$11:$C$586,2,0)</f>
        <v>UTILES DE ESCRITORIO, OFICINA Y ENZE¥ANZA</v>
      </c>
      <c r="J31" s="427" t="s">
        <v>533</v>
      </c>
      <c r="K31" s="106" t="s">
        <v>471</v>
      </c>
    </row>
    <row r="32" spans="3:11" x14ac:dyDescent="0.25">
      <c r="C32" s="530" t="s">
        <v>1573</v>
      </c>
      <c r="D32" s="534">
        <v>80</v>
      </c>
      <c r="E32" s="536">
        <v>24</v>
      </c>
      <c r="F32" s="105">
        <f t="shared" si="2"/>
        <v>1920</v>
      </c>
      <c r="G32" s="481" t="s">
        <v>185</v>
      </c>
      <c r="H32" s="537" t="s">
        <v>385</v>
      </c>
      <c r="I32" s="138" t="str">
        <f>VLOOKUP(H32,Presupuesto!$B$11:$C$586,2,0)</f>
        <v>UTILES DE ESCRITORIO, OFICINA Y ENZE¥ANZA</v>
      </c>
      <c r="J32" s="427" t="s">
        <v>533</v>
      </c>
      <c r="K32" s="106" t="s">
        <v>471</v>
      </c>
    </row>
    <row r="33" spans="3:11" x14ac:dyDescent="0.25">
      <c r="C33" s="530" t="s">
        <v>1574</v>
      </c>
      <c r="D33" s="534">
        <v>80</v>
      </c>
      <c r="E33" s="536">
        <v>24</v>
      </c>
      <c r="F33" s="105">
        <f t="shared" si="2"/>
        <v>1920</v>
      </c>
      <c r="G33" s="481" t="s">
        <v>185</v>
      </c>
      <c r="H33" s="537" t="s">
        <v>385</v>
      </c>
      <c r="I33" s="138" t="str">
        <f>VLOOKUP(H33,Presupuesto!$B$11:$C$586,2,0)</f>
        <v>UTILES DE ESCRITORIO, OFICINA Y ENZE¥ANZA</v>
      </c>
      <c r="J33" s="427" t="s">
        <v>533</v>
      </c>
      <c r="K33" s="106" t="s">
        <v>471</v>
      </c>
    </row>
    <row r="34" spans="3:11" x14ac:dyDescent="0.25">
      <c r="C34" s="531" t="s">
        <v>1575</v>
      </c>
      <c r="D34" s="534">
        <v>80</v>
      </c>
      <c r="E34" s="536">
        <v>11.7</v>
      </c>
      <c r="F34" s="105">
        <f t="shared" si="2"/>
        <v>936</v>
      </c>
      <c r="G34" s="481" t="s">
        <v>185</v>
      </c>
      <c r="H34" s="537" t="s">
        <v>385</v>
      </c>
      <c r="I34" s="138" t="str">
        <f>VLOOKUP(H34,Presupuesto!$B$11:$C$586,2,0)</f>
        <v>UTILES DE ESCRITORIO, OFICINA Y ENZE¥ANZA</v>
      </c>
      <c r="J34" s="427" t="s">
        <v>533</v>
      </c>
      <c r="K34" s="106" t="s">
        <v>471</v>
      </c>
    </row>
    <row r="35" spans="3:11" x14ac:dyDescent="0.25">
      <c r="C35" s="531" t="s">
        <v>1576</v>
      </c>
      <c r="D35" s="534">
        <v>16</v>
      </c>
      <c r="E35" s="536">
        <v>20.98</v>
      </c>
      <c r="F35" s="105">
        <f t="shared" si="2"/>
        <v>335.68</v>
      </c>
      <c r="G35" s="481" t="s">
        <v>185</v>
      </c>
      <c r="H35" s="537" t="s">
        <v>385</v>
      </c>
      <c r="I35" s="138" t="str">
        <f>VLOOKUP(H35,Presupuesto!$B$11:$C$586,2,0)</f>
        <v>UTILES DE ESCRITORIO, OFICINA Y ENZE¥ANZA</v>
      </c>
      <c r="J35" s="427" t="s">
        <v>533</v>
      </c>
      <c r="K35" s="106" t="s">
        <v>471</v>
      </c>
    </row>
    <row r="36" spans="3:11" x14ac:dyDescent="0.25">
      <c r="C36" s="531" t="s">
        <v>1577</v>
      </c>
      <c r="D36" s="534">
        <v>40</v>
      </c>
      <c r="E36" s="536">
        <v>17.5</v>
      </c>
      <c r="F36" s="105">
        <f t="shared" si="2"/>
        <v>700</v>
      </c>
      <c r="G36" s="481" t="s">
        <v>185</v>
      </c>
      <c r="H36" s="537" t="s">
        <v>385</v>
      </c>
      <c r="I36" s="138" t="str">
        <f>VLOOKUP(H36,Presupuesto!$B$11:$C$586,2,0)</f>
        <v>UTILES DE ESCRITORIO, OFICINA Y ENZE¥ANZA</v>
      </c>
      <c r="J36" s="427" t="s">
        <v>533</v>
      </c>
      <c r="K36" s="106" t="s">
        <v>471</v>
      </c>
    </row>
    <row r="37" spans="3:11" x14ac:dyDescent="0.25">
      <c r="C37" s="531" t="s">
        <v>1578</v>
      </c>
      <c r="D37" s="534">
        <v>80</v>
      </c>
      <c r="E37" s="536">
        <v>20.98</v>
      </c>
      <c r="F37" s="105">
        <f t="shared" si="2"/>
        <v>1678.4</v>
      </c>
      <c r="G37" s="481" t="s">
        <v>185</v>
      </c>
      <c r="H37" s="537" t="s">
        <v>385</v>
      </c>
      <c r="I37" s="138" t="str">
        <f>VLOOKUP(H37,Presupuesto!$B$11:$C$586,2,0)</f>
        <v>UTILES DE ESCRITORIO, OFICINA Y ENZE¥ANZA</v>
      </c>
      <c r="J37" s="427" t="s">
        <v>533</v>
      </c>
      <c r="K37" s="106" t="s">
        <v>471</v>
      </c>
    </row>
    <row r="38" spans="3:11" x14ac:dyDescent="0.25">
      <c r="C38" s="531" t="s">
        <v>1579</v>
      </c>
      <c r="D38" s="534">
        <v>32</v>
      </c>
      <c r="E38" s="536">
        <v>29.1</v>
      </c>
      <c r="F38" s="105">
        <f t="shared" si="2"/>
        <v>931.2</v>
      </c>
      <c r="G38" s="481" t="s">
        <v>185</v>
      </c>
      <c r="H38" s="537" t="s">
        <v>385</v>
      </c>
      <c r="I38" s="138" t="str">
        <f>VLOOKUP(H38,Presupuesto!$B$11:$C$586,2,0)</f>
        <v>UTILES DE ESCRITORIO, OFICINA Y ENZE¥ANZA</v>
      </c>
      <c r="J38" s="427" t="s">
        <v>533</v>
      </c>
      <c r="K38" s="106" t="s">
        <v>471</v>
      </c>
    </row>
    <row r="39" spans="3:11" x14ac:dyDescent="0.25">
      <c r="C39" s="531" t="s">
        <v>1580</v>
      </c>
      <c r="D39" s="534">
        <v>10</v>
      </c>
      <c r="E39" s="536">
        <v>29.1</v>
      </c>
      <c r="F39" s="105">
        <f t="shared" si="2"/>
        <v>291</v>
      </c>
      <c r="G39" s="481" t="s">
        <v>185</v>
      </c>
      <c r="H39" s="537" t="s">
        <v>385</v>
      </c>
      <c r="I39" s="138" t="str">
        <f>VLOOKUP(H39,Presupuesto!$B$11:$C$586,2,0)</f>
        <v>UTILES DE ESCRITORIO, OFICINA Y ENZE¥ANZA</v>
      </c>
      <c r="J39" s="427" t="s">
        <v>533</v>
      </c>
      <c r="K39" s="106" t="s">
        <v>471</v>
      </c>
    </row>
    <row r="40" spans="3:11" x14ac:dyDescent="0.25">
      <c r="C40" s="531" t="s">
        <v>1581</v>
      </c>
      <c r="D40" s="534">
        <v>40</v>
      </c>
      <c r="E40" s="536">
        <v>76</v>
      </c>
      <c r="F40" s="105">
        <f t="shared" si="2"/>
        <v>3040</v>
      </c>
      <c r="G40" s="481" t="s">
        <v>185</v>
      </c>
      <c r="H40" s="537" t="s">
        <v>385</v>
      </c>
      <c r="I40" s="138" t="str">
        <f>VLOOKUP(H40,Presupuesto!$B$11:$C$586,2,0)</f>
        <v>UTILES DE ESCRITORIO, OFICINA Y ENZE¥ANZA</v>
      </c>
      <c r="J40" s="427" t="s">
        <v>533</v>
      </c>
      <c r="K40" s="106" t="s">
        <v>471</v>
      </c>
    </row>
    <row r="41" spans="3:11" x14ac:dyDescent="0.25">
      <c r="C41" s="530" t="s">
        <v>1582</v>
      </c>
      <c r="D41" s="534">
        <v>40</v>
      </c>
      <c r="E41" s="536">
        <v>8.44</v>
      </c>
      <c r="F41" s="105">
        <f t="shared" si="2"/>
        <v>337.59999999999997</v>
      </c>
      <c r="G41" s="481" t="s">
        <v>185</v>
      </c>
      <c r="H41" s="537" t="s">
        <v>385</v>
      </c>
      <c r="I41" s="138" t="str">
        <f>VLOOKUP(H41,Presupuesto!$B$11:$C$586,2,0)</f>
        <v>UTILES DE ESCRITORIO, OFICINA Y ENZE¥ANZA</v>
      </c>
      <c r="J41" s="427" t="s">
        <v>533</v>
      </c>
      <c r="K41" s="106" t="s">
        <v>471</v>
      </c>
    </row>
    <row r="42" spans="3:11" x14ac:dyDescent="0.25">
      <c r="C42" s="532" t="s">
        <v>1583</v>
      </c>
      <c r="D42" s="534">
        <v>36</v>
      </c>
      <c r="E42" s="536">
        <v>7.05</v>
      </c>
      <c r="F42" s="105">
        <f t="shared" si="2"/>
        <v>253.79999999999998</v>
      </c>
      <c r="G42" s="481" t="s">
        <v>185</v>
      </c>
      <c r="H42" s="537" t="s">
        <v>385</v>
      </c>
      <c r="I42" s="138" t="str">
        <f>VLOOKUP(H42,Presupuesto!$B$11:$C$586,2,0)</f>
        <v>UTILES DE ESCRITORIO, OFICINA Y ENZE¥ANZA</v>
      </c>
      <c r="J42" s="427" t="s">
        <v>533</v>
      </c>
      <c r="K42" s="106" t="s">
        <v>471</v>
      </c>
    </row>
    <row r="43" spans="3:11" ht="15.75" thickBot="1" x14ac:dyDescent="0.3">
      <c r="C43" s="539" t="s">
        <v>1584</v>
      </c>
      <c r="D43" s="540">
        <v>48</v>
      </c>
      <c r="E43" s="541">
        <v>13.39</v>
      </c>
      <c r="F43" s="105">
        <f t="shared" si="2"/>
        <v>642.72</v>
      </c>
      <c r="G43" s="481" t="s">
        <v>185</v>
      </c>
      <c r="H43" s="537" t="s">
        <v>385</v>
      </c>
      <c r="I43" s="138" t="str">
        <f>VLOOKUP(H43,Presupuesto!$B$11:$C$586,2,0)</f>
        <v>UTILES DE ESCRITORIO, OFICINA Y ENZE¥ANZA</v>
      </c>
      <c r="J43" s="427" t="s">
        <v>533</v>
      </c>
      <c r="K43" s="106" t="s">
        <v>471</v>
      </c>
    </row>
    <row r="45" spans="3:11" ht="15.75" thickBot="1" x14ac:dyDescent="0.3">
      <c r="F45" s="98"/>
      <c r="G45" s="97"/>
      <c r="H45" s="98"/>
      <c r="I45" s="98"/>
    </row>
    <row r="46" spans="3:11" ht="15.75" thickBot="1" x14ac:dyDescent="0.3">
      <c r="C46" s="478" t="s">
        <v>53</v>
      </c>
      <c r="D46" s="436">
        <f>SUM(F53:F81)</f>
        <v>679835.12</v>
      </c>
      <c r="E46" s="419"/>
      <c r="F46" s="415"/>
      <c r="G46" s="418"/>
      <c r="H46" s="415"/>
      <c r="I46" s="415"/>
      <c r="J46" s="419"/>
      <c r="K46" s="419"/>
    </row>
    <row r="47" spans="3:11" x14ac:dyDescent="0.25">
      <c r="C47" s="415"/>
      <c r="D47" s="413"/>
      <c r="E47" s="422"/>
      <c r="F47" s="422"/>
      <c r="G47" s="422"/>
      <c r="H47" s="416"/>
      <c r="I47" s="416"/>
      <c r="J47" s="416"/>
      <c r="K47" s="439"/>
    </row>
    <row r="48" spans="3:11" x14ac:dyDescent="0.25">
      <c r="C48" s="415"/>
      <c r="D48" s="413"/>
      <c r="E48" s="422"/>
      <c r="F48" s="422"/>
      <c r="G48" s="422"/>
      <c r="H48" s="416"/>
      <c r="I48" s="416"/>
      <c r="J48" s="416"/>
      <c r="K48" s="439"/>
    </row>
    <row r="49" spans="3:11" ht="15.75" x14ac:dyDescent="0.25">
      <c r="C49" s="494" t="s">
        <v>450</v>
      </c>
      <c r="D49" s="495"/>
      <c r="E49" s="422"/>
      <c r="F49" s="422"/>
      <c r="G49" s="422"/>
      <c r="H49" s="416"/>
      <c r="I49" s="416"/>
      <c r="J49" s="416"/>
      <c r="K49" s="439"/>
    </row>
    <row r="50" spans="3:11" ht="18.75" x14ac:dyDescent="0.25">
      <c r="C50" s="496" t="e">
        <f>#VALUE!</f>
        <v>#VALUE!</v>
      </c>
      <c r="D50" s="413"/>
      <c r="E50" s="422"/>
      <c r="F50" s="422"/>
      <c r="G50" s="422"/>
      <c r="H50" s="416"/>
      <c r="I50" s="416"/>
      <c r="J50" s="416"/>
      <c r="K50" s="439"/>
    </row>
    <row r="51" spans="3:11" ht="15.75" thickBot="1" x14ac:dyDescent="0.3">
      <c r="C51" s="419"/>
      <c r="D51" s="419"/>
      <c r="E51" s="419"/>
      <c r="F51" s="422"/>
      <c r="G51" s="416"/>
      <c r="H51" s="416"/>
      <c r="I51" s="416"/>
      <c r="J51" s="419"/>
      <c r="K51" s="419"/>
    </row>
    <row r="52" spans="3:11" ht="30.75" thickBot="1" x14ac:dyDescent="0.3">
      <c r="C52" s="453" t="s">
        <v>44</v>
      </c>
      <c r="D52" s="453" t="s">
        <v>55</v>
      </c>
      <c r="E52" s="460" t="s">
        <v>57</v>
      </c>
      <c r="F52" s="459" t="s">
        <v>27</v>
      </c>
      <c r="G52" s="457" t="s">
        <v>187</v>
      </c>
      <c r="H52" s="460" t="s">
        <v>46</v>
      </c>
      <c r="I52" s="457" t="s">
        <v>188</v>
      </c>
      <c r="J52" s="457" t="s">
        <v>469</v>
      </c>
      <c r="K52" s="457" t="s">
        <v>470</v>
      </c>
    </row>
    <row r="53" spans="3:11" ht="15.75" thickBot="1" x14ac:dyDescent="0.3">
      <c r="C53" s="503" t="s">
        <v>500</v>
      </c>
      <c r="D53" s="504"/>
      <c r="E53" s="502">
        <f>HLOOKUP(C53,$AH$2:$BU$3,2,0)</f>
        <v>620</v>
      </c>
      <c r="F53" s="426">
        <f t="shared" ref="F53:F81" si="3">D53*E53</f>
        <v>0</v>
      </c>
      <c r="G53" s="481" t="s">
        <v>186</v>
      </c>
      <c r="H53" s="466"/>
      <c r="I53" s="454" t="e">
        <f>VLOOKUP(H53,Presupuesto!$B$11:$C$586,2,0)</f>
        <v>#N/A</v>
      </c>
      <c r="J53" s="501" t="s">
        <v>181</v>
      </c>
      <c r="K53" s="427" t="s">
        <v>453</v>
      </c>
    </row>
    <row r="54" spans="3:11" x14ac:dyDescent="0.25">
      <c r="C54" s="544" t="s">
        <v>1585</v>
      </c>
      <c r="D54" s="533">
        <v>8</v>
      </c>
      <c r="E54" s="535">
        <v>240</v>
      </c>
      <c r="F54" s="426">
        <f t="shared" si="3"/>
        <v>1920</v>
      </c>
      <c r="G54" s="481" t="s">
        <v>185</v>
      </c>
      <c r="H54" s="537" t="s">
        <v>385</v>
      </c>
      <c r="I54" s="454" t="str">
        <f>VLOOKUP(H54,Presupuesto!$B$11:$C$586,2,0)</f>
        <v>UTILES DE ESCRITORIO, OFICINA Y ENZE¥ANZA</v>
      </c>
      <c r="J54" s="427" t="s">
        <v>181</v>
      </c>
      <c r="K54" s="427" t="s">
        <v>471</v>
      </c>
    </row>
    <row r="55" spans="3:11" x14ac:dyDescent="0.25">
      <c r="C55" s="545" t="s">
        <v>1586</v>
      </c>
      <c r="D55" s="534">
        <v>96</v>
      </c>
      <c r="E55" s="536">
        <v>27</v>
      </c>
      <c r="F55" s="426">
        <f t="shared" si="3"/>
        <v>2592</v>
      </c>
      <c r="G55" s="481" t="s">
        <v>185</v>
      </c>
      <c r="H55" s="537" t="s">
        <v>385</v>
      </c>
      <c r="I55" s="454" t="str">
        <f>VLOOKUP(H55,Presupuesto!$B$11:$C$586,2,0)</f>
        <v>UTILES DE ESCRITORIO, OFICINA Y ENZE¥ANZA</v>
      </c>
      <c r="J55" s="427" t="s">
        <v>533</v>
      </c>
      <c r="K55" s="427" t="s">
        <v>471</v>
      </c>
    </row>
    <row r="56" spans="3:11" x14ac:dyDescent="0.25">
      <c r="C56" s="545" t="s">
        <v>1587</v>
      </c>
      <c r="D56" s="534">
        <v>96</v>
      </c>
      <c r="E56" s="536">
        <v>27</v>
      </c>
      <c r="F56" s="426">
        <f t="shared" si="3"/>
        <v>2592</v>
      </c>
      <c r="G56" s="481" t="s">
        <v>185</v>
      </c>
      <c r="H56" s="537" t="s">
        <v>385</v>
      </c>
      <c r="I56" s="454" t="str">
        <f>VLOOKUP(H56,Presupuesto!$B$11:$C$586,2,0)</f>
        <v>UTILES DE ESCRITORIO, OFICINA Y ENZE¥ANZA</v>
      </c>
      <c r="J56" s="427" t="s">
        <v>181</v>
      </c>
      <c r="K56" s="427" t="s">
        <v>471</v>
      </c>
    </row>
    <row r="57" spans="3:11" x14ac:dyDescent="0.25">
      <c r="C57" s="546" t="s">
        <v>1588</v>
      </c>
      <c r="D57" s="534">
        <v>8</v>
      </c>
      <c r="E57" s="536">
        <v>9.06</v>
      </c>
      <c r="F57" s="426">
        <f t="shared" si="3"/>
        <v>72.48</v>
      </c>
      <c r="G57" s="481" t="s">
        <v>185</v>
      </c>
      <c r="H57" s="537" t="s">
        <v>385</v>
      </c>
      <c r="I57" s="454" t="str">
        <f>VLOOKUP(H57,Presupuesto!$B$11:$C$586,2,0)</f>
        <v>UTILES DE ESCRITORIO, OFICINA Y ENZE¥ANZA</v>
      </c>
      <c r="J57" s="427" t="s">
        <v>181</v>
      </c>
      <c r="K57" s="427" t="s">
        <v>471</v>
      </c>
    </row>
    <row r="58" spans="3:11" x14ac:dyDescent="0.25">
      <c r="C58" s="546" t="s">
        <v>1589</v>
      </c>
      <c r="D58" s="534">
        <v>32</v>
      </c>
      <c r="E58" s="536">
        <v>17</v>
      </c>
      <c r="F58" s="426">
        <f t="shared" si="3"/>
        <v>544</v>
      </c>
      <c r="G58" s="481" t="s">
        <v>185</v>
      </c>
      <c r="H58" s="537" t="s">
        <v>385</v>
      </c>
      <c r="I58" s="454" t="str">
        <f>VLOOKUP(H58,Presupuesto!$B$11:$C$586,2,0)</f>
        <v>UTILES DE ESCRITORIO, OFICINA Y ENZE¥ANZA</v>
      </c>
      <c r="J58" s="427" t="s">
        <v>533</v>
      </c>
      <c r="K58" s="427" t="s">
        <v>460</v>
      </c>
    </row>
    <row r="59" spans="3:11" x14ac:dyDescent="0.25">
      <c r="C59" s="546" t="s">
        <v>1590</v>
      </c>
      <c r="D59" s="534">
        <v>96</v>
      </c>
      <c r="E59" s="536">
        <v>21.43</v>
      </c>
      <c r="F59" s="426">
        <f t="shared" si="3"/>
        <v>2057.2799999999997</v>
      </c>
      <c r="G59" s="481" t="s">
        <v>185</v>
      </c>
      <c r="H59" s="537" t="s">
        <v>385</v>
      </c>
      <c r="I59" s="454" t="str">
        <f>VLOOKUP(H59,Presupuesto!$B$11:$C$586,2,0)</f>
        <v>UTILES DE ESCRITORIO, OFICINA Y ENZE¥ANZA</v>
      </c>
      <c r="J59" s="427" t="s">
        <v>533</v>
      </c>
      <c r="K59" s="427" t="s">
        <v>471</v>
      </c>
    </row>
    <row r="60" spans="3:11" x14ac:dyDescent="0.25">
      <c r="C60" s="546" t="s">
        <v>1591</v>
      </c>
      <c r="D60" s="534">
        <v>96</v>
      </c>
      <c r="E60" s="536">
        <v>25.89</v>
      </c>
      <c r="F60" s="426">
        <f t="shared" si="3"/>
        <v>2485.44</v>
      </c>
      <c r="G60" s="481" t="s">
        <v>185</v>
      </c>
      <c r="H60" s="537" t="s">
        <v>385</v>
      </c>
      <c r="I60" s="454" t="str">
        <f>VLOOKUP(H60,Presupuesto!$B$11:$C$586,2,0)</f>
        <v>UTILES DE ESCRITORIO, OFICINA Y ENZE¥ANZA</v>
      </c>
      <c r="J60" s="427" t="s">
        <v>533</v>
      </c>
      <c r="K60" s="427" t="s">
        <v>471</v>
      </c>
    </row>
    <row r="61" spans="3:11" x14ac:dyDescent="0.25">
      <c r="C61" s="546" t="s">
        <v>1592</v>
      </c>
      <c r="D61" s="534">
        <v>96</v>
      </c>
      <c r="E61" s="536">
        <v>7.95</v>
      </c>
      <c r="F61" s="426">
        <f t="shared" si="3"/>
        <v>763.2</v>
      </c>
      <c r="G61" s="481" t="s">
        <v>185</v>
      </c>
      <c r="H61" s="537" t="s">
        <v>385</v>
      </c>
      <c r="I61" s="454" t="str">
        <f>VLOOKUP(H61,Presupuesto!$B$11:$C$586,2,0)</f>
        <v>UTILES DE ESCRITORIO, OFICINA Y ENZE¥ANZA</v>
      </c>
      <c r="J61" s="427" t="s">
        <v>533</v>
      </c>
      <c r="K61" s="427" t="s">
        <v>471</v>
      </c>
    </row>
    <row r="62" spans="3:11" x14ac:dyDescent="0.25">
      <c r="C62" s="546" t="s">
        <v>1593</v>
      </c>
      <c r="D62" s="534">
        <v>96</v>
      </c>
      <c r="E62" s="536">
        <v>15</v>
      </c>
      <c r="F62" s="426">
        <f t="shared" si="3"/>
        <v>1440</v>
      </c>
      <c r="G62" s="481" t="s">
        <v>185</v>
      </c>
      <c r="H62" s="537" t="s">
        <v>385</v>
      </c>
      <c r="I62" s="454" t="str">
        <f>VLOOKUP(H62,Presupuesto!$B$11:$C$586,2,0)</f>
        <v>UTILES DE ESCRITORIO, OFICINA Y ENZE¥ANZA</v>
      </c>
      <c r="J62" s="427" t="s">
        <v>533</v>
      </c>
      <c r="K62" s="427" t="s">
        <v>471</v>
      </c>
    </row>
    <row r="63" spans="3:11" x14ac:dyDescent="0.25">
      <c r="C63" s="546" t="s">
        <v>1594</v>
      </c>
      <c r="D63" s="534">
        <v>32</v>
      </c>
      <c r="E63" s="536">
        <v>48</v>
      </c>
      <c r="F63" s="426">
        <f t="shared" si="3"/>
        <v>1536</v>
      </c>
      <c r="G63" s="481" t="s">
        <v>185</v>
      </c>
      <c r="H63" s="537" t="s">
        <v>385</v>
      </c>
      <c r="I63" s="454" t="str">
        <f>VLOOKUP(H63,Presupuesto!$B$11:$C$586,2,0)</f>
        <v>UTILES DE ESCRITORIO, OFICINA Y ENZE¥ANZA</v>
      </c>
      <c r="J63" s="427" t="s">
        <v>533</v>
      </c>
      <c r="K63" s="427" t="s">
        <v>471</v>
      </c>
    </row>
    <row r="64" spans="3:11" x14ac:dyDescent="0.25">
      <c r="C64" s="545" t="s">
        <v>1595</v>
      </c>
      <c r="D64" s="534">
        <v>16</v>
      </c>
      <c r="E64" s="536">
        <v>946.43</v>
      </c>
      <c r="F64" s="426">
        <f t="shared" si="3"/>
        <v>15142.88</v>
      </c>
      <c r="G64" s="481" t="s">
        <v>185</v>
      </c>
      <c r="H64" s="537" t="s">
        <v>385</v>
      </c>
      <c r="I64" s="454" t="str">
        <f>VLOOKUP(H64,Presupuesto!$B$11:$C$586,2,0)</f>
        <v>UTILES DE ESCRITORIO, OFICINA Y ENZE¥ANZA</v>
      </c>
      <c r="J64" s="427" t="s">
        <v>533</v>
      </c>
      <c r="K64" s="427" t="s">
        <v>471</v>
      </c>
    </row>
    <row r="65" spans="3:11" x14ac:dyDescent="0.25">
      <c r="C65" s="545" t="s">
        <v>1596</v>
      </c>
      <c r="D65" s="534">
        <v>20</v>
      </c>
      <c r="E65" s="536">
        <v>42</v>
      </c>
      <c r="F65" s="426">
        <f t="shared" si="3"/>
        <v>840</v>
      </c>
      <c r="G65" s="481" t="s">
        <v>185</v>
      </c>
      <c r="H65" s="537" t="s">
        <v>385</v>
      </c>
      <c r="I65" s="454" t="str">
        <f>VLOOKUP(H65,Presupuesto!$B$11:$C$586,2,0)</f>
        <v>UTILES DE ESCRITORIO, OFICINA Y ENZE¥ANZA</v>
      </c>
      <c r="J65" s="427" t="s">
        <v>533</v>
      </c>
      <c r="K65" s="427" t="s">
        <v>471</v>
      </c>
    </row>
    <row r="66" spans="3:11" x14ac:dyDescent="0.25">
      <c r="C66" s="546" t="s">
        <v>1597</v>
      </c>
      <c r="D66" s="534">
        <v>16</v>
      </c>
      <c r="E66" s="536">
        <v>48.21</v>
      </c>
      <c r="F66" s="426">
        <f t="shared" si="3"/>
        <v>771.36</v>
      </c>
      <c r="G66" s="481" t="s">
        <v>185</v>
      </c>
      <c r="H66" s="537" t="s">
        <v>385</v>
      </c>
      <c r="I66" s="454" t="str">
        <f>VLOOKUP(H66,Presupuesto!$B$11:$C$586,2,0)</f>
        <v>UTILES DE ESCRITORIO, OFICINA Y ENZE¥ANZA</v>
      </c>
      <c r="J66" s="427" t="s">
        <v>533</v>
      </c>
      <c r="K66" s="427" t="s">
        <v>471</v>
      </c>
    </row>
    <row r="67" spans="3:11" ht="15.75" thickBot="1" x14ac:dyDescent="0.3">
      <c r="C67" s="546" t="s">
        <v>1598</v>
      </c>
      <c r="D67" s="547">
        <v>40</v>
      </c>
      <c r="E67" s="541">
        <v>45</v>
      </c>
      <c r="F67" s="426">
        <f t="shared" si="3"/>
        <v>1800</v>
      </c>
      <c r="G67" s="481" t="s">
        <v>185</v>
      </c>
      <c r="H67" s="537" t="s">
        <v>385</v>
      </c>
      <c r="I67" s="454" t="str">
        <f>VLOOKUP(H67,Presupuesto!$B$11:$C$586,2,0)</f>
        <v>UTILES DE ESCRITORIO, OFICINA Y ENZE¥ANZA</v>
      </c>
      <c r="J67" s="427" t="s">
        <v>533</v>
      </c>
      <c r="K67" s="427" t="s">
        <v>471</v>
      </c>
    </row>
    <row r="68" spans="3:11" x14ac:dyDescent="0.25">
      <c r="C68" s="546" t="s">
        <v>1599</v>
      </c>
      <c r="D68" s="533">
        <v>40</v>
      </c>
      <c r="E68" s="535">
        <v>64.290000000000006</v>
      </c>
      <c r="F68" s="426">
        <f t="shared" si="3"/>
        <v>2571.6000000000004</v>
      </c>
      <c r="G68" s="481" t="s">
        <v>185</v>
      </c>
      <c r="H68" s="537" t="s">
        <v>385</v>
      </c>
      <c r="I68" s="454" t="str">
        <f>VLOOKUP(H68,Presupuesto!$B$11:$C$586,2,0)</f>
        <v>UTILES DE ESCRITORIO, OFICINA Y ENZE¥ANZA</v>
      </c>
      <c r="J68" s="427" t="s">
        <v>533</v>
      </c>
      <c r="K68" s="427" t="s">
        <v>471</v>
      </c>
    </row>
    <row r="69" spans="3:11" x14ac:dyDescent="0.25">
      <c r="C69" s="546" t="s">
        <v>1600</v>
      </c>
      <c r="D69" s="534">
        <v>80</v>
      </c>
      <c r="E69" s="536">
        <v>2.9</v>
      </c>
      <c r="F69" s="426">
        <f t="shared" si="3"/>
        <v>232</v>
      </c>
      <c r="G69" s="481" t="s">
        <v>185</v>
      </c>
      <c r="H69" s="537" t="s">
        <v>385</v>
      </c>
      <c r="I69" s="454" t="str">
        <f>VLOOKUP(H69,Presupuesto!$B$11:$C$586,2,0)</f>
        <v>UTILES DE ESCRITORIO, OFICINA Y ENZE¥ANZA</v>
      </c>
      <c r="J69" s="427" t="s">
        <v>533</v>
      </c>
      <c r="K69" s="427" t="s">
        <v>471</v>
      </c>
    </row>
    <row r="70" spans="3:11" x14ac:dyDescent="0.25">
      <c r="C70" s="546" t="s">
        <v>1601</v>
      </c>
      <c r="D70" s="534">
        <v>40</v>
      </c>
      <c r="E70" s="536">
        <v>15</v>
      </c>
      <c r="F70" s="426">
        <f t="shared" si="3"/>
        <v>600</v>
      </c>
      <c r="G70" s="481" t="s">
        <v>185</v>
      </c>
      <c r="H70" s="537" t="s">
        <v>385</v>
      </c>
      <c r="I70" s="454" t="str">
        <f>VLOOKUP(H70,Presupuesto!$B$11:$C$586,2,0)</f>
        <v>UTILES DE ESCRITORIO, OFICINA Y ENZE¥ANZA</v>
      </c>
      <c r="J70" s="427" t="s">
        <v>533</v>
      </c>
      <c r="K70" s="427" t="s">
        <v>471</v>
      </c>
    </row>
    <row r="71" spans="3:11" x14ac:dyDescent="0.25">
      <c r="C71" s="546" t="s">
        <v>1602</v>
      </c>
      <c r="D71" s="534">
        <v>24</v>
      </c>
      <c r="E71" s="536">
        <v>264</v>
      </c>
      <c r="F71" s="426">
        <f t="shared" si="3"/>
        <v>6336</v>
      </c>
      <c r="G71" s="481" t="s">
        <v>185</v>
      </c>
      <c r="H71" s="537" t="s">
        <v>385</v>
      </c>
      <c r="I71" s="454" t="str">
        <f>VLOOKUP(H71,Presupuesto!$B$11:$C$586,2,0)</f>
        <v>UTILES DE ESCRITORIO, OFICINA Y ENZE¥ANZA</v>
      </c>
      <c r="J71" s="427" t="s">
        <v>533</v>
      </c>
      <c r="K71" s="427" t="s">
        <v>471</v>
      </c>
    </row>
    <row r="72" spans="3:11" x14ac:dyDescent="0.25">
      <c r="C72" s="546" t="s">
        <v>1603</v>
      </c>
      <c r="D72" s="534">
        <v>96</v>
      </c>
      <c r="E72" s="536">
        <v>16.5</v>
      </c>
      <c r="F72" s="426">
        <f t="shared" si="3"/>
        <v>1584</v>
      </c>
      <c r="G72" s="481" t="s">
        <v>185</v>
      </c>
      <c r="H72" s="537" t="s">
        <v>385</v>
      </c>
      <c r="I72" s="454" t="str">
        <f>VLOOKUP(H72,Presupuesto!$B$11:$C$586,2,0)</f>
        <v>UTILES DE ESCRITORIO, OFICINA Y ENZE¥ANZA</v>
      </c>
      <c r="J72" s="427" t="s">
        <v>533</v>
      </c>
      <c r="K72" s="427" t="s">
        <v>471</v>
      </c>
    </row>
    <row r="73" spans="3:11" x14ac:dyDescent="0.25">
      <c r="C73" s="546" t="s">
        <v>1604</v>
      </c>
      <c r="D73" s="534">
        <v>196</v>
      </c>
      <c r="E73" s="536">
        <v>41.42</v>
      </c>
      <c r="F73" s="426">
        <f t="shared" si="3"/>
        <v>8118.3200000000006</v>
      </c>
      <c r="G73" s="481" t="s">
        <v>185</v>
      </c>
      <c r="H73" s="537" t="s">
        <v>385</v>
      </c>
      <c r="I73" s="454" t="str">
        <f>VLOOKUP(H73,Presupuesto!$B$11:$C$586,2,0)</f>
        <v>UTILES DE ESCRITORIO, OFICINA Y ENZE¥ANZA</v>
      </c>
      <c r="J73" s="427" t="s">
        <v>533</v>
      </c>
      <c r="K73" s="427" t="s">
        <v>471</v>
      </c>
    </row>
    <row r="74" spans="3:11" x14ac:dyDescent="0.25">
      <c r="C74" s="546" t="s">
        <v>1605</v>
      </c>
      <c r="D74" s="534">
        <v>16</v>
      </c>
      <c r="E74" s="536">
        <v>1334.82</v>
      </c>
      <c r="F74" s="426">
        <f t="shared" si="3"/>
        <v>21357.119999999999</v>
      </c>
      <c r="G74" s="481" t="s">
        <v>185</v>
      </c>
      <c r="H74" s="537" t="s">
        <v>1070</v>
      </c>
      <c r="I74" s="454" t="str">
        <f>VLOOKUP(H74,Presupuesto!$B$11:$C$586,2,0)</f>
        <v>OTROS RESPUESTOS Y ACCESORIOS MENORES</v>
      </c>
      <c r="J74" s="427" t="s">
        <v>181</v>
      </c>
      <c r="K74" s="427" t="s">
        <v>471</v>
      </c>
    </row>
    <row r="75" spans="3:11" x14ac:dyDescent="0.25">
      <c r="C75" s="546" t="s">
        <v>1606</v>
      </c>
      <c r="D75" s="534">
        <v>8</v>
      </c>
      <c r="E75" s="536">
        <v>1494.93</v>
      </c>
      <c r="F75" s="426">
        <f t="shared" si="3"/>
        <v>11959.44</v>
      </c>
      <c r="G75" s="481" t="s">
        <v>185</v>
      </c>
      <c r="H75" s="537" t="s">
        <v>1070</v>
      </c>
      <c r="I75" s="454" t="str">
        <f>VLOOKUP(H75,Presupuesto!$B$11:$C$586,2,0)</f>
        <v>OTROS RESPUESTOS Y ACCESORIOS MENORES</v>
      </c>
      <c r="J75" s="427" t="s">
        <v>533</v>
      </c>
      <c r="K75" s="427" t="s">
        <v>471</v>
      </c>
    </row>
    <row r="76" spans="3:11" x14ac:dyDescent="0.25">
      <c r="C76" s="546" t="s">
        <v>1607</v>
      </c>
      <c r="D76" s="534">
        <v>48</v>
      </c>
      <c r="E76" s="536">
        <v>1740</v>
      </c>
      <c r="F76" s="426">
        <f t="shared" si="3"/>
        <v>83520</v>
      </c>
      <c r="G76" s="481" t="s">
        <v>185</v>
      </c>
      <c r="H76" s="537" t="s">
        <v>1070</v>
      </c>
      <c r="I76" s="454" t="str">
        <f>VLOOKUP(H76,Presupuesto!$B$11:$C$586,2,0)</f>
        <v>OTROS RESPUESTOS Y ACCESORIOS MENORES</v>
      </c>
      <c r="J76" s="427" t="s">
        <v>534</v>
      </c>
      <c r="K76" s="427" t="s">
        <v>471</v>
      </c>
    </row>
    <row r="77" spans="3:11" x14ac:dyDescent="0.25">
      <c r="C77" s="546" t="s">
        <v>1608</v>
      </c>
      <c r="D77" s="534">
        <v>8</v>
      </c>
      <c r="E77" s="536">
        <v>1500</v>
      </c>
      <c r="F77" s="426">
        <f t="shared" si="3"/>
        <v>12000</v>
      </c>
      <c r="G77" s="481" t="s">
        <v>185</v>
      </c>
      <c r="H77" s="537" t="s">
        <v>1070</v>
      </c>
      <c r="I77" s="454" t="str">
        <f>VLOOKUP(H77,Presupuesto!$B$11:$C$586,2,0)</f>
        <v>OTROS RESPUESTOS Y ACCESORIOS MENORES</v>
      </c>
      <c r="J77" s="427" t="s">
        <v>533</v>
      </c>
      <c r="K77" s="427" t="s">
        <v>471</v>
      </c>
    </row>
    <row r="78" spans="3:11" x14ac:dyDescent="0.25">
      <c r="C78" s="546" t="s">
        <v>1609</v>
      </c>
      <c r="D78" s="534">
        <v>4</v>
      </c>
      <c r="E78" s="536">
        <v>3000</v>
      </c>
      <c r="F78" s="426">
        <f t="shared" si="3"/>
        <v>12000</v>
      </c>
      <c r="G78" s="481" t="s">
        <v>185</v>
      </c>
      <c r="H78" s="537" t="s">
        <v>1070</v>
      </c>
      <c r="I78" s="454" t="str">
        <f>VLOOKUP(H78,Presupuesto!$B$11:$C$586,2,0)</f>
        <v>OTROS RESPUESTOS Y ACCESORIOS MENORES</v>
      </c>
      <c r="J78" s="427" t="s">
        <v>533</v>
      </c>
      <c r="K78" s="427" t="s">
        <v>471</v>
      </c>
    </row>
    <row r="79" spans="3:11" x14ac:dyDescent="0.25">
      <c r="C79" s="546" t="s">
        <v>1610</v>
      </c>
      <c r="D79" s="534">
        <v>6000</v>
      </c>
      <c r="E79" s="536">
        <v>10</v>
      </c>
      <c r="F79" s="426">
        <f t="shared" si="3"/>
        <v>60000</v>
      </c>
      <c r="G79" s="481" t="s">
        <v>185</v>
      </c>
      <c r="H79" s="537" t="s">
        <v>354</v>
      </c>
      <c r="I79" s="454" t="str">
        <f>VLOOKUP(H79,Presupuesto!$B$11:$C$586,2,0)</f>
        <v>PUBLICIDAD Y PROPAGANDA</v>
      </c>
      <c r="J79" s="427" t="s">
        <v>181</v>
      </c>
      <c r="K79" s="427" t="s">
        <v>471</v>
      </c>
    </row>
    <row r="80" spans="3:11" x14ac:dyDescent="0.25">
      <c r="C80" s="546" t="s">
        <v>1611</v>
      </c>
      <c r="D80" s="534">
        <v>1</v>
      </c>
      <c r="E80" s="536">
        <v>50000</v>
      </c>
      <c r="F80" s="426">
        <f t="shared" si="3"/>
        <v>50000</v>
      </c>
      <c r="G80" s="481" t="s">
        <v>185</v>
      </c>
      <c r="H80" s="537" t="s">
        <v>382</v>
      </c>
      <c r="I80" s="454" t="str">
        <f>VLOOKUP(H80,Presupuesto!$B$11:$C$586,2,0)</f>
        <v>COMBUSTIBLES Y LUBRICANTES</v>
      </c>
      <c r="J80" s="427" t="s">
        <v>535</v>
      </c>
      <c r="K80" s="427" t="s">
        <v>471</v>
      </c>
    </row>
    <row r="81" spans="3:11" ht="15.75" thickBot="1" x14ac:dyDescent="0.3">
      <c r="C81" s="539" t="s">
        <v>1612</v>
      </c>
      <c r="D81" s="540">
        <v>250</v>
      </c>
      <c r="E81" s="541">
        <v>1500</v>
      </c>
      <c r="F81" s="426">
        <f t="shared" si="3"/>
        <v>375000</v>
      </c>
      <c r="G81" s="481" t="s">
        <v>185</v>
      </c>
      <c r="H81" s="537" t="s">
        <v>1148</v>
      </c>
      <c r="I81" s="454" t="str">
        <f>VLOOKUP(H81,Presupuesto!$B$11:$C$586,2,0)</f>
        <v>LIBROS, REVISTAS Y OTROS ELEMENTOS COLECCIONABLES</v>
      </c>
      <c r="J81" s="427" t="s">
        <v>533</v>
      </c>
      <c r="K81" s="427" t="s">
        <v>471</v>
      </c>
    </row>
    <row r="82" spans="3:11" x14ac:dyDescent="0.25">
      <c r="E82" s="439"/>
      <c r="F82" s="439"/>
      <c r="G82" s="439"/>
      <c r="H82" s="439"/>
      <c r="I82" s="439"/>
      <c r="J82" s="439"/>
    </row>
    <row r="83" spans="3:11" ht="15.75" thickBot="1" x14ac:dyDescent="0.3">
      <c r="E83" s="439"/>
      <c r="F83" s="439"/>
      <c r="G83" s="439"/>
      <c r="H83" s="439"/>
      <c r="I83" s="439"/>
      <c r="J83" s="439"/>
    </row>
    <row r="84" spans="3:11" ht="15.75" thickBot="1" x14ac:dyDescent="0.3">
      <c r="C84" s="478" t="s">
        <v>53</v>
      </c>
      <c r="D84" s="436">
        <f>SUM(F91:F98)</f>
        <v>431206.49</v>
      </c>
      <c r="E84" s="439"/>
      <c r="F84" s="439"/>
      <c r="G84" s="439"/>
      <c r="H84" s="439"/>
      <c r="I84" s="439"/>
      <c r="J84" s="439"/>
      <c r="K84" s="419"/>
    </row>
    <row r="85" spans="3:11" x14ac:dyDescent="0.25">
      <c r="C85" s="415"/>
      <c r="D85" s="413"/>
      <c r="E85" s="439"/>
      <c r="F85" s="439"/>
      <c r="G85" s="439"/>
      <c r="H85" s="439"/>
      <c r="I85" s="439"/>
      <c r="J85" s="439"/>
      <c r="K85" s="439"/>
    </row>
    <row r="86" spans="3:11" x14ac:dyDescent="0.25">
      <c r="C86" s="415"/>
      <c r="D86" s="413"/>
      <c r="E86" s="439"/>
      <c r="F86" s="439"/>
      <c r="G86" s="439"/>
      <c r="H86" s="439"/>
      <c r="I86" s="439"/>
      <c r="J86" s="439"/>
      <c r="K86" s="439"/>
    </row>
    <row r="87" spans="3:11" ht="15.75" x14ac:dyDescent="0.25">
      <c r="C87" s="494" t="s">
        <v>450</v>
      </c>
      <c r="D87" s="495"/>
      <c r="E87" s="439"/>
      <c r="F87" s="439"/>
      <c r="G87" s="439"/>
      <c r="H87" s="439"/>
      <c r="I87" s="439"/>
      <c r="J87" s="439"/>
      <c r="K87" s="439"/>
    </row>
    <row r="88" spans="3:11" ht="18.75" x14ac:dyDescent="0.25">
      <c r="C88" s="496" t="e">
        <f>#VALUE!</f>
        <v>#VALUE!</v>
      </c>
      <c r="D88" s="413"/>
      <c r="E88" s="422"/>
      <c r="F88" s="422"/>
      <c r="G88" s="422"/>
      <c r="H88" s="416"/>
      <c r="I88" s="416"/>
      <c r="J88" s="416"/>
      <c r="K88" s="439"/>
    </row>
    <row r="89" spans="3:11" ht="15.75" thickBot="1" x14ac:dyDescent="0.3">
      <c r="C89" s="419"/>
      <c r="D89" s="419"/>
      <c r="E89" s="419"/>
      <c r="F89" s="422"/>
      <c r="G89" s="416"/>
      <c r="H89" s="416"/>
      <c r="I89" s="416"/>
      <c r="J89" s="419"/>
      <c r="K89" s="419"/>
    </row>
    <row r="90" spans="3:11" ht="30.75" thickBot="1" x14ac:dyDescent="0.3">
      <c r="C90" s="453" t="s">
        <v>44</v>
      </c>
      <c r="D90" s="453" t="s">
        <v>55</v>
      </c>
      <c r="E90" s="460" t="s">
        <v>57</v>
      </c>
      <c r="F90" s="459" t="s">
        <v>27</v>
      </c>
      <c r="G90" s="457" t="s">
        <v>187</v>
      </c>
      <c r="H90" s="460" t="s">
        <v>46</v>
      </c>
      <c r="I90" s="457" t="s">
        <v>188</v>
      </c>
      <c r="J90" s="457" t="s">
        <v>469</v>
      </c>
      <c r="K90" s="457" t="s">
        <v>470</v>
      </c>
    </row>
    <row r="91" spans="3:11" x14ac:dyDescent="0.25">
      <c r="C91" s="503" t="s">
        <v>500</v>
      </c>
      <c r="D91" s="504"/>
      <c r="E91" s="502">
        <f>HLOOKUP(C91,$AH$2:$BU$3,2,0)</f>
        <v>620</v>
      </c>
      <c r="F91" s="426">
        <f t="shared" ref="F91:F98" si="4">D91*E91</f>
        <v>0</v>
      </c>
      <c r="G91" s="481" t="s">
        <v>186</v>
      </c>
      <c r="H91" s="466"/>
      <c r="I91" s="454" t="e">
        <f>VLOOKUP(H91,Presupuesto!$B$11:$C$586,2,0)</f>
        <v>#N/A</v>
      </c>
      <c r="J91" s="501" t="s">
        <v>181</v>
      </c>
      <c r="K91" s="427" t="s">
        <v>453</v>
      </c>
    </row>
    <row r="92" spans="3:11" x14ac:dyDescent="0.25">
      <c r="C92" s="545" t="s">
        <v>1629</v>
      </c>
      <c r="D92" s="534">
        <v>15</v>
      </c>
      <c r="E92" s="536">
        <v>15589.766</v>
      </c>
      <c r="F92" s="426">
        <f t="shared" si="4"/>
        <v>233846.49</v>
      </c>
      <c r="G92" s="481" t="s">
        <v>186</v>
      </c>
      <c r="H92" s="537" t="s">
        <v>393</v>
      </c>
      <c r="I92" s="454" t="str">
        <f>VLOOKUP(H92,Presupuesto!$B$11:$C$586,2,0)</f>
        <v>EQUIPOS DE OFICINA Y MUEBLES (42140-00)</v>
      </c>
      <c r="J92" s="427" t="s">
        <v>534</v>
      </c>
      <c r="K92" s="427" t="s">
        <v>460</v>
      </c>
    </row>
    <row r="93" spans="3:11" s="419" customFormat="1" x14ac:dyDescent="0.25">
      <c r="C93" s="545" t="s">
        <v>1631</v>
      </c>
      <c r="D93" s="534">
        <v>4</v>
      </c>
      <c r="E93" s="536">
        <v>15590</v>
      </c>
      <c r="F93" s="426">
        <f t="shared" si="4"/>
        <v>62360</v>
      </c>
      <c r="G93" s="481" t="s">
        <v>186</v>
      </c>
      <c r="H93" s="537" t="s">
        <v>1632</v>
      </c>
      <c r="I93" s="454"/>
      <c r="J93" s="427" t="s">
        <v>534</v>
      </c>
      <c r="K93" s="427"/>
    </row>
    <row r="94" spans="3:11" x14ac:dyDescent="0.25">
      <c r="C94" s="545" t="s">
        <v>1613</v>
      </c>
      <c r="D94" s="534">
        <v>10</v>
      </c>
      <c r="E94" s="536">
        <v>4500</v>
      </c>
      <c r="F94" s="426">
        <f t="shared" si="4"/>
        <v>45000</v>
      </c>
      <c r="G94" s="481" t="s">
        <v>186</v>
      </c>
      <c r="H94" s="537" t="s">
        <v>1152</v>
      </c>
      <c r="I94" s="454" t="str">
        <f>VLOOKUP(H94,Presupuesto!$B$11:$C$586,2,0)</f>
        <v>PELICULAS Y OTRAS UNIDADES DE IMAGEN Y SONIDO</v>
      </c>
      <c r="J94" s="427" t="s">
        <v>534</v>
      </c>
      <c r="K94" s="427" t="s">
        <v>471</v>
      </c>
    </row>
    <row r="95" spans="3:11" x14ac:dyDescent="0.25">
      <c r="C95" s="531" t="s">
        <v>1614</v>
      </c>
      <c r="D95" s="534">
        <v>3</v>
      </c>
      <c r="E95" s="536">
        <v>10000</v>
      </c>
      <c r="F95" s="426">
        <f t="shared" si="4"/>
        <v>30000</v>
      </c>
      <c r="G95" s="481" t="s">
        <v>186</v>
      </c>
      <c r="H95" s="537" t="s">
        <v>395</v>
      </c>
      <c r="I95" s="454" t="str">
        <f>VLOOKUP(H95,Presupuesto!$B$11:$C$586,2,0)</f>
        <v>EQUIPO DE COMUNICACIàN Y SE¥ALAMIENTO</v>
      </c>
      <c r="J95" s="427" t="s">
        <v>181</v>
      </c>
      <c r="K95" s="427" t="s">
        <v>471</v>
      </c>
    </row>
    <row r="96" spans="3:11" ht="30" x14ac:dyDescent="0.25">
      <c r="C96" s="530" t="s">
        <v>1615</v>
      </c>
      <c r="D96" s="534">
        <v>4</v>
      </c>
      <c r="E96" s="536">
        <v>10000</v>
      </c>
      <c r="F96" s="426">
        <f t="shared" si="4"/>
        <v>40000</v>
      </c>
      <c r="G96" s="481" t="s">
        <v>185</v>
      </c>
      <c r="H96" s="537" t="s">
        <v>343</v>
      </c>
      <c r="I96" s="454" t="str">
        <f>VLOOKUP(H96,Presupuesto!$B$11:$C$586,2,0)</f>
        <v>MANTENIMIENTO Y REPARAC DE EQUIPO Y MEDIO DE TRANSPORTE (23200-01)</v>
      </c>
      <c r="J96" s="427" t="s">
        <v>180</v>
      </c>
      <c r="K96" s="427" t="s">
        <v>471</v>
      </c>
    </row>
    <row r="97" spans="3:11" x14ac:dyDescent="0.25">
      <c r="C97" s="531" t="s">
        <v>1616</v>
      </c>
      <c r="D97" s="534">
        <v>4</v>
      </c>
      <c r="E97" s="536">
        <v>4000</v>
      </c>
      <c r="F97" s="426">
        <f t="shared" si="4"/>
        <v>16000</v>
      </c>
      <c r="G97" s="481" t="s">
        <v>185</v>
      </c>
      <c r="H97" s="537" t="s">
        <v>344</v>
      </c>
      <c r="I97" s="454" t="str">
        <f>VLOOKUP(H97,Presupuesto!$B$11:$C$586,2,0)</f>
        <v>MANTENIMIENTO Y REPARACION MAQUINARIA Y EQUIPO (23300-00)</v>
      </c>
      <c r="J97" s="427" t="str">
        <f>$J$91</f>
        <v>Docencia y Recursos Humanos</v>
      </c>
      <c r="K97" s="427" t="s">
        <v>471</v>
      </c>
    </row>
    <row r="98" spans="3:11" x14ac:dyDescent="0.25">
      <c r="C98" s="530" t="s">
        <v>1617</v>
      </c>
      <c r="D98" s="534">
        <v>2</v>
      </c>
      <c r="E98" s="536">
        <v>2000</v>
      </c>
      <c r="F98" s="426">
        <f t="shared" si="4"/>
        <v>4000</v>
      </c>
      <c r="G98" s="481" t="s">
        <v>185</v>
      </c>
      <c r="H98" s="538" t="s">
        <v>790</v>
      </c>
      <c r="I98" s="454" t="str">
        <f>VLOOKUP(H98,Presupuesto!$B$11:$C$586,2,0)</f>
        <v>MANTEN. Y REPARACION EQUIPO DE COMPUTACION</v>
      </c>
      <c r="J98" s="427" t="s">
        <v>534</v>
      </c>
      <c r="K98" s="427" t="s">
        <v>471</v>
      </c>
    </row>
    <row r="99" spans="3:11" x14ac:dyDescent="0.25">
      <c r="C99" s="419"/>
      <c r="D99" s="419"/>
      <c r="E99" s="419"/>
      <c r="F99" s="419"/>
      <c r="G99" s="417"/>
      <c r="H99" s="419"/>
      <c r="I99" s="419"/>
      <c r="J99" s="419"/>
      <c r="K99" s="419"/>
    </row>
    <row r="100" spans="3:11" ht="15.75" thickBot="1" x14ac:dyDescent="0.3">
      <c r="C100" s="419"/>
      <c r="D100" s="419"/>
      <c r="E100" s="419"/>
      <c r="F100" s="421"/>
      <c r="G100" s="420"/>
      <c r="H100" s="421"/>
      <c r="I100" s="421"/>
      <c r="J100" s="419"/>
      <c r="K100" s="419"/>
    </row>
    <row r="101" spans="3:11" ht="15.75" thickBot="1" x14ac:dyDescent="0.3">
      <c r="C101" s="478" t="s">
        <v>53</v>
      </c>
      <c r="D101" s="436">
        <f>SUM(F108:F143)</f>
        <v>391250</v>
      </c>
      <c r="E101" s="419"/>
      <c r="F101" s="415"/>
      <c r="G101" s="418"/>
      <c r="H101" s="415"/>
      <c r="I101" s="415"/>
      <c r="J101" s="419"/>
      <c r="K101" s="419"/>
    </row>
    <row r="102" spans="3:11" x14ac:dyDescent="0.25">
      <c r="C102" s="415"/>
      <c r="D102" s="413"/>
      <c r="E102" s="422"/>
      <c r="F102" s="422"/>
      <c r="G102" s="422"/>
      <c r="H102" s="416"/>
      <c r="I102" s="416"/>
      <c r="J102" s="416"/>
      <c r="K102" s="439"/>
    </row>
    <row r="103" spans="3:11" x14ac:dyDescent="0.25">
      <c r="C103" s="415"/>
      <c r="D103" s="413"/>
      <c r="E103" s="422"/>
      <c r="F103" s="422"/>
      <c r="G103" s="422"/>
      <c r="H103" s="416"/>
      <c r="I103" s="416"/>
      <c r="J103" s="416"/>
      <c r="K103" s="439"/>
    </row>
    <row r="104" spans="3:11" ht="15.75" x14ac:dyDescent="0.25">
      <c r="C104" s="494" t="s">
        <v>450</v>
      </c>
      <c r="D104" s="495"/>
      <c r="E104" s="422"/>
      <c r="F104" s="422"/>
      <c r="G104" s="422"/>
      <c r="H104" s="416"/>
      <c r="I104" s="416"/>
      <c r="J104" s="416"/>
      <c r="K104" s="439"/>
    </row>
    <row r="105" spans="3:11" ht="18.75" x14ac:dyDescent="0.25">
      <c r="C105" s="496" t="e">
        <f>#VALUE!</f>
        <v>#VALUE!</v>
      </c>
      <c r="D105" s="413"/>
      <c r="E105" s="422"/>
      <c r="F105" s="422"/>
      <c r="G105" s="422"/>
      <c r="H105" s="416"/>
      <c r="I105" s="416"/>
      <c r="J105" s="416"/>
      <c r="K105" s="439"/>
    </row>
    <row r="106" spans="3:11" ht="15.75" thickBot="1" x14ac:dyDescent="0.3">
      <c r="C106" s="419"/>
      <c r="D106" s="419" t="s">
        <v>1620</v>
      </c>
      <c r="E106" s="419"/>
      <c r="F106" s="422"/>
      <c r="G106" s="416"/>
      <c r="H106" s="416"/>
      <c r="I106" s="416"/>
      <c r="J106" s="419"/>
      <c r="K106" s="419"/>
    </row>
    <row r="107" spans="3:11" ht="30.75" thickBot="1" x14ac:dyDescent="0.3">
      <c r="C107" s="453" t="s">
        <v>44</v>
      </c>
      <c r="D107" s="453" t="s">
        <v>55</v>
      </c>
      <c r="E107" s="460" t="s">
        <v>57</v>
      </c>
      <c r="F107" s="459" t="s">
        <v>27</v>
      </c>
      <c r="G107" s="457" t="s">
        <v>187</v>
      </c>
      <c r="H107" s="460" t="s">
        <v>46</v>
      </c>
      <c r="I107" s="457" t="s">
        <v>188</v>
      </c>
      <c r="J107" s="457" t="s">
        <v>469</v>
      </c>
      <c r="K107" s="457" t="s">
        <v>470</v>
      </c>
    </row>
    <row r="108" spans="3:11" x14ac:dyDescent="0.25">
      <c r="C108" s="503" t="s">
        <v>500</v>
      </c>
      <c r="D108" s="504"/>
      <c r="E108" s="502">
        <f>HLOOKUP(C108,$AH$2:$BU$3,2,0)</f>
        <v>620</v>
      </c>
      <c r="F108" s="426">
        <f t="shared" ref="F108:F143" si="5">D108*E108</f>
        <v>0</v>
      </c>
      <c r="G108" s="481" t="s">
        <v>186</v>
      </c>
      <c r="H108" s="466"/>
      <c r="I108" s="454" t="e">
        <f>VLOOKUP(H108,Presupuesto!$B$11:$C$586,2,0)</f>
        <v>#N/A</v>
      </c>
      <c r="J108" s="501" t="s">
        <v>181</v>
      </c>
      <c r="K108" s="427" t="s">
        <v>453</v>
      </c>
    </row>
    <row r="109" spans="3:11" x14ac:dyDescent="0.25">
      <c r="C109" s="465" t="s">
        <v>1619</v>
      </c>
      <c r="D109" s="479">
        <v>40</v>
      </c>
      <c r="E109" s="448">
        <v>2500</v>
      </c>
      <c r="F109" s="426">
        <f t="shared" si="5"/>
        <v>100000</v>
      </c>
      <c r="G109" s="481" t="s">
        <v>186</v>
      </c>
      <c r="H109" s="466" t="s">
        <v>879</v>
      </c>
      <c r="I109" s="454" t="str">
        <f>VLOOKUP(H109,Presupuesto!$B$11:$C$586,2,0)</f>
        <v>VIATICOS NACIONALES PROYECTO VINCULACION UNAH SOCIEDAD</v>
      </c>
      <c r="J109" s="427" t="s">
        <v>533</v>
      </c>
      <c r="K109" s="427" t="s">
        <v>471</v>
      </c>
    </row>
    <row r="110" spans="3:11" x14ac:dyDescent="0.25">
      <c r="C110" s="465" t="s">
        <v>1618</v>
      </c>
      <c r="D110" s="479">
        <v>8</v>
      </c>
      <c r="E110" s="448">
        <v>2500</v>
      </c>
      <c r="F110" s="426">
        <f t="shared" si="5"/>
        <v>20000</v>
      </c>
      <c r="G110" s="481" t="s">
        <v>186</v>
      </c>
      <c r="H110" s="466" t="s">
        <v>879</v>
      </c>
      <c r="I110" s="454" t="str">
        <f>VLOOKUP(H110,Presupuesto!$B$11:$C$586,2,0)</f>
        <v>VIATICOS NACIONALES PROYECTO VINCULACION UNAH SOCIEDAD</v>
      </c>
      <c r="J110" s="427" t="s">
        <v>533</v>
      </c>
      <c r="K110" s="427" t="s">
        <v>471</v>
      </c>
    </row>
    <row r="111" spans="3:11" x14ac:dyDescent="0.25">
      <c r="C111" s="465" t="s">
        <v>1621</v>
      </c>
      <c r="D111" s="479">
        <v>6</v>
      </c>
      <c r="E111" s="448">
        <v>2500</v>
      </c>
      <c r="F111" s="426">
        <f t="shared" si="5"/>
        <v>15000</v>
      </c>
      <c r="G111" s="481" t="s">
        <v>186</v>
      </c>
      <c r="H111" s="466" t="s">
        <v>879</v>
      </c>
      <c r="I111" s="454" t="str">
        <f>VLOOKUP(H111,Presupuesto!$B$11:$C$586,2,0)</f>
        <v>VIATICOS NACIONALES PROYECTO VINCULACION UNAH SOCIEDAD</v>
      </c>
      <c r="J111" s="427" t="s">
        <v>533</v>
      </c>
      <c r="K111" s="427" t="s">
        <v>471</v>
      </c>
    </row>
    <row r="112" spans="3:11" x14ac:dyDescent="0.25">
      <c r="C112" s="465" t="s">
        <v>1622</v>
      </c>
      <c r="D112" s="479">
        <v>9</v>
      </c>
      <c r="E112" s="448">
        <v>1250</v>
      </c>
      <c r="F112" s="426">
        <f t="shared" si="5"/>
        <v>11250</v>
      </c>
      <c r="G112" s="481" t="s">
        <v>186</v>
      </c>
      <c r="H112" s="466" t="s">
        <v>879</v>
      </c>
      <c r="I112" s="454" t="str">
        <f>VLOOKUP(H112,Presupuesto!$B$11:$C$586,2,0)</f>
        <v>VIATICOS NACIONALES PROYECTO VINCULACION UNAH SOCIEDAD</v>
      </c>
      <c r="J112" s="427" t="s">
        <v>533</v>
      </c>
      <c r="K112" s="427" t="s">
        <v>471</v>
      </c>
    </row>
    <row r="113" spans="3:11" x14ac:dyDescent="0.25">
      <c r="C113" s="465" t="s">
        <v>1623</v>
      </c>
      <c r="D113" s="479">
        <v>9</v>
      </c>
      <c r="E113" s="448">
        <v>1250</v>
      </c>
      <c r="F113" s="426">
        <f t="shared" si="5"/>
        <v>11250</v>
      </c>
      <c r="G113" s="481" t="s">
        <v>186</v>
      </c>
      <c r="H113" s="466" t="s">
        <v>879</v>
      </c>
      <c r="I113" s="454" t="str">
        <f>VLOOKUP(H113,Presupuesto!$B$11:$C$586,2,0)</f>
        <v>VIATICOS NACIONALES PROYECTO VINCULACION UNAH SOCIEDAD</v>
      </c>
      <c r="J113" s="427" t="s">
        <v>533</v>
      </c>
      <c r="K113" s="427" t="s">
        <v>460</v>
      </c>
    </row>
    <row r="114" spans="3:11" s="419" customFormat="1" x14ac:dyDescent="0.25">
      <c r="C114" s="465" t="s">
        <v>1627</v>
      </c>
      <c r="D114" s="479">
        <v>9</v>
      </c>
      <c r="E114" s="448">
        <v>2500</v>
      </c>
      <c r="F114" s="426">
        <f t="shared" si="5"/>
        <v>22500</v>
      </c>
      <c r="G114" s="481" t="s">
        <v>186</v>
      </c>
      <c r="H114" s="466" t="s">
        <v>879</v>
      </c>
      <c r="I114" s="454" t="str">
        <f>VLOOKUP(H114,Presupuesto!$B$11:$C$586,2,0)</f>
        <v>VIATICOS NACIONALES PROYECTO VINCULACION UNAH SOCIEDAD</v>
      </c>
      <c r="J114" s="427"/>
      <c r="K114" s="427"/>
    </row>
    <row r="115" spans="3:11" x14ac:dyDescent="0.25">
      <c r="C115" s="465" t="s">
        <v>1624</v>
      </c>
      <c r="D115" s="479">
        <v>9</v>
      </c>
      <c r="E115" s="448">
        <v>1250</v>
      </c>
      <c r="F115" s="426">
        <f t="shared" si="5"/>
        <v>11250</v>
      </c>
      <c r="G115" s="481" t="s">
        <v>186</v>
      </c>
      <c r="H115" s="466" t="s">
        <v>879</v>
      </c>
      <c r="I115" s="454" t="str">
        <f>VLOOKUP(H115,Presupuesto!$B$11:$C$586,2,0)</f>
        <v>VIATICOS NACIONALES PROYECTO VINCULACION UNAH SOCIEDAD</v>
      </c>
      <c r="J115" s="427" t="s">
        <v>533</v>
      </c>
      <c r="K115" s="427" t="s">
        <v>471</v>
      </c>
    </row>
    <row r="116" spans="3:11" x14ac:dyDescent="0.25">
      <c r="C116" s="465" t="s">
        <v>1625</v>
      </c>
      <c r="D116" s="479">
        <v>1</v>
      </c>
      <c r="E116" s="448">
        <v>30000</v>
      </c>
      <c r="F116" s="426">
        <f t="shared" si="5"/>
        <v>30000</v>
      </c>
      <c r="G116" s="481" t="s">
        <v>185</v>
      </c>
      <c r="H116" s="466" t="s">
        <v>986</v>
      </c>
      <c r="I116" s="454" t="str">
        <f>VLOOKUP(H116,Presupuesto!$B$11:$C$586,2,0)</f>
        <v>GASOLINA</v>
      </c>
      <c r="J116" s="427" t="s">
        <v>156</v>
      </c>
      <c r="K116" s="427" t="s">
        <v>471</v>
      </c>
    </row>
    <row r="117" spans="3:11" x14ac:dyDescent="0.25">
      <c r="C117" s="465" t="s">
        <v>1626</v>
      </c>
      <c r="D117" s="479">
        <v>1</v>
      </c>
      <c r="E117" s="448">
        <v>40000</v>
      </c>
      <c r="F117" s="426">
        <f t="shared" si="5"/>
        <v>40000</v>
      </c>
      <c r="G117" s="481" t="s">
        <v>185</v>
      </c>
      <c r="H117" s="466" t="s">
        <v>988</v>
      </c>
      <c r="I117" s="454" t="str">
        <f>VLOOKUP(H117,Presupuesto!$B$11:$C$586,2,0)</f>
        <v>DIESEL</v>
      </c>
      <c r="J117" s="427" t="s">
        <v>533</v>
      </c>
      <c r="K117" s="427" t="s">
        <v>471</v>
      </c>
    </row>
    <row r="118" spans="3:11" x14ac:dyDescent="0.25">
      <c r="C118" s="465" t="s">
        <v>1628</v>
      </c>
      <c r="D118" s="479">
        <v>4</v>
      </c>
      <c r="E118" s="448">
        <v>32500</v>
      </c>
      <c r="F118" s="426">
        <f t="shared" si="5"/>
        <v>130000</v>
      </c>
      <c r="G118" s="481" t="s">
        <v>185</v>
      </c>
      <c r="H118" s="466" t="s">
        <v>1098</v>
      </c>
      <c r="I118" s="454" t="str">
        <f>VLOOKUP(H118,Presupuesto!$B$11:$C$586,2,0)</f>
        <v>MUEBLES VARIOS DE OFICINA</v>
      </c>
      <c r="J118" s="427" t="str">
        <f t="shared" ref="J118:J142" si="6">$J$108</f>
        <v>Docencia y Recursos Humanos</v>
      </c>
      <c r="K118" s="427" t="s">
        <v>471</v>
      </c>
    </row>
    <row r="119" spans="3:11" x14ac:dyDescent="0.25">
      <c r="C119" s="465"/>
      <c r="D119" s="479"/>
      <c r="E119" s="448"/>
      <c r="F119" s="426">
        <f t="shared" si="5"/>
        <v>0</v>
      </c>
      <c r="G119" s="481"/>
      <c r="H119" s="466"/>
      <c r="I119" s="454" t="e">
        <f>VLOOKUP(H119,Presupuesto!$B$11:$C$586,2,0)</f>
        <v>#N/A</v>
      </c>
      <c r="J119" s="427" t="str">
        <f t="shared" si="6"/>
        <v>Docencia y Recursos Humanos</v>
      </c>
      <c r="K119" s="427" t="s">
        <v>471</v>
      </c>
    </row>
    <row r="120" spans="3:11" x14ac:dyDescent="0.25">
      <c r="C120" s="465"/>
      <c r="D120" s="479"/>
      <c r="E120" s="448"/>
      <c r="F120" s="426">
        <f t="shared" si="5"/>
        <v>0</v>
      </c>
      <c r="G120" s="481"/>
      <c r="H120" s="466"/>
      <c r="I120" s="454" t="e">
        <f>VLOOKUP(H120,Presupuesto!$B$11:$C$586,2,0)</f>
        <v>#N/A</v>
      </c>
      <c r="J120" s="427" t="str">
        <f t="shared" si="6"/>
        <v>Docencia y Recursos Humanos</v>
      </c>
      <c r="K120" s="427" t="s">
        <v>471</v>
      </c>
    </row>
    <row r="121" spans="3:11" x14ac:dyDescent="0.25">
      <c r="C121" s="465"/>
      <c r="D121" s="479"/>
      <c r="E121" s="448"/>
      <c r="F121" s="426">
        <f t="shared" si="5"/>
        <v>0</v>
      </c>
      <c r="G121" s="481"/>
      <c r="H121" s="466"/>
      <c r="I121" s="454" t="e">
        <f>VLOOKUP(H121,Presupuesto!$B$11:$C$586,2,0)</f>
        <v>#N/A</v>
      </c>
      <c r="J121" s="427" t="str">
        <f t="shared" si="6"/>
        <v>Docencia y Recursos Humanos</v>
      </c>
      <c r="K121" s="427" t="s">
        <v>471</v>
      </c>
    </row>
    <row r="122" spans="3:11" x14ac:dyDescent="0.25">
      <c r="C122" s="465"/>
      <c r="D122" s="479"/>
      <c r="E122" s="448"/>
      <c r="F122" s="426">
        <f t="shared" si="5"/>
        <v>0</v>
      </c>
      <c r="G122" s="481"/>
      <c r="H122" s="466"/>
      <c r="I122" s="454" t="e">
        <f>VLOOKUP(H122,Presupuesto!$B$11:$C$586,2,0)</f>
        <v>#N/A</v>
      </c>
      <c r="J122" s="427" t="str">
        <f t="shared" si="6"/>
        <v>Docencia y Recursos Humanos</v>
      </c>
      <c r="K122" s="427" t="s">
        <v>471</v>
      </c>
    </row>
    <row r="123" spans="3:11" x14ac:dyDescent="0.25">
      <c r="C123" s="465"/>
      <c r="D123" s="479"/>
      <c r="E123" s="448"/>
      <c r="F123" s="426">
        <f t="shared" si="5"/>
        <v>0</v>
      </c>
      <c r="G123" s="481"/>
      <c r="H123" s="466"/>
      <c r="I123" s="454" t="e">
        <f>VLOOKUP(H123,Presupuesto!$B$11:$C$586,2,0)</f>
        <v>#N/A</v>
      </c>
      <c r="J123" s="427" t="str">
        <f t="shared" si="6"/>
        <v>Docencia y Recursos Humanos</v>
      </c>
      <c r="K123" s="427" t="s">
        <v>471</v>
      </c>
    </row>
    <row r="124" spans="3:11" x14ac:dyDescent="0.25">
      <c r="C124" s="465"/>
      <c r="D124" s="479"/>
      <c r="E124" s="448"/>
      <c r="F124" s="426">
        <f t="shared" si="5"/>
        <v>0</v>
      </c>
      <c r="G124" s="481"/>
      <c r="H124" s="466"/>
      <c r="I124" s="454" t="e">
        <f>VLOOKUP(H124,Presupuesto!$B$11:$C$586,2,0)</f>
        <v>#N/A</v>
      </c>
      <c r="J124" s="427" t="str">
        <f t="shared" si="6"/>
        <v>Docencia y Recursos Humanos</v>
      </c>
      <c r="K124" s="427" t="s">
        <v>471</v>
      </c>
    </row>
    <row r="125" spans="3:11" x14ac:dyDescent="0.25">
      <c r="C125" s="465"/>
      <c r="D125" s="479"/>
      <c r="E125" s="448"/>
      <c r="F125" s="426">
        <f t="shared" si="5"/>
        <v>0</v>
      </c>
      <c r="G125" s="481"/>
      <c r="H125" s="466"/>
      <c r="I125" s="454" t="e">
        <f>VLOOKUP(H125,Presupuesto!$B$11:$C$586,2,0)</f>
        <v>#N/A</v>
      </c>
      <c r="J125" s="427" t="str">
        <f t="shared" si="6"/>
        <v>Docencia y Recursos Humanos</v>
      </c>
      <c r="K125" s="427" t="s">
        <v>471</v>
      </c>
    </row>
    <row r="126" spans="3:11" x14ac:dyDescent="0.25">
      <c r="C126" s="465"/>
      <c r="D126" s="479"/>
      <c r="E126" s="448"/>
      <c r="F126" s="426">
        <f t="shared" si="5"/>
        <v>0</v>
      </c>
      <c r="G126" s="481"/>
      <c r="H126" s="466"/>
      <c r="I126" s="454" t="e">
        <f>VLOOKUP(H126,Presupuesto!$B$11:$C$586,2,0)</f>
        <v>#N/A</v>
      </c>
      <c r="J126" s="427" t="str">
        <f t="shared" si="6"/>
        <v>Docencia y Recursos Humanos</v>
      </c>
      <c r="K126" s="427" t="s">
        <v>471</v>
      </c>
    </row>
    <row r="127" spans="3:11" x14ac:dyDescent="0.25">
      <c r="C127" s="465"/>
      <c r="D127" s="479"/>
      <c r="E127" s="448"/>
      <c r="F127" s="426">
        <f t="shared" si="5"/>
        <v>0</v>
      </c>
      <c r="G127" s="481"/>
      <c r="H127" s="466"/>
      <c r="I127" s="454" t="e">
        <f>VLOOKUP(H127,Presupuesto!$B$11:$C$586,2,0)</f>
        <v>#N/A</v>
      </c>
      <c r="J127" s="427" t="str">
        <f t="shared" si="6"/>
        <v>Docencia y Recursos Humanos</v>
      </c>
      <c r="K127" s="427" t="s">
        <v>471</v>
      </c>
    </row>
    <row r="128" spans="3:11" x14ac:dyDescent="0.25">
      <c r="C128" s="465"/>
      <c r="D128" s="479"/>
      <c r="E128" s="448"/>
      <c r="F128" s="426">
        <f t="shared" si="5"/>
        <v>0</v>
      </c>
      <c r="G128" s="481"/>
      <c r="H128" s="466"/>
      <c r="I128" s="454" t="e">
        <f>VLOOKUP(H128,Presupuesto!$B$11:$C$586,2,0)</f>
        <v>#N/A</v>
      </c>
      <c r="J128" s="427" t="str">
        <f t="shared" si="6"/>
        <v>Docencia y Recursos Humanos</v>
      </c>
      <c r="K128" s="427" t="s">
        <v>471</v>
      </c>
    </row>
    <row r="129" spans="3:11" x14ac:dyDescent="0.25">
      <c r="C129" s="465"/>
      <c r="D129" s="479"/>
      <c r="E129" s="448"/>
      <c r="F129" s="426">
        <f t="shared" si="5"/>
        <v>0</v>
      </c>
      <c r="G129" s="481"/>
      <c r="H129" s="466"/>
      <c r="I129" s="454" t="e">
        <f>VLOOKUP(H129,Presupuesto!$B$11:$C$586,2,0)</f>
        <v>#N/A</v>
      </c>
      <c r="J129" s="427" t="str">
        <f t="shared" si="6"/>
        <v>Docencia y Recursos Humanos</v>
      </c>
      <c r="K129" s="427" t="s">
        <v>471</v>
      </c>
    </row>
    <row r="130" spans="3:11" x14ac:dyDescent="0.25">
      <c r="C130" s="465"/>
      <c r="D130" s="479"/>
      <c r="E130" s="448"/>
      <c r="F130" s="426">
        <f t="shared" si="5"/>
        <v>0</v>
      </c>
      <c r="G130" s="481"/>
      <c r="H130" s="466"/>
      <c r="I130" s="454" t="e">
        <f>VLOOKUP(H130,Presupuesto!$B$11:$C$586,2,0)</f>
        <v>#N/A</v>
      </c>
      <c r="J130" s="427" t="str">
        <f t="shared" si="6"/>
        <v>Docencia y Recursos Humanos</v>
      </c>
      <c r="K130" s="427" t="s">
        <v>471</v>
      </c>
    </row>
    <row r="131" spans="3:11" x14ac:dyDescent="0.25">
      <c r="C131" s="467"/>
      <c r="D131" s="475"/>
      <c r="E131" s="445"/>
      <c r="F131" s="426">
        <f t="shared" si="5"/>
        <v>0</v>
      </c>
      <c r="G131" s="481"/>
      <c r="H131" s="468"/>
      <c r="I131" s="454" t="e">
        <f>VLOOKUP(H131,Presupuesto!$B$11:$C$586,2,0)</f>
        <v>#N/A</v>
      </c>
      <c r="J131" s="427" t="str">
        <f t="shared" si="6"/>
        <v>Docencia y Recursos Humanos</v>
      </c>
      <c r="K131" s="427" t="s">
        <v>471</v>
      </c>
    </row>
    <row r="132" spans="3:11" x14ac:dyDescent="0.25">
      <c r="C132" s="467"/>
      <c r="D132" s="475"/>
      <c r="E132" s="445"/>
      <c r="F132" s="426">
        <f t="shared" si="5"/>
        <v>0</v>
      </c>
      <c r="G132" s="481"/>
      <c r="H132" s="468"/>
      <c r="I132" s="454" t="e">
        <f>VLOOKUP(H132,Presupuesto!$B$11:$C$586,2,0)</f>
        <v>#N/A</v>
      </c>
      <c r="J132" s="427" t="str">
        <f t="shared" si="6"/>
        <v>Docencia y Recursos Humanos</v>
      </c>
      <c r="K132" s="427" t="s">
        <v>471</v>
      </c>
    </row>
    <row r="133" spans="3:11" x14ac:dyDescent="0.25">
      <c r="C133" s="467"/>
      <c r="D133" s="475"/>
      <c r="E133" s="445"/>
      <c r="F133" s="426">
        <f t="shared" si="5"/>
        <v>0</v>
      </c>
      <c r="G133" s="481"/>
      <c r="H133" s="468"/>
      <c r="I133" s="454" t="e">
        <f>VLOOKUP(H133,Presupuesto!$B$11:$C$586,2,0)</f>
        <v>#N/A</v>
      </c>
      <c r="J133" s="427" t="str">
        <f t="shared" si="6"/>
        <v>Docencia y Recursos Humanos</v>
      </c>
      <c r="K133" s="427" t="s">
        <v>471</v>
      </c>
    </row>
    <row r="134" spans="3:11" x14ac:dyDescent="0.25">
      <c r="C134" s="467"/>
      <c r="D134" s="475"/>
      <c r="E134" s="445"/>
      <c r="F134" s="426">
        <f t="shared" si="5"/>
        <v>0</v>
      </c>
      <c r="G134" s="481"/>
      <c r="H134" s="468"/>
      <c r="I134" s="454" t="e">
        <f>VLOOKUP(H134,Presupuesto!$B$11:$C$586,2,0)</f>
        <v>#N/A</v>
      </c>
      <c r="J134" s="427" t="str">
        <f t="shared" si="6"/>
        <v>Docencia y Recursos Humanos</v>
      </c>
      <c r="K134" s="427" t="s">
        <v>471</v>
      </c>
    </row>
    <row r="135" spans="3:11" x14ac:dyDescent="0.25">
      <c r="C135" s="467"/>
      <c r="D135" s="475"/>
      <c r="E135" s="445"/>
      <c r="F135" s="426">
        <f t="shared" si="5"/>
        <v>0</v>
      </c>
      <c r="G135" s="481"/>
      <c r="H135" s="468"/>
      <c r="I135" s="454" t="e">
        <f>VLOOKUP(H135,Presupuesto!$B$11:$C$586,2,0)</f>
        <v>#N/A</v>
      </c>
      <c r="J135" s="427" t="str">
        <f t="shared" si="6"/>
        <v>Docencia y Recursos Humanos</v>
      </c>
      <c r="K135" s="427" t="s">
        <v>471</v>
      </c>
    </row>
    <row r="136" spans="3:11" x14ac:dyDescent="0.25">
      <c r="C136" s="467"/>
      <c r="D136" s="475"/>
      <c r="E136" s="445"/>
      <c r="F136" s="426">
        <f t="shared" si="5"/>
        <v>0</v>
      </c>
      <c r="G136" s="481"/>
      <c r="H136" s="468"/>
      <c r="I136" s="454" t="e">
        <f>VLOOKUP(H136,Presupuesto!$B$11:$C$586,2,0)</f>
        <v>#N/A</v>
      </c>
      <c r="J136" s="427" t="str">
        <f t="shared" si="6"/>
        <v>Docencia y Recursos Humanos</v>
      </c>
      <c r="K136" s="427" t="s">
        <v>471</v>
      </c>
    </row>
    <row r="137" spans="3:11" x14ac:dyDescent="0.25">
      <c r="C137" s="467"/>
      <c r="D137" s="475"/>
      <c r="E137" s="445"/>
      <c r="F137" s="426">
        <f t="shared" si="5"/>
        <v>0</v>
      </c>
      <c r="G137" s="481"/>
      <c r="H137" s="468"/>
      <c r="I137" s="454" t="e">
        <f>VLOOKUP(H137,Presupuesto!$B$11:$C$586,2,0)</f>
        <v>#N/A</v>
      </c>
      <c r="J137" s="427" t="str">
        <f t="shared" si="6"/>
        <v>Docencia y Recursos Humanos</v>
      </c>
      <c r="K137" s="427" t="s">
        <v>471</v>
      </c>
    </row>
    <row r="138" spans="3:11" x14ac:dyDescent="0.25">
      <c r="C138" s="467"/>
      <c r="D138" s="475"/>
      <c r="E138" s="445"/>
      <c r="F138" s="426">
        <f t="shared" si="5"/>
        <v>0</v>
      </c>
      <c r="G138" s="481"/>
      <c r="H138" s="468"/>
      <c r="I138" s="454" t="e">
        <f>VLOOKUP(H138,Presupuesto!$B$11:$C$586,2,0)</f>
        <v>#N/A</v>
      </c>
      <c r="J138" s="427" t="str">
        <f t="shared" si="6"/>
        <v>Docencia y Recursos Humanos</v>
      </c>
      <c r="K138" s="427" t="s">
        <v>471</v>
      </c>
    </row>
    <row r="139" spans="3:11" x14ac:dyDescent="0.25">
      <c r="C139" s="469"/>
      <c r="D139" s="475"/>
      <c r="E139" s="445"/>
      <c r="F139" s="426">
        <f t="shared" si="5"/>
        <v>0</v>
      </c>
      <c r="G139" s="481"/>
      <c r="H139" s="470"/>
      <c r="I139" s="454" t="e">
        <f>VLOOKUP(H139,Presupuesto!$B$11:$C$586,2,0)</f>
        <v>#N/A</v>
      </c>
      <c r="J139" s="427" t="str">
        <f t="shared" si="6"/>
        <v>Docencia y Recursos Humanos</v>
      </c>
      <c r="K139" s="427" t="s">
        <v>462</v>
      </c>
    </row>
    <row r="140" spans="3:11" x14ac:dyDescent="0.25">
      <c r="C140" s="469"/>
      <c r="D140" s="475"/>
      <c r="E140" s="445"/>
      <c r="F140" s="426">
        <f t="shared" si="5"/>
        <v>0</v>
      </c>
      <c r="G140" s="481"/>
      <c r="H140" s="470"/>
      <c r="I140" s="454" t="e">
        <f>VLOOKUP(H140,Presupuesto!$B$11:$C$586,2,0)</f>
        <v>#N/A</v>
      </c>
      <c r="J140" s="427" t="str">
        <f t="shared" si="6"/>
        <v>Docencia y Recursos Humanos</v>
      </c>
      <c r="K140" s="427" t="s">
        <v>471</v>
      </c>
    </row>
    <row r="141" spans="3:11" x14ac:dyDescent="0.25">
      <c r="C141" s="469"/>
      <c r="D141" s="475"/>
      <c r="E141" s="445"/>
      <c r="F141" s="426">
        <f t="shared" si="5"/>
        <v>0</v>
      </c>
      <c r="G141" s="481"/>
      <c r="H141" s="470"/>
      <c r="I141" s="454" t="e">
        <f>VLOOKUP(H141,Presupuesto!$B$11:$C$586,2,0)</f>
        <v>#N/A</v>
      </c>
      <c r="J141" s="427" t="str">
        <f t="shared" si="6"/>
        <v>Docencia y Recursos Humanos</v>
      </c>
      <c r="K141" s="427" t="s">
        <v>471</v>
      </c>
    </row>
    <row r="142" spans="3:11" x14ac:dyDescent="0.25">
      <c r="C142" s="469"/>
      <c r="D142" s="475"/>
      <c r="E142" s="445"/>
      <c r="F142" s="426">
        <f t="shared" si="5"/>
        <v>0</v>
      </c>
      <c r="G142" s="481"/>
      <c r="H142" s="470"/>
      <c r="I142" s="454" t="e">
        <f>VLOOKUP(H142,Presupuesto!$B$11:$C$586,2,0)</f>
        <v>#N/A</v>
      </c>
      <c r="J142" s="427" t="str">
        <f t="shared" si="6"/>
        <v>Docencia y Recursos Humanos</v>
      </c>
      <c r="K142" s="427" t="s">
        <v>471</v>
      </c>
    </row>
    <row r="143" spans="3:11" ht="15.75" thickBot="1" x14ac:dyDescent="0.3">
      <c r="C143" s="471"/>
      <c r="D143" s="480"/>
      <c r="E143" s="432"/>
      <c r="F143" s="434">
        <f t="shared" si="5"/>
        <v>0</v>
      </c>
      <c r="G143" s="482"/>
      <c r="H143" s="472"/>
      <c r="I143" s="456" t="e">
        <f>VLOOKUP(H143,Presupuesto!$B$11:$C$586,2,0)</f>
        <v>#N/A</v>
      </c>
      <c r="J143" s="435" t="str">
        <f>$J$108</f>
        <v>Docencia y Recursos Humanos</v>
      </c>
      <c r="K143" s="449" t="s">
        <v>453</v>
      </c>
    </row>
    <row r="146" spans="3:11" ht="15.75" hidden="1" thickBot="1" x14ac:dyDescent="0.3">
      <c r="C146" s="478" t="s">
        <v>53</v>
      </c>
      <c r="D146" s="436">
        <f>SUM(F153:F187)</f>
        <v>0</v>
      </c>
      <c r="E146" s="419"/>
      <c r="F146" s="415"/>
      <c r="G146" s="418"/>
      <c r="H146" s="415"/>
      <c r="I146" s="415"/>
      <c r="J146" s="419"/>
      <c r="K146" s="419"/>
    </row>
    <row r="147" spans="3:11" hidden="1" x14ac:dyDescent="0.25">
      <c r="C147" s="415"/>
      <c r="D147" s="413"/>
      <c r="E147" s="422"/>
      <c r="F147" s="422"/>
      <c r="G147" s="422"/>
      <c r="H147" s="416"/>
      <c r="I147" s="416"/>
      <c r="J147" s="416"/>
      <c r="K147" s="439"/>
    </row>
    <row r="148" spans="3:11" hidden="1" x14ac:dyDescent="0.25">
      <c r="C148" s="415"/>
      <c r="D148" s="413"/>
      <c r="E148" s="422"/>
      <c r="F148" s="422"/>
      <c r="G148" s="422"/>
      <c r="H148" s="416"/>
      <c r="I148" s="416"/>
      <c r="J148" s="416"/>
      <c r="K148" s="439"/>
    </row>
    <row r="149" spans="3:11" ht="15.75" hidden="1" x14ac:dyDescent="0.25">
      <c r="C149" s="494" t="s">
        <v>450</v>
      </c>
      <c r="D149" s="495"/>
      <c r="E149" s="422"/>
      <c r="F149" s="422"/>
      <c r="G149" s="422"/>
      <c r="H149" s="416"/>
      <c r="I149" s="416"/>
      <c r="J149" s="416"/>
      <c r="K149" s="439"/>
    </row>
    <row r="150" spans="3:11" ht="18.75" hidden="1" x14ac:dyDescent="0.25">
      <c r="C150" s="496" t="e">
        <f>#VALUE!</f>
        <v>#VALUE!</v>
      </c>
      <c r="D150" s="413"/>
      <c r="E150" s="422"/>
      <c r="F150" s="422"/>
      <c r="G150" s="422"/>
      <c r="H150" s="416"/>
      <c r="I150" s="416"/>
      <c r="J150" s="416"/>
      <c r="K150" s="439"/>
    </row>
    <row r="151" spans="3:11" ht="15.75" hidden="1" thickBot="1" x14ac:dyDescent="0.3">
      <c r="C151" s="419"/>
      <c r="D151" s="419"/>
      <c r="E151" s="419"/>
      <c r="F151" s="422"/>
      <c r="G151" s="416"/>
      <c r="H151" s="416"/>
      <c r="I151" s="416"/>
      <c r="J151" s="419"/>
      <c r="K151" s="419"/>
    </row>
    <row r="152" spans="3:11" ht="30.75" hidden="1" thickBot="1" x14ac:dyDescent="0.3">
      <c r="C152" s="453" t="s">
        <v>44</v>
      </c>
      <c r="D152" s="453" t="s">
        <v>55</v>
      </c>
      <c r="E152" s="460" t="s">
        <v>57</v>
      </c>
      <c r="F152" s="459" t="s">
        <v>27</v>
      </c>
      <c r="G152" s="457" t="s">
        <v>187</v>
      </c>
      <c r="H152" s="460" t="s">
        <v>46</v>
      </c>
      <c r="I152" s="457" t="s">
        <v>188</v>
      </c>
      <c r="J152" s="457" t="s">
        <v>469</v>
      </c>
      <c r="K152" s="457" t="s">
        <v>470</v>
      </c>
    </row>
    <row r="153" spans="3:11" hidden="1" x14ac:dyDescent="0.25">
      <c r="C153" s="503" t="s">
        <v>500</v>
      </c>
      <c r="D153" s="504"/>
      <c r="E153" s="502">
        <f>HLOOKUP(C153,$AH$2:$BU$3,2,0)</f>
        <v>620</v>
      </c>
      <c r="F153" s="426">
        <f t="shared" ref="F153:F187" si="7">D153*E153</f>
        <v>0</v>
      </c>
      <c r="G153" s="481" t="s">
        <v>186</v>
      </c>
      <c r="H153" s="466"/>
      <c r="I153" s="454" t="e">
        <f>VLOOKUP(H153,Presupuesto!$B$11:$C$586,2,0)</f>
        <v>#N/A</v>
      </c>
      <c r="J153" s="501" t="s">
        <v>181</v>
      </c>
      <c r="K153" s="427" t="s">
        <v>453</v>
      </c>
    </row>
    <row r="154" spans="3:11" hidden="1" x14ac:dyDescent="0.25">
      <c r="C154" s="465"/>
      <c r="D154" s="479"/>
      <c r="E154" s="448"/>
      <c r="F154" s="426">
        <f t="shared" si="7"/>
        <v>0</v>
      </c>
      <c r="G154" s="481"/>
      <c r="H154" s="466"/>
      <c r="I154" s="454" t="e">
        <f>VLOOKUP(H154,Presupuesto!$B$11:$C$586,2,0)</f>
        <v>#N/A</v>
      </c>
      <c r="J154" s="427" t="str">
        <f>$J$153</f>
        <v>Docencia y Recursos Humanos</v>
      </c>
      <c r="K154" s="427" t="s">
        <v>471</v>
      </c>
    </row>
    <row r="155" spans="3:11" hidden="1" x14ac:dyDescent="0.25">
      <c r="C155" s="465"/>
      <c r="D155" s="479"/>
      <c r="E155" s="448"/>
      <c r="F155" s="426">
        <f t="shared" si="7"/>
        <v>0</v>
      </c>
      <c r="G155" s="481"/>
      <c r="H155" s="466"/>
      <c r="I155" s="454" t="e">
        <f>VLOOKUP(H155,Presupuesto!$B$11:$C$586,2,0)</f>
        <v>#N/A</v>
      </c>
      <c r="J155" s="427" t="str">
        <f t="shared" ref="J155:J186" si="8">$J$153</f>
        <v>Docencia y Recursos Humanos</v>
      </c>
      <c r="K155" s="427" t="s">
        <v>471</v>
      </c>
    </row>
    <row r="156" spans="3:11" hidden="1" x14ac:dyDescent="0.25">
      <c r="C156" s="465"/>
      <c r="D156" s="479"/>
      <c r="E156" s="448"/>
      <c r="F156" s="426">
        <f t="shared" si="7"/>
        <v>0</v>
      </c>
      <c r="G156" s="481"/>
      <c r="H156" s="466"/>
      <c r="I156" s="454" t="e">
        <f>VLOOKUP(H156,Presupuesto!$B$11:$C$586,2,0)</f>
        <v>#N/A</v>
      </c>
      <c r="J156" s="427" t="str">
        <f t="shared" si="8"/>
        <v>Docencia y Recursos Humanos</v>
      </c>
      <c r="K156" s="427" t="s">
        <v>471</v>
      </c>
    </row>
    <row r="157" spans="3:11" hidden="1" x14ac:dyDescent="0.25">
      <c r="C157" s="465"/>
      <c r="D157" s="479"/>
      <c r="E157" s="448"/>
      <c r="F157" s="426">
        <f t="shared" si="7"/>
        <v>0</v>
      </c>
      <c r="G157" s="481"/>
      <c r="H157" s="466"/>
      <c r="I157" s="454" t="e">
        <f>VLOOKUP(H157,Presupuesto!$B$11:$C$586,2,0)</f>
        <v>#N/A</v>
      </c>
      <c r="J157" s="427" t="str">
        <f t="shared" si="8"/>
        <v>Docencia y Recursos Humanos</v>
      </c>
      <c r="K157" s="427" t="s">
        <v>471</v>
      </c>
    </row>
    <row r="158" spans="3:11" hidden="1" x14ac:dyDescent="0.25">
      <c r="C158" s="465"/>
      <c r="D158" s="479"/>
      <c r="E158" s="448"/>
      <c r="F158" s="426">
        <f t="shared" si="7"/>
        <v>0</v>
      </c>
      <c r="G158" s="481"/>
      <c r="H158" s="466"/>
      <c r="I158" s="454" t="e">
        <f>VLOOKUP(H158,Presupuesto!$B$11:$C$586,2,0)</f>
        <v>#N/A</v>
      </c>
      <c r="J158" s="427" t="str">
        <f t="shared" si="8"/>
        <v>Docencia y Recursos Humanos</v>
      </c>
      <c r="K158" s="427" t="s">
        <v>460</v>
      </c>
    </row>
    <row r="159" spans="3:11" hidden="1" x14ac:dyDescent="0.25">
      <c r="C159" s="465"/>
      <c r="D159" s="479"/>
      <c r="E159" s="448"/>
      <c r="F159" s="426">
        <f t="shared" si="7"/>
        <v>0</v>
      </c>
      <c r="G159" s="481"/>
      <c r="H159" s="466"/>
      <c r="I159" s="454" t="e">
        <f>VLOOKUP(H159,Presupuesto!$B$11:$C$586,2,0)</f>
        <v>#N/A</v>
      </c>
      <c r="J159" s="427" t="str">
        <f t="shared" si="8"/>
        <v>Docencia y Recursos Humanos</v>
      </c>
      <c r="K159" s="427" t="s">
        <v>471</v>
      </c>
    </row>
    <row r="160" spans="3:11" hidden="1" x14ac:dyDescent="0.25">
      <c r="C160" s="465"/>
      <c r="D160" s="479"/>
      <c r="E160" s="448"/>
      <c r="F160" s="426">
        <f t="shared" si="7"/>
        <v>0</v>
      </c>
      <c r="G160" s="481"/>
      <c r="H160" s="466"/>
      <c r="I160" s="454" t="e">
        <f>VLOOKUP(H160,Presupuesto!$B$11:$C$586,2,0)</f>
        <v>#N/A</v>
      </c>
      <c r="J160" s="427" t="str">
        <f t="shared" si="8"/>
        <v>Docencia y Recursos Humanos</v>
      </c>
      <c r="K160" s="427" t="s">
        <v>471</v>
      </c>
    </row>
    <row r="161" spans="3:11" hidden="1" x14ac:dyDescent="0.25">
      <c r="C161" s="465"/>
      <c r="D161" s="479"/>
      <c r="E161" s="448"/>
      <c r="F161" s="426">
        <f t="shared" si="7"/>
        <v>0</v>
      </c>
      <c r="G161" s="481"/>
      <c r="H161" s="466"/>
      <c r="I161" s="454" t="e">
        <f>VLOOKUP(H161,Presupuesto!$B$11:$C$586,2,0)</f>
        <v>#N/A</v>
      </c>
      <c r="J161" s="427" t="str">
        <f t="shared" si="8"/>
        <v>Docencia y Recursos Humanos</v>
      </c>
      <c r="K161" s="427" t="s">
        <v>471</v>
      </c>
    </row>
    <row r="162" spans="3:11" hidden="1" x14ac:dyDescent="0.25">
      <c r="C162" s="465"/>
      <c r="D162" s="479"/>
      <c r="E162" s="448"/>
      <c r="F162" s="426">
        <f t="shared" si="7"/>
        <v>0</v>
      </c>
      <c r="G162" s="481"/>
      <c r="H162" s="466"/>
      <c r="I162" s="454" t="e">
        <f>VLOOKUP(H162,Presupuesto!$B$11:$C$586,2,0)</f>
        <v>#N/A</v>
      </c>
      <c r="J162" s="427" t="str">
        <f t="shared" si="8"/>
        <v>Docencia y Recursos Humanos</v>
      </c>
      <c r="K162" s="427" t="s">
        <v>471</v>
      </c>
    </row>
    <row r="163" spans="3:11" hidden="1" x14ac:dyDescent="0.25">
      <c r="C163" s="465"/>
      <c r="D163" s="479"/>
      <c r="E163" s="448"/>
      <c r="F163" s="426">
        <f t="shared" si="7"/>
        <v>0</v>
      </c>
      <c r="G163" s="481"/>
      <c r="H163" s="466"/>
      <c r="I163" s="454" t="e">
        <f>VLOOKUP(H163,Presupuesto!$B$11:$C$586,2,0)</f>
        <v>#N/A</v>
      </c>
      <c r="J163" s="427" t="str">
        <f t="shared" si="8"/>
        <v>Docencia y Recursos Humanos</v>
      </c>
      <c r="K163" s="427" t="s">
        <v>471</v>
      </c>
    </row>
    <row r="164" spans="3:11" hidden="1" x14ac:dyDescent="0.25">
      <c r="C164" s="465"/>
      <c r="D164" s="479"/>
      <c r="E164" s="448"/>
      <c r="F164" s="426">
        <f t="shared" si="7"/>
        <v>0</v>
      </c>
      <c r="G164" s="481"/>
      <c r="H164" s="466"/>
      <c r="I164" s="454" t="e">
        <f>VLOOKUP(H164,Presupuesto!$B$11:$C$586,2,0)</f>
        <v>#N/A</v>
      </c>
      <c r="J164" s="427" t="str">
        <f t="shared" si="8"/>
        <v>Docencia y Recursos Humanos</v>
      </c>
      <c r="K164" s="427" t="s">
        <v>471</v>
      </c>
    </row>
    <row r="165" spans="3:11" hidden="1" x14ac:dyDescent="0.25">
      <c r="C165" s="465"/>
      <c r="D165" s="479"/>
      <c r="E165" s="448"/>
      <c r="F165" s="426">
        <f t="shared" si="7"/>
        <v>0</v>
      </c>
      <c r="G165" s="481"/>
      <c r="H165" s="466"/>
      <c r="I165" s="454" t="e">
        <f>VLOOKUP(H165,Presupuesto!$B$11:$C$586,2,0)</f>
        <v>#N/A</v>
      </c>
      <c r="J165" s="427" t="str">
        <f t="shared" si="8"/>
        <v>Docencia y Recursos Humanos</v>
      </c>
      <c r="K165" s="427" t="s">
        <v>471</v>
      </c>
    </row>
    <row r="166" spans="3:11" hidden="1" x14ac:dyDescent="0.25">
      <c r="C166" s="465"/>
      <c r="D166" s="479"/>
      <c r="E166" s="448"/>
      <c r="F166" s="426">
        <f t="shared" si="7"/>
        <v>0</v>
      </c>
      <c r="G166" s="481"/>
      <c r="H166" s="466"/>
      <c r="I166" s="454" t="e">
        <f>VLOOKUP(H166,Presupuesto!$B$11:$C$586,2,0)</f>
        <v>#N/A</v>
      </c>
      <c r="J166" s="427" t="str">
        <f t="shared" si="8"/>
        <v>Docencia y Recursos Humanos</v>
      </c>
      <c r="K166" s="427" t="s">
        <v>471</v>
      </c>
    </row>
    <row r="167" spans="3:11" hidden="1" x14ac:dyDescent="0.25">
      <c r="C167" s="465"/>
      <c r="D167" s="479"/>
      <c r="E167" s="448"/>
      <c r="F167" s="426">
        <f t="shared" si="7"/>
        <v>0</v>
      </c>
      <c r="G167" s="481"/>
      <c r="H167" s="466"/>
      <c r="I167" s="454" t="e">
        <f>VLOOKUP(H167,Presupuesto!$B$11:$C$586,2,0)</f>
        <v>#N/A</v>
      </c>
      <c r="J167" s="427" t="str">
        <f t="shared" si="8"/>
        <v>Docencia y Recursos Humanos</v>
      </c>
      <c r="K167" s="427" t="s">
        <v>471</v>
      </c>
    </row>
    <row r="168" spans="3:11" hidden="1" x14ac:dyDescent="0.25">
      <c r="C168" s="465"/>
      <c r="D168" s="479"/>
      <c r="E168" s="448"/>
      <c r="F168" s="426">
        <f t="shared" si="7"/>
        <v>0</v>
      </c>
      <c r="G168" s="481"/>
      <c r="H168" s="466"/>
      <c r="I168" s="454" t="e">
        <f>VLOOKUP(H168,Presupuesto!$B$11:$C$586,2,0)</f>
        <v>#N/A</v>
      </c>
      <c r="J168" s="427" t="str">
        <f t="shared" si="8"/>
        <v>Docencia y Recursos Humanos</v>
      </c>
      <c r="K168" s="427" t="s">
        <v>471</v>
      </c>
    </row>
    <row r="169" spans="3:11" hidden="1" x14ac:dyDescent="0.25">
      <c r="C169" s="465"/>
      <c r="D169" s="479"/>
      <c r="E169" s="448"/>
      <c r="F169" s="426">
        <f t="shared" si="7"/>
        <v>0</v>
      </c>
      <c r="G169" s="481"/>
      <c r="H169" s="466"/>
      <c r="I169" s="454" t="e">
        <f>VLOOKUP(H169,Presupuesto!$B$11:$C$586,2,0)</f>
        <v>#N/A</v>
      </c>
      <c r="J169" s="427" t="str">
        <f t="shared" si="8"/>
        <v>Docencia y Recursos Humanos</v>
      </c>
      <c r="K169" s="427" t="s">
        <v>471</v>
      </c>
    </row>
    <row r="170" spans="3:11" hidden="1" x14ac:dyDescent="0.25">
      <c r="C170" s="465"/>
      <c r="D170" s="479"/>
      <c r="E170" s="448"/>
      <c r="F170" s="426">
        <f t="shared" si="7"/>
        <v>0</v>
      </c>
      <c r="G170" s="481"/>
      <c r="H170" s="466"/>
      <c r="I170" s="454" t="e">
        <f>VLOOKUP(H170,Presupuesto!$B$11:$C$586,2,0)</f>
        <v>#N/A</v>
      </c>
      <c r="J170" s="427" t="str">
        <f t="shared" si="8"/>
        <v>Docencia y Recursos Humanos</v>
      </c>
      <c r="K170" s="427" t="s">
        <v>471</v>
      </c>
    </row>
    <row r="171" spans="3:11" hidden="1" x14ac:dyDescent="0.25">
      <c r="C171" s="465"/>
      <c r="D171" s="479"/>
      <c r="E171" s="448"/>
      <c r="F171" s="426">
        <f t="shared" si="7"/>
        <v>0</v>
      </c>
      <c r="G171" s="481"/>
      <c r="H171" s="466"/>
      <c r="I171" s="454" t="e">
        <f>VLOOKUP(H171,Presupuesto!$B$11:$C$586,2,0)</f>
        <v>#N/A</v>
      </c>
      <c r="J171" s="427" t="str">
        <f t="shared" si="8"/>
        <v>Docencia y Recursos Humanos</v>
      </c>
      <c r="K171" s="427" t="s">
        <v>471</v>
      </c>
    </row>
    <row r="172" spans="3:11" hidden="1" x14ac:dyDescent="0.25">
      <c r="C172" s="465"/>
      <c r="D172" s="479"/>
      <c r="E172" s="448"/>
      <c r="F172" s="426">
        <f t="shared" si="7"/>
        <v>0</v>
      </c>
      <c r="G172" s="481"/>
      <c r="H172" s="466"/>
      <c r="I172" s="454" t="e">
        <f>VLOOKUP(H172,Presupuesto!$B$11:$C$586,2,0)</f>
        <v>#N/A</v>
      </c>
      <c r="J172" s="427" t="str">
        <f t="shared" si="8"/>
        <v>Docencia y Recursos Humanos</v>
      </c>
      <c r="K172" s="427" t="s">
        <v>471</v>
      </c>
    </row>
    <row r="173" spans="3:11" hidden="1" x14ac:dyDescent="0.25">
      <c r="C173" s="465"/>
      <c r="D173" s="479"/>
      <c r="E173" s="448"/>
      <c r="F173" s="426">
        <f t="shared" si="7"/>
        <v>0</v>
      </c>
      <c r="G173" s="481"/>
      <c r="H173" s="466"/>
      <c r="I173" s="454" t="e">
        <f>VLOOKUP(H173,Presupuesto!$B$11:$C$586,2,0)</f>
        <v>#N/A</v>
      </c>
      <c r="J173" s="427" t="str">
        <f t="shared" si="8"/>
        <v>Docencia y Recursos Humanos</v>
      </c>
      <c r="K173" s="427" t="s">
        <v>471</v>
      </c>
    </row>
    <row r="174" spans="3:11" hidden="1" x14ac:dyDescent="0.25">
      <c r="C174" s="465"/>
      <c r="D174" s="479"/>
      <c r="E174" s="448"/>
      <c r="F174" s="426">
        <f t="shared" si="7"/>
        <v>0</v>
      </c>
      <c r="G174" s="481"/>
      <c r="H174" s="466"/>
      <c r="I174" s="454" t="e">
        <f>VLOOKUP(H174,Presupuesto!$B$11:$C$586,2,0)</f>
        <v>#N/A</v>
      </c>
      <c r="J174" s="427" t="str">
        <f t="shared" si="8"/>
        <v>Docencia y Recursos Humanos</v>
      </c>
      <c r="K174" s="427" t="s">
        <v>471</v>
      </c>
    </row>
    <row r="175" spans="3:11" hidden="1" x14ac:dyDescent="0.25">
      <c r="C175" s="467"/>
      <c r="D175" s="475"/>
      <c r="E175" s="445"/>
      <c r="F175" s="426">
        <f t="shared" si="7"/>
        <v>0</v>
      </c>
      <c r="G175" s="481"/>
      <c r="H175" s="468"/>
      <c r="I175" s="454" t="e">
        <f>VLOOKUP(H175,Presupuesto!$B$11:$C$586,2,0)</f>
        <v>#N/A</v>
      </c>
      <c r="J175" s="427" t="str">
        <f t="shared" si="8"/>
        <v>Docencia y Recursos Humanos</v>
      </c>
      <c r="K175" s="427" t="s">
        <v>471</v>
      </c>
    </row>
    <row r="176" spans="3:11" hidden="1" x14ac:dyDescent="0.25">
      <c r="C176" s="467"/>
      <c r="D176" s="475"/>
      <c r="E176" s="445"/>
      <c r="F176" s="426">
        <f t="shared" si="7"/>
        <v>0</v>
      </c>
      <c r="G176" s="481"/>
      <c r="H176" s="468"/>
      <c r="I176" s="454" t="e">
        <f>VLOOKUP(H176,Presupuesto!$B$11:$C$586,2,0)</f>
        <v>#N/A</v>
      </c>
      <c r="J176" s="427" t="str">
        <f t="shared" si="8"/>
        <v>Docencia y Recursos Humanos</v>
      </c>
      <c r="K176" s="427" t="s">
        <v>471</v>
      </c>
    </row>
    <row r="177" spans="3:11" hidden="1" x14ac:dyDescent="0.25">
      <c r="C177" s="467"/>
      <c r="D177" s="475"/>
      <c r="E177" s="445"/>
      <c r="F177" s="426">
        <f t="shared" si="7"/>
        <v>0</v>
      </c>
      <c r="G177" s="481"/>
      <c r="H177" s="468"/>
      <c r="I177" s="454" t="e">
        <f>VLOOKUP(H177,Presupuesto!$B$11:$C$586,2,0)</f>
        <v>#N/A</v>
      </c>
      <c r="J177" s="427" t="str">
        <f t="shared" si="8"/>
        <v>Docencia y Recursos Humanos</v>
      </c>
      <c r="K177" s="427" t="s">
        <v>471</v>
      </c>
    </row>
    <row r="178" spans="3:11" hidden="1" x14ac:dyDescent="0.25">
      <c r="C178" s="467"/>
      <c r="D178" s="475"/>
      <c r="E178" s="445"/>
      <c r="F178" s="426">
        <f t="shared" si="7"/>
        <v>0</v>
      </c>
      <c r="G178" s="481"/>
      <c r="H178" s="468"/>
      <c r="I178" s="454" t="e">
        <f>VLOOKUP(H178,Presupuesto!$B$11:$C$586,2,0)</f>
        <v>#N/A</v>
      </c>
      <c r="J178" s="427" t="str">
        <f t="shared" si="8"/>
        <v>Docencia y Recursos Humanos</v>
      </c>
      <c r="K178" s="427" t="s">
        <v>471</v>
      </c>
    </row>
    <row r="179" spans="3:11" hidden="1" x14ac:dyDescent="0.25">
      <c r="C179" s="467"/>
      <c r="D179" s="475"/>
      <c r="E179" s="445"/>
      <c r="F179" s="426">
        <f t="shared" si="7"/>
        <v>0</v>
      </c>
      <c r="G179" s="481"/>
      <c r="H179" s="468"/>
      <c r="I179" s="454" t="e">
        <f>VLOOKUP(H179,Presupuesto!$B$11:$C$586,2,0)</f>
        <v>#N/A</v>
      </c>
      <c r="J179" s="427" t="str">
        <f t="shared" si="8"/>
        <v>Docencia y Recursos Humanos</v>
      </c>
      <c r="K179" s="427" t="s">
        <v>471</v>
      </c>
    </row>
    <row r="180" spans="3:11" hidden="1" x14ac:dyDescent="0.25">
      <c r="C180" s="467"/>
      <c r="D180" s="475"/>
      <c r="E180" s="445"/>
      <c r="F180" s="426">
        <f t="shared" si="7"/>
        <v>0</v>
      </c>
      <c r="G180" s="481"/>
      <c r="H180" s="468"/>
      <c r="I180" s="454" t="e">
        <f>VLOOKUP(H180,Presupuesto!$B$11:$C$586,2,0)</f>
        <v>#N/A</v>
      </c>
      <c r="J180" s="427" t="str">
        <f t="shared" si="8"/>
        <v>Docencia y Recursos Humanos</v>
      </c>
      <c r="K180" s="427" t="s">
        <v>471</v>
      </c>
    </row>
    <row r="181" spans="3:11" hidden="1" x14ac:dyDescent="0.25">
      <c r="C181" s="467"/>
      <c r="D181" s="475"/>
      <c r="E181" s="445"/>
      <c r="F181" s="426">
        <f t="shared" si="7"/>
        <v>0</v>
      </c>
      <c r="G181" s="481"/>
      <c r="H181" s="468"/>
      <c r="I181" s="454" t="e">
        <f>VLOOKUP(H181,Presupuesto!$B$11:$C$586,2,0)</f>
        <v>#N/A</v>
      </c>
      <c r="J181" s="427" t="str">
        <f t="shared" si="8"/>
        <v>Docencia y Recursos Humanos</v>
      </c>
      <c r="K181" s="427" t="s">
        <v>471</v>
      </c>
    </row>
    <row r="182" spans="3:11" hidden="1" x14ac:dyDescent="0.25">
      <c r="C182" s="467"/>
      <c r="D182" s="475"/>
      <c r="E182" s="445"/>
      <c r="F182" s="426">
        <f t="shared" si="7"/>
        <v>0</v>
      </c>
      <c r="G182" s="481"/>
      <c r="H182" s="468"/>
      <c r="I182" s="454" t="e">
        <f>VLOOKUP(H182,Presupuesto!$B$11:$C$586,2,0)</f>
        <v>#N/A</v>
      </c>
      <c r="J182" s="427" t="str">
        <f t="shared" si="8"/>
        <v>Docencia y Recursos Humanos</v>
      </c>
      <c r="K182" s="427" t="s">
        <v>471</v>
      </c>
    </row>
    <row r="183" spans="3:11" hidden="1" x14ac:dyDescent="0.25">
      <c r="C183" s="469"/>
      <c r="D183" s="475"/>
      <c r="E183" s="445"/>
      <c r="F183" s="426">
        <f t="shared" si="7"/>
        <v>0</v>
      </c>
      <c r="G183" s="481"/>
      <c r="H183" s="470"/>
      <c r="I183" s="454" t="e">
        <f>VLOOKUP(H183,Presupuesto!$B$11:$C$586,2,0)</f>
        <v>#N/A</v>
      </c>
      <c r="J183" s="427" t="str">
        <f t="shared" si="8"/>
        <v>Docencia y Recursos Humanos</v>
      </c>
      <c r="K183" s="427" t="s">
        <v>462</v>
      </c>
    </row>
    <row r="184" spans="3:11" hidden="1" x14ac:dyDescent="0.25">
      <c r="C184" s="469"/>
      <c r="D184" s="475"/>
      <c r="E184" s="445"/>
      <c r="F184" s="426">
        <f t="shared" si="7"/>
        <v>0</v>
      </c>
      <c r="G184" s="481"/>
      <c r="H184" s="470"/>
      <c r="I184" s="454" t="e">
        <f>VLOOKUP(H184,Presupuesto!$B$11:$C$586,2,0)</f>
        <v>#N/A</v>
      </c>
      <c r="J184" s="427" t="str">
        <f t="shared" si="8"/>
        <v>Docencia y Recursos Humanos</v>
      </c>
      <c r="K184" s="427" t="s">
        <v>471</v>
      </c>
    </row>
    <row r="185" spans="3:11" hidden="1" x14ac:dyDescent="0.25">
      <c r="C185" s="469"/>
      <c r="D185" s="475"/>
      <c r="E185" s="445"/>
      <c r="F185" s="426">
        <f t="shared" si="7"/>
        <v>0</v>
      </c>
      <c r="G185" s="481"/>
      <c r="H185" s="470"/>
      <c r="I185" s="454" t="e">
        <f>VLOOKUP(H185,Presupuesto!$B$11:$C$586,2,0)</f>
        <v>#N/A</v>
      </c>
      <c r="J185" s="427" t="str">
        <f t="shared" si="8"/>
        <v>Docencia y Recursos Humanos</v>
      </c>
      <c r="K185" s="427" t="s">
        <v>471</v>
      </c>
    </row>
    <row r="186" spans="3:11" hidden="1" x14ac:dyDescent="0.25">
      <c r="C186" s="469"/>
      <c r="D186" s="475"/>
      <c r="E186" s="445"/>
      <c r="F186" s="426">
        <f t="shared" si="7"/>
        <v>0</v>
      </c>
      <c r="G186" s="481"/>
      <c r="H186" s="470"/>
      <c r="I186" s="454" t="e">
        <f>VLOOKUP(H186,Presupuesto!$B$11:$C$586,2,0)</f>
        <v>#N/A</v>
      </c>
      <c r="J186" s="427" t="str">
        <f t="shared" si="8"/>
        <v>Docencia y Recursos Humanos</v>
      </c>
      <c r="K186" s="427" t="s">
        <v>471</v>
      </c>
    </row>
    <row r="187" spans="3:11" ht="15.75" hidden="1" thickBot="1" x14ac:dyDescent="0.3">
      <c r="C187" s="471"/>
      <c r="D187" s="480"/>
      <c r="E187" s="432"/>
      <c r="F187" s="434">
        <f t="shared" si="7"/>
        <v>0</v>
      </c>
      <c r="G187" s="482"/>
      <c r="H187" s="472"/>
      <c r="I187" s="456" t="e">
        <f>VLOOKUP(H187,Presupuesto!$B$11:$C$586,2,0)</f>
        <v>#N/A</v>
      </c>
      <c r="J187" s="435" t="str">
        <f>$J$153</f>
        <v>Docencia y Recursos Humanos</v>
      </c>
      <c r="K187" s="449" t="s">
        <v>453</v>
      </c>
    </row>
    <row r="188" spans="3:11" hidden="1" x14ac:dyDescent="0.25">
      <c r="C188" s="419"/>
      <c r="D188" s="419"/>
      <c r="E188" s="419"/>
      <c r="F188" s="419"/>
      <c r="G188" s="417"/>
      <c r="H188" s="419"/>
      <c r="I188" s="419"/>
      <c r="J188" s="419"/>
      <c r="K188" s="419"/>
    </row>
    <row r="189" spans="3:11" ht="15.75" hidden="1" thickBot="1" x14ac:dyDescent="0.3">
      <c r="C189" s="419"/>
      <c r="D189" s="419"/>
      <c r="E189" s="419"/>
      <c r="F189" s="421"/>
      <c r="G189" s="420"/>
      <c r="H189" s="421"/>
      <c r="I189" s="421"/>
      <c r="J189" s="419"/>
      <c r="K189" s="419"/>
    </row>
    <row r="190" spans="3:11" ht="15.75" hidden="1" thickBot="1" x14ac:dyDescent="0.3">
      <c r="C190" s="478" t="s">
        <v>53</v>
      </c>
      <c r="D190" s="436">
        <f>SUM(F197:F231)</f>
        <v>0</v>
      </c>
      <c r="E190" s="419"/>
      <c r="F190" s="415"/>
      <c r="G190" s="418"/>
      <c r="H190" s="415"/>
      <c r="I190" s="415"/>
      <c r="J190" s="419"/>
      <c r="K190" s="419"/>
    </row>
    <row r="191" spans="3:11" hidden="1" x14ac:dyDescent="0.25">
      <c r="C191" s="415"/>
      <c r="D191" s="413"/>
      <c r="E191" s="422"/>
      <c r="F191" s="422"/>
      <c r="G191" s="422"/>
      <c r="H191" s="416"/>
      <c r="I191" s="416"/>
      <c r="J191" s="416"/>
      <c r="K191" s="439"/>
    </row>
    <row r="192" spans="3:11" hidden="1" x14ac:dyDescent="0.25">
      <c r="C192" s="415"/>
      <c r="D192" s="413"/>
      <c r="E192" s="422"/>
      <c r="F192" s="422"/>
      <c r="G192" s="422"/>
      <c r="H192" s="416"/>
      <c r="I192" s="416"/>
      <c r="J192" s="416"/>
      <c r="K192" s="439"/>
    </row>
    <row r="193" spans="3:11" ht="15.75" hidden="1" x14ac:dyDescent="0.25">
      <c r="C193" s="494" t="s">
        <v>450</v>
      </c>
      <c r="D193" s="495"/>
      <c r="E193" s="422"/>
      <c r="F193" s="422"/>
      <c r="G193" s="422"/>
      <c r="H193" s="416"/>
      <c r="I193" s="416"/>
      <c r="J193" s="416"/>
      <c r="K193" s="439"/>
    </row>
    <row r="194" spans="3:11" ht="18.75" hidden="1" x14ac:dyDescent="0.25">
      <c r="C194" s="496" t="e">
        <f>#VALUE!</f>
        <v>#VALUE!</v>
      </c>
      <c r="D194" s="413"/>
      <c r="E194" s="422"/>
      <c r="F194" s="422"/>
      <c r="G194" s="422"/>
      <c r="H194" s="416"/>
      <c r="I194" s="416"/>
      <c r="J194" s="416"/>
      <c r="K194" s="439"/>
    </row>
    <row r="195" spans="3:11" ht="15.75" hidden="1" thickBot="1" x14ac:dyDescent="0.3">
      <c r="C195" s="419"/>
      <c r="D195" s="419"/>
      <c r="E195" s="419"/>
      <c r="F195" s="422"/>
      <c r="G195" s="416"/>
      <c r="H195" s="416"/>
      <c r="I195" s="416"/>
      <c r="J195" s="419"/>
      <c r="K195" s="419"/>
    </row>
    <row r="196" spans="3:11" ht="30.75" hidden="1" thickBot="1" x14ac:dyDescent="0.3">
      <c r="C196" s="453" t="s">
        <v>44</v>
      </c>
      <c r="D196" s="453" t="s">
        <v>55</v>
      </c>
      <c r="E196" s="460" t="s">
        <v>57</v>
      </c>
      <c r="F196" s="459" t="s">
        <v>27</v>
      </c>
      <c r="G196" s="457" t="s">
        <v>187</v>
      </c>
      <c r="H196" s="460" t="s">
        <v>46</v>
      </c>
      <c r="I196" s="457" t="s">
        <v>188</v>
      </c>
      <c r="J196" s="457" t="s">
        <v>469</v>
      </c>
      <c r="K196" s="457" t="s">
        <v>470</v>
      </c>
    </row>
    <row r="197" spans="3:11" hidden="1" x14ac:dyDescent="0.25">
      <c r="C197" s="503" t="s">
        <v>500</v>
      </c>
      <c r="D197" s="504"/>
      <c r="E197" s="502">
        <f>HLOOKUP(C197,$AH$2:$BU$3,2,0)</f>
        <v>620</v>
      </c>
      <c r="F197" s="426">
        <f t="shared" ref="F197:F231" si="9">D197*E197</f>
        <v>0</v>
      </c>
      <c r="G197" s="481" t="s">
        <v>186</v>
      </c>
      <c r="H197" s="466"/>
      <c r="I197" s="454" t="e">
        <f>VLOOKUP(H197,Presupuesto!$B$11:$C$586,2,0)</f>
        <v>#N/A</v>
      </c>
      <c r="J197" s="501" t="s">
        <v>181</v>
      </c>
      <c r="K197" s="427" t="s">
        <v>453</v>
      </c>
    </row>
    <row r="198" spans="3:11" hidden="1" x14ac:dyDescent="0.25">
      <c r="C198" s="465"/>
      <c r="D198" s="479"/>
      <c r="E198" s="448"/>
      <c r="F198" s="426">
        <f t="shared" si="9"/>
        <v>0</v>
      </c>
      <c r="G198" s="481"/>
      <c r="H198" s="466"/>
      <c r="I198" s="454" t="e">
        <f>VLOOKUP(H198,Presupuesto!$B$11:$C$586,2,0)</f>
        <v>#N/A</v>
      </c>
      <c r="J198" s="427" t="str">
        <f>$J$197</f>
        <v>Docencia y Recursos Humanos</v>
      </c>
      <c r="K198" s="427" t="s">
        <v>471</v>
      </c>
    </row>
    <row r="199" spans="3:11" hidden="1" x14ac:dyDescent="0.25">
      <c r="C199" s="465"/>
      <c r="D199" s="479"/>
      <c r="E199" s="448"/>
      <c r="F199" s="426">
        <f t="shared" si="9"/>
        <v>0</v>
      </c>
      <c r="G199" s="481"/>
      <c r="H199" s="466"/>
      <c r="I199" s="454" t="e">
        <f>VLOOKUP(H199,Presupuesto!$B$11:$C$586,2,0)</f>
        <v>#N/A</v>
      </c>
      <c r="J199" s="427" t="str">
        <f t="shared" ref="J199:J230" si="10">$J$197</f>
        <v>Docencia y Recursos Humanos</v>
      </c>
      <c r="K199" s="427" t="s">
        <v>471</v>
      </c>
    </row>
    <row r="200" spans="3:11" hidden="1" x14ac:dyDescent="0.25">
      <c r="C200" s="465"/>
      <c r="D200" s="479"/>
      <c r="E200" s="448"/>
      <c r="F200" s="426">
        <f t="shared" si="9"/>
        <v>0</v>
      </c>
      <c r="G200" s="481"/>
      <c r="H200" s="466"/>
      <c r="I200" s="454" t="e">
        <f>VLOOKUP(H200,Presupuesto!$B$11:$C$586,2,0)</f>
        <v>#N/A</v>
      </c>
      <c r="J200" s="427" t="str">
        <f t="shared" si="10"/>
        <v>Docencia y Recursos Humanos</v>
      </c>
      <c r="K200" s="427" t="s">
        <v>471</v>
      </c>
    </row>
    <row r="201" spans="3:11" hidden="1" x14ac:dyDescent="0.25">
      <c r="C201" s="465"/>
      <c r="D201" s="479"/>
      <c r="E201" s="448"/>
      <c r="F201" s="426">
        <f t="shared" si="9"/>
        <v>0</v>
      </c>
      <c r="G201" s="481"/>
      <c r="H201" s="466"/>
      <c r="I201" s="454" t="e">
        <f>VLOOKUP(H201,Presupuesto!$B$11:$C$586,2,0)</f>
        <v>#N/A</v>
      </c>
      <c r="J201" s="427" t="str">
        <f t="shared" si="10"/>
        <v>Docencia y Recursos Humanos</v>
      </c>
      <c r="K201" s="427" t="s">
        <v>471</v>
      </c>
    </row>
    <row r="202" spans="3:11" hidden="1" x14ac:dyDescent="0.25">
      <c r="C202" s="465"/>
      <c r="D202" s="479"/>
      <c r="E202" s="448"/>
      <c r="F202" s="426">
        <f t="shared" si="9"/>
        <v>0</v>
      </c>
      <c r="G202" s="481"/>
      <c r="H202" s="466"/>
      <c r="I202" s="454" t="e">
        <f>VLOOKUP(H202,Presupuesto!$B$11:$C$586,2,0)</f>
        <v>#N/A</v>
      </c>
      <c r="J202" s="427" t="str">
        <f t="shared" si="10"/>
        <v>Docencia y Recursos Humanos</v>
      </c>
      <c r="K202" s="427" t="s">
        <v>460</v>
      </c>
    </row>
    <row r="203" spans="3:11" hidden="1" x14ac:dyDescent="0.25">
      <c r="C203" s="465"/>
      <c r="D203" s="479"/>
      <c r="E203" s="448"/>
      <c r="F203" s="426">
        <f t="shared" si="9"/>
        <v>0</v>
      </c>
      <c r="G203" s="481"/>
      <c r="H203" s="466"/>
      <c r="I203" s="454" t="e">
        <f>VLOOKUP(H203,Presupuesto!$B$11:$C$586,2,0)</f>
        <v>#N/A</v>
      </c>
      <c r="J203" s="427" t="str">
        <f t="shared" si="10"/>
        <v>Docencia y Recursos Humanos</v>
      </c>
      <c r="K203" s="427" t="s">
        <v>471</v>
      </c>
    </row>
    <row r="204" spans="3:11" hidden="1" x14ac:dyDescent="0.25">
      <c r="C204" s="465"/>
      <c r="D204" s="479"/>
      <c r="E204" s="448"/>
      <c r="F204" s="426">
        <f t="shared" si="9"/>
        <v>0</v>
      </c>
      <c r="G204" s="481"/>
      <c r="H204" s="466"/>
      <c r="I204" s="454" t="e">
        <f>VLOOKUP(H204,Presupuesto!$B$11:$C$586,2,0)</f>
        <v>#N/A</v>
      </c>
      <c r="J204" s="427" t="str">
        <f t="shared" si="10"/>
        <v>Docencia y Recursos Humanos</v>
      </c>
      <c r="K204" s="427" t="s">
        <v>471</v>
      </c>
    </row>
    <row r="205" spans="3:11" hidden="1" x14ac:dyDescent="0.25">
      <c r="C205" s="465"/>
      <c r="D205" s="479"/>
      <c r="E205" s="448"/>
      <c r="F205" s="426">
        <f t="shared" si="9"/>
        <v>0</v>
      </c>
      <c r="G205" s="481"/>
      <c r="H205" s="466"/>
      <c r="I205" s="454" t="e">
        <f>VLOOKUP(H205,Presupuesto!$B$11:$C$586,2,0)</f>
        <v>#N/A</v>
      </c>
      <c r="J205" s="427" t="str">
        <f t="shared" si="10"/>
        <v>Docencia y Recursos Humanos</v>
      </c>
      <c r="K205" s="427" t="s">
        <v>471</v>
      </c>
    </row>
    <row r="206" spans="3:11" hidden="1" x14ac:dyDescent="0.25">
      <c r="C206" s="465"/>
      <c r="D206" s="479"/>
      <c r="E206" s="448"/>
      <c r="F206" s="426">
        <f t="shared" si="9"/>
        <v>0</v>
      </c>
      <c r="G206" s="481"/>
      <c r="H206" s="466"/>
      <c r="I206" s="454" t="e">
        <f>VLOOKUP(H206,Presupuesto!$B$11:$C$586,2,0)</f>
        <v>#N/A</v>
      </c>
      <c r="J206" s="427" t="str">
        <f t="shared" si="10"/>
        <v>Docencia y Recursos Humanos</v>
      </c>
      <c r="K206" s="427" t="s">
        <v>471</v>
      </c>
    </row>
    <row r="207" spans="3:11" hidden="1" x14ac:dyDescent="0.25">
      <c r="C207" s="465"/>
      <c r="D207" s="479"/>
      <c r="E207" s="448"/>
      <c r="F207" s="426">
        <f t="shared" si="9"/>
        <v>0</v>
      </c>
      <c r="G207" s="481"/>
      <c r="H207" s="466"/>
      <c r="I207" s="454" t="e">
        <f>VLOOKUP(H207,Presupuesto!$B$11:$C$586,2,0)</f>
        <v>#N/A</v>
      </c>
      <c r="J207" s="427" t="str">
        <f t="shared" si="10"/>
        <v>Docencia y Recursos Humanos</v>
      </c>
      <c r="K207" s="427" t="s">
        <v>471</v>
      </c>
    </row>
    <row r="208" spans="3:11" hidden="1" x14ac:dyDescent="0.25">
      <c r="C208" s="465"/>
      <c r="D208" s="479"/>
      <c r="E208" s="448"/>
      <c r="F208" s="426">
        <f t="shared" si="9"/>
        <v>0</v>
      </c>
      <c r="G208" s="481"/>
      <c r="H208" s="466"/>
      <c r="I208" s="454" t="e">
        <f>VLOOKUP(H208,Presupuesto!$B$11:$C$586,2,0)</f>
        <v>#N/A</v>
      </c>
      <c r="J208" s="427" t="str">
        <f t="shared" si="10"/>
        <v>Docencia y Recursos Humanos</v>
      </c>
      <c r="K208" s="427" t="s">
        <v>471</v>
      </c>
    </row>
    <row r="209" spans="3:11" hidden="1" x14ac:dyDescent="0.25">
      <c r="C209" s="465"/>
      <c r="D209" s="479"/>
      <c r="E209" s="448"/>
      <c r="F209" s="426">
        <f t="shared" si="9"/>
        <v>0</v>
      </c>
      <c r="G209" s="481"/>
      <c r="H209" s="466"/>
      <c r="I209" s="454" t="e">
        <f>VLOOKUP(H209,Presupuesto!$B$11:$C$586,2,0)</f>
        <v>#N/A</v>
      </c>
      <c r="J209" s="427" t="str">
        <f t="shared" si="10"/>
        <v>Docencia y Recursos Humanos</v>
      </c>
      <c r="K209" s="427" t="s">
        <v>471</v>
      </c>
    </row>
    <row r="210" spans="3:11" hidden="1" x14ac:dyDescent="0.25">
      <c r="C210" s="465"/>
      <c r="D210" s="479"/>
      <c r="E210" s="448"/>
      <c r="F210" s="426">
        <f t="shared" si="9"/>
        <v>0</v>
      </c>
      <c r="G210" s="481"/>
      <c r="H210" s="466"/>
      <c r="I210" s="454" t="e">
        <f>VLOOKUP(H210,Presupuesto!$B$11:$C$586,2,0)</f>
        <v>#N/A</v>
      </c>
      <c r="J210" s="427" t="str">
        <f t="shared" si="10"/>
        <v>Docencia y Recursos Humanos</v>
      </c>
      <c r="K210" s="427" t="s">
        <v>471</v>
      </c>
    </row>
    <row r="211" spans="3:11" hidden="1" x14ac:dyDescent="0.25">
      <c r="C211" s="465"/>
      <c r="D211" s="479"/>
      <c r="E211" s="448"/>
      <c r="F211" s="426">
        <f t="shared" si="9"/>
        <v>0</v>
      </c>
      <c r="G211" s="481"/>
      <c r="H211" s="466"/>
      <c r="I211" s="454" t="e">
        <f>VLOOKUP(H211,Presupuesto!$B$11:$C$586,2,0)</f>
        <v>#N/A</v>
      </c>
      <c r="J211" s="427" t="str">
        <f t="shared" si="10"/>
        <v>Docencia y Recursos Humanos</v>
      </c>
      <c r="K211" s="427" t="s">
        <v>471</v>
      </c>
    </row>
    <row r="212" spans="3:11" hidden="1" x14ac:dyDescent="0.25">
      <c r="C212" s="465"/>
      <c r="D212" s="479"/>
      <c r="E212" s="448"/>
      <c r="F212" s="426">
        <f t="shared" si="9"/>
        <v>0</v>
      </c>
      <c r="G212" s="481"/>
      <c r="H212" s="466"/>
      <c r="I212" s="454" t="e">
        <f>VLOOKUP(H212,Presupuesto!$B$11:$C$586,2,0)</f>
        <v>#N/A</v>
      </c>
      <c r="J212" s="427" t="str">
        <f t="shared" si="10"/>
        <v>Docencia y Recursos Humanos</v>
      </c>
      <c r="K212" s="427" t="s">
        <v>471</v>
      </c>
    </row>
    <row r="213" spans="3:11" hidden="1" x14ac:dyDescent="0.25">
      <c r="C213" s="465"/>
      <c r="D213" s="479"/>
      <c r="E213" s="448"/>
      <c r="F213" s="426">
        <f t="shared" si="9"/>
        <v>0</v>
      </c>
      <c r="G213" s="481"/>
      <c r="H213" s="466"/>
      <c r="I213" s="454" t="e">
        <f>VLOOKUP(H213,Presupuesto!$B$11:$C$586,2,0)</f>
        <v>#N/A</v>
      </c>
      <c r="J213" s="427" t="str">
        <f t="shared" si="10"/>
        <v>Docencia y Recursos Humanos</v>
      </c>
      <c r="K213" s="427" t="s">
        <v>471</v>
      </c>
    </row>
    <row r="214" spans="3:11" hidden="1" x14ac:dyDescent="0.25">
      <c r="C214" s="465"/>
      <c r="D214" s="479"/>
      <c r="E214" s="448"/>
      <c r="F214" s="426">
        <f t="shared" si="9"/>
        <v>0</v>
      </c>
      <c r="G214" s="481"/>
      <c r="H214" s="466"/>
      <c r="I214" s="454" t="e">
        <f>VLOOKUP(H214,Presupuesto!$B$11:$C$586,2,0)</f>
        <v>#N/A</v>
      </c>
      <c r="J214" s="427" t="str">
        <f t="shared" si="10"/>
        <v>Docencia y Recursos Humanos</v>
      </c>
      <c r="K214" s="427" t="s">
        <v>471</v>
      </c>
    </row>
    <row r="215" spans="3:11" hidden="1" x14ac:dyDescent="0.25">
      <c r="C215" s="465"/>
      <c r="D215" s="479"/>
      <c r="E215" s="448"/>
      <c r="F215" s="426">
        <f t="shared" si="9"/>
        <v>0</v>
      </c>
      <c r="G215" s="481"/>
      <c r="H215" s="466"/>
      <c r="I215" s="454" t="e">
        <f>VLOOKUP(H215,Presupuesto!$B$11:$C$586,2,0)</f>
        <v>#N/A</v>
      </c>
      <c r="J215" s="427" t="str">
        <f t="shared" si="10"/>
        <v>Docencia y Recursos Humanos</v>
      </c>
      <c r="K215" s="427" t="s">
        <v>471</v>
      </c>
    </row>
    <row r="216" spans="3:11" hidden="1" x14ac:dyDescent="0.25">
      <c r="C216" s="465"/>
      <c r="D216" s="479"/>
      <c r="E216" s="448"/>
      <c r="F216" s="426">
        <f t="shared" si="9"/>
        <v>0</v>
      </c>
      <c r="G216" s="481"/>
      <c r="H216" s="466"/>
      <c r="I216" s="454" t="e">
        <f>VLOOKUP(H216,Presupuesto!$B$11:$C$586,2,0)</f>
        <v>#N/A</v>
      </c>
      <c r="J216" s="427" t="str">
        <f t="shared" si="10"/>
        <v>Docencia y Recursos Humanos</v>
      </c>
      <c r="K216" s="427" t="s">
        <v>471</v>
      </c>
    </row>
    <row r="217" spans="3:11" hidden="1" x14ac:dyDescent="0.25">
      <c r="C217" s="465"/>
      <c r="D217" s="479"/>
      <c r="E217" s="448"/>
      <c r="F217" s="426">
        <f t="shared" si="9"/>
        <v>0</v>
      </c>
      <c r="G217" s="481"/>
      <c r="H217" s="466"/>
      <c r="I217" s="454" t="e">
        <f>VLOOKUP(H217,Presupuesto!$B$11:$C$586,2,0)</f>
        <v>#N/A</v>
      </c>
      <c r="J217" s="427" t="str">
        <f t="shared" si="10"/>
        <v>Docencia y Recursos Humanos</v>
      </c>
      <c r="K217" s="427" t="s">
        <v>471</v>
      </c>
    </row>
    <row r="218" spans="3:11" hidden="1" x14ac:dyDescent="0.25">
      <c r="C218" s="465"/>
      <c r="D218" s="479"/>
      <c r="E218" s="448"/>
      <c r="F218" s="426">
        <f t="shared" si="9"/>
        <v>0</v>
      </c>
      <c r="G218" s="481"/>
      <c r="H218" s="466"/>
      <c r="I218" s="454" t="e">
        <f>VLOOKUP(H218,Presupuesto!$B$11:$C$586,2,0)</f>
        <v>#N/A</v>
      </c>
      <c r="J218" s="427" t="str">
        <f t="shared" si="10"/>
        <v>Docencia y Recursos Humanos</v>
      </c>
      <c r="K218" s="427" t="s">
        <v>471</v>
      </c>
    </row>
    <row r="219" spans="3:11" hidden="1" x14ac:dyDescent="0.25">
      <c r="C219" s="467"/>
      <c r="D219" s="475"/>
      <c r="E219" s="445"/>
      <c r="F219" s="426">
        <f t="shared" si="9"/>
        <v>0</v>
      </c>
      <c r="G219" s="481"/>
      <c r="H219" s="468"/>
      <c r="I219" s="454" t="e">
        <f>VLOOKUP(H219,Presupuesto!$B$11:$C$586,2,0)</f>
        <v>#N/A</v>
      </c>
      <c r="J219" s="427" t="str">
        <f t="shared" si="10"/>
        <v>Docencia y Recursos Humanos</v>
      </c>
      <c r="K219" s="427" t="s">
        <v>471</v>
      </c>
    </row>
    <row r="220" spans="3:11" hidden="1" x14ac:dyDescent="0.25">
      <c r="C220" s="467"/>
      <c r="D220" s="475"/>
      <c r="E220" s="445"/>
      <c r="F220" s="426">
        <f t="shared" si="9"/>
        <v>0</v>
      </c>
      <c r="G220" s="481"/>
      <c r="H220" s="468"/>
      <c r="I220" s="454" t="e">
        <f>VLOOKUP(H220,Presupuesto!$B$11:$C$586,2,0)</f>
        <v>#N/A</v>
      </c>
      <c r="J220" s="427" t="str">
        <f t="shared" si="10"/>
        <v>Docencia y Recursos Humanos</v>
      </c>
      <c r="K220" s="427" t="s">
        <v>471</v>
      </c>
    </row>
    <row r="221" spans="3:11" hidden="1" x14ac:dyDescent="0.25">
      <c r="C221" s="467"/>
      <c r="D221" s="475"/>
      <c r="E221" s="445"/>
      <c r="F221" s="426">
        <f t="shared" si="9"/>
        <v>0</v>
      </c>
      <c r="G221" s="481"/>
      <c r="H221" s="468"/>
      <c r="I221" s="454" t="e">
        <f>VLOOKUP(H221,Presupuesto!$B$11:$C$586,2,0)</f>
        <v>#N/A</v>
      </c>
      <c r="J221" s="427" t="str">
        <f t="shared" si="10"/>
        <v>Docencia y Recursos Humanos</v>
      </c>
      <c r="K221" s="427" t="s">
        <v>471</v>
      </c>
    </row>
    <row r="222" spans="3:11" hidden="1" x14ac:dyDescent="0.25">
      <c r="C222" s="467"/>
      <c r="D222" s="475"/>
      <c r="E222" s="445"/>
      <c r="F222" s="426">
        <f t="shared" si="9"/>
        <v>0</v>
      </c>
      <c r="G222" s="481"/>
      <c r="H222" s="468"/>
      <c r="I222" s="454" t="e">
        <f>VLOOKUP(H222,Presupuesto!$B$11:$C$586,2,0)</f>
        <v>#N/A</v>
      </c>
      <c r="J222" s="427" t="str">
        <f t="shared" si="10"/>
        <v>Docencia y Recursos Humanos</v>
      </c>
      <c r="K222" s="427" t="s">
        <v>471</v>
      </c>
    </row>
    <row r="223" spans="3:11" hidden="1" x14ac:dyDescent="0.25">
      <c r="C223" s="467"/>
      <c r="D223" s="475"/>
      <c r="E223" s="445"/>
      <c r="F223" s="426">
        <f t="shared" si="9"/>
        <v>0</v>
      </c>
      <c r="G223" s="481"/>
      <c r="H223" s="468"/>
      <c r="I223" s="454" t="e">
        <f>VLOOKUP(H223,Presupuesto!$B$11:$C$586,2,0)</f>
        <v>#N/A</v>
      </c>
      <c r="J223" s="427" t="str">
        <f t="shared" si="10"/>
        <v>Docencia y Recursos Humanos</v>
      </c>
      <c r="K223" s="427" t="s">
        <v>471</v>
      </c>
    </row>
    <row r="224" spans="3:11" hidden="1" x14ac:dyDescent="0.25">
      <c r="C224" s="467"/>
      <c r="D224" s="475"/>
      <c r="E224" s="445"/>
      <c r="F224" s="426">
        <f t="shared" si="9"/>
        <v>0</v>
      </c>
      <c r="G224" s="481"/>
      <c r="H224" s="468"/>
      <c r="I224" s="454" t="e">
        <f>VLOOKUP(H224,Presupuesto!$B$11:$C$586,2,0)</f>
        <v>#N/A</v>
      </c>
      <c r="J224" s="427" t="str">
        <f t="shared" si="10"/>
        <v>Docencia y Recursos Humanos</v>
      </c>
      <c r="K224" s="427" t="s">
        <v>471</v>
      </c>
    </row>
    <row r="225" spans="3:11" hidden="1" x14ac:dyDescent="0.25">
      <c r="C225" s="467"/>
      <c r="D225" s="475"/>
      <c r="E225" s="445"/>
      <c r="F225" s="426">
        <f t="shared" si="9"/>
        <v>0</v>
      </c>
      <c r="G225" s="481"/>
      <c r="H225" s="468"/>
      <c r="I225" s="454" t="e">
        <f>VLOOKUP(H225,Presupuesto!$B$11:$C$586,2,0)</f>
        <v>#N/A</v>
      </c>
      <c r="J225" s="427" t="str">
        <f t="shared" si="10"/>
        <v>Docencia y Recursos Humanos</v>
      </c>
      <c r="K225" s="427" t="s">
        <v>471</v>
      </c>
    </row>
    <row r="226" spans="3:11" hidden="1" x14ac:dyDescent="0.25">
      <c r="C226" s="467"/>
      <c r="D226" s="475"/>
      <c r="E226" s="445"/>
      <c r="F226" s="426">
        <f t="shared" si="9"/>
        <v>0</v>
      </c>
      <c r="G226" s="481"/>
      <c r="H226" s="468"/>
      <c r="I226" s="454" t="e">
        <f>VLOOKUP(H226,Presupuesto!$B$11:$C$586,2,0)</f>
        <v>#N/A</v>
      </c>
      <c r="J226" s="427" t="str">
        <f t="shared" si="10"/>
        <v>Docencia y Recursos Humanos</v>
      </c>
      <c r="K226" s="427" t="s">
        <v>471</v>
      </c>
    </row>
    <row r="227" spans="3:11" hidden="1" x14ac:dyDescent="0.25">
      <c r="C227" s="469"/>
      <c r="D227" s="475"/>
      <c r="E227" s="445"/>
      <c r="F227" s="426">
        <f t="shared" si="9"/>
        <v>0</v>
      </c>
      <c r="G227" s="481"/>
      <c r="H227" s="470"/>
      <c r="I227" s="454" t="e">
        <f>VLOOKUP(H227,Presupuesto!$B$11:$C$586,2,0)</f>
        <v>#N/A</v>
      </c>
      <c r="J227" s="427" t="str">
        <f t="shared" si="10"/>
        <v>Docencia y Recursos Humanos</v>
      </c>
      <c r="K227" s="427" t="s">
        <v>462</v>
      </c>
    </row>
    <row r="228" spans="3:11" hidden="1" x14ac:dyDescent="0.25">
      <c r="C228" s="469"/>
      <c r="D228" s="475"/>
      <c r="E228" s="445"/>
      <c r="F228" s="426">
        <f t="shared" si="9"/>
        <v>0</v>
      </c>
      <c r="G228" s="481"/>
      <c r="H228" s="470"/>
      <c r="I228" s="454" t="e">
        <f>VLOOKUP(H228,Presupuesto!$B$11:$C$586,2,0)</f>
        <v>#N/A</v>
      </c>
      <c r="J228" s="427" t="str">
        <f t="shared" si="10"/>
        <v>Docencia y Recursos Humanos</v>
      </c>
      <c r="K228" s="427" t="s">
        <v>471</v>
      </c>
    </row>
    <row r="229" spans="3:11" hidden="1" x14ac:dyDescent="0.25">
      <c r="C229" s="469"/>
      <c r="D229" s="475"/>
      <c r="E229" s="445"/>
      <c r="F229" s="426">
        <f t="shared" si="9"/>
        <v>0</v>
      </c>
      <c r="G229" s="481"/>
      <c r="H229" s="470"/>
      <c r="I229" s="454" t="e">
        <f>VLOOKUP(H229,Presupuesto!$B$11:$C$586,2,0)</f>
        <v>#N/A</v>
      </c>
      <c r="J229" s="427" t="str">
        <f t="shared" si="10"/>
        <v>Docencia y Recursos Humanos</v>
      </c>
      <c r="K229" s="427" t="s">
        <v>471</v>
      </c>
    </row>
    <row r="230" spans="3:11" hidden="1" x14ac:dyDescent="0.25">
      <c r="C230" s="469"/>
      <c r="D230" s="475"/>
      <c r="E230" s="445"/>
      <c r="F230" s="426">
        <f t="shared" si="9"/>
        <v>0</v>
      </c>
      <c r="G230" s="481"/>
      <c r="H230" s="470"/>
      <c r="I230" s="454" t="e">
        <f>VLOOKUP(H230,Presupuesto!$B$11:$C$586,2,0)</f>
        <v>#N/A</v>
      </c>
      <c r="J230" s="427" t="str">
        <f t="shared" si="10"/>
        <v>Docencia y Recursos Humanos</v>
      </c>
      <c r="K230" s="427" t="s">
        <v>471</v>
      </c>
    </row>
    <row r="231" spans="3:11" ht="15.75" hidden="1" thickBot="1" x14ac:dyDescent="0.3">
      <c r="C231" s="471"/>
      <c r="D231" s="480"/>
      <c r="E231" s="432"/>
      <c r="F231" s="434">
        <f t="shared" si="9"/>
        <v>0</v>
      </c>
      <c r="G231" s="482"/>
      <c r="H231" s="472"/>
      <c r="I231" s="456" t="e">
        <f>VLOOKUP(H231,Presupuesto!$B$11:$C$586,2,0)</f>
        <v>#N/A</v>
      </c>
      <c r="J231" s="435" t="str">
        <f>$J$197</f>
        <v>Docencia y Recursos Humanos</v>
      </c>
      <c r="K231" s="449" t="s">
        <v>453</v>
      </c>
    </row>
    <row r="232" spans="3:11" hidden="1" x14ac:dyDescent="0.25">
      <c r="C232" s="419"/>
      <c r="D232" s="419"/>
      <c r="E232" s="419"/>
      <c r="F232" s="419"/>
      <c r="G232" s="417"/>
      <c r="H232" s="419"/>
      <c r="I232" s="419"/>
      <c r="J232" s="419"/>
      <c r="K232" s="419"/>
    </row>
    <row r="233" spans="3:11" ht="15.75" hidden="1" thickBot="1" x14ac:dyDescent="0.3">
      <c r="C233" s="419"/>
      <c r="D233" s="419"/>
      <c r="E233" s="419"/>
      <c r="F233" s="419"/>
      <c r="G233" s="417"/>
      <c r="H233" s="419"/>
      <c r="I233" s="419"/>
      <c r="J233" s="419"/>
      <c r="K233" s="419"/>
    </row>
    <row r="234" spans="3:11" ht="15.75" hidden="1" thickBot="1" x14ac:dyDescent="0.3">
      <c r="C234" s="478" t="s">
        <v>53</v>
      </c>
      <c r="D234" s="436">
        <f>SUM(F241:F275)</f>
        <v>0</v>
      </c>
      <c r="E234" s="419"/>
      <c r="F234" s="415"/>
      <c r="G234" s="418"/>
      <c r="H234" s="415"/>
      <c r="I234" s="415"/>
      <c r="J234" s="419"/>
      <c r="K234" s="419"/>
    </row>
    <row r="235" spans="3:11" hidden="1" x14ac:dyDescent="0.25">
      <c r="C235" s="415"/>
      <c r="D235" s="413"/>
      <c r="E235" s="422"/>
      <c r="F235" s="422"/>
      <c r="G235" s="422"/>
      <c r="H235" s="416"/>
      <c r="I235" s="416"/>
      <c r="J235" s="416"/>
      <c r="K235" s="439"/>
    </row>
    <row r="236" spans="3:11" hidden="1" x14ac:dyDescent="0.25">
      <c r="C236" s="415"/>
      <c r="D236" s="413"/>
      <c r="E236" s="422"/>
      <c r="F236" s="422"/>
      <c r="G236" s="422"/>
      <c r="H236" s="416"/>
      <c r="I236" s="416"/>
      <c r="J236" s="416"/>
      <c r="K236" s="439"/>
    </row>
    <row r="237" spans="3:11" ht="15.75" hidden="1" x14ac:dyDescent="0.25">
      <c r="C237" s="494" t="s">
        <v>450</v>
      </c>
      <c r="D237" s="495"/>
      <c r="E237" s="422"/>
      <c r="F237" s="422"/>
      <c r="G237" s="422"/>
      <c r="H237" s="416"/>
      <c r="I237" s="416"/>
      <c r="J237" s="416"/>
      <c r="K237" s="439"/>
    </row>
    <row r="238" spans="3:11" ht="18.75" hidden="1" x14ac:dyDescent="0.25">
      <c r="C238" s="496" t="e">
        <f>#VALUE!</f>
        <v>#VALUE!</v>
      </c>
      <c r="D238" s="413"/>
      <c r="E238" s="422"/>
      <c r="F238" s="422"/>
      <c r="G238" s="422"/>
      <c r="H238" s="416"/>
      <c r="I238" s="416"/>
      <c r="J238" s="416"/>
      <c r="K238" s="439"/>
    </row>
    <row r="239" spans="3:11" ht="15.75" hidden="1" thickBot="1" x14ac:dyDescent="0.3">
      <c r="C239" s="419"/>
      <c r="D239" s="419"/>
      <c r="E239" s="419"/>
      <c r="F239" s="422"/>
      <c r="G239" s="416"/>
      <c r="H239" s="416"/>
      <c r="I239" s="416"/>
      <c r="J239" s="419"/>
      <c r="K239" s="419"/>
    </row>
    <row r="240" spans="3:11" ht="30.75" hidden="1" thickBot="1" x14ac:dyDescent="0.3">
      <c r="C240" s="453" t="s">
        <v>44</v>
      </c>
      <c r="D240" s="453" t="s">
        <v>55</v>
      </c>
      <c r="E240" s="460" t="s">
        <v>57</v>
      </c>
      <c r="F240" s="459" t="s">
        <v>27</v>
      </c>
      <c r="G240" s="457" t="s">
        <v>187</v>
      </c>
      <c r="H240" s="460" t="s">
        <v>46</v>
      </c>
      <c r="I240" s="457" t="s">
        <v>188</v>
      </c>
      <c r="J240" s="457" t="s">
        <v>469</v>
      </c>
      <c r="K240" s="457" t="s">
        <v>470</v>
      </c>
    </row>
    <row r="241" spans="3:11" hidden="1" x14ac:dyDescent="0.25">
      <c r="C241" s="503" t="s">
        <v>500</v>
      </c>
      <c r="D241" s="504"/>
      <c r="E241" s="502">
        <f>HLOOKUP(C241,$AH$2:$BU$3,2,0)</f>
        <v>620</v>
      </c>
      <c r="F241" s="426">
        <f t="shared" ref="F241:F275" si="11">D241*E241</f>
        <v>0</v>
      </c>
      <c r="G241" s="481" t="s">
        <v>186</v>
      </c>
      <c r="H241" s="466"/>
      <c r="I241" s="454" t="e">
        <f>VLOOKUP(H241,Presupuesto!$B$11:$C$586,2,0)</f>
        <v>#N/A</v>
      </c>
      <c r="J241" s="501" t="s">
        <v>181</v>
      </c>
      <c r="K241" s="427" t="s">
        <v>453</v>
      </c>
    </row>
    <row r="242" spans="3:11" hidden="1" x14ac:dyDescent="0.25">
      <c r="C242" s="465"/>
      <c r="D242" s="479"/>
      <c r="E242" s="448"/>
      <c r="F242" s="426">
        <f t="shared" si="11"/>
        <v>0</v>
      </c>
      <c r="G242" s="481"/>
      <c r="H242" s="466"/>
      <c r="I242" s="454" t="e">
        <f>VLOOKUP(H242,Presupuesto!$B$11:$C$586,2,0)</f>
        <v>#N/A</v>
      </c>
      <c r="J242" s="427" t="str">
        <f>$J$241</f>
        <v>Docencia y Recursos Humanos</v>
      </c>
      <c r="K242" s="427" t="s">
        <v>471</v>
      </c>
    </row>
    <row r="243" spans="3:11" hidden="1" x14ac:dyDescent="0.25">
      <c r="C243" s="465"/>
      <c r="D243" s="479"/>
      <c r="E243" s="448"/>
      <c r="F243" s="426">
        <f t="shared" si="11"/>
        <v>0</v>
      </c>
      <c r="G243" s="481"/>
      <c r="H243" s="466"/>
      <c r="I243" s="454" t="e">
        <f>VLOOKUP(H243,Presupuesto!$B$11:$C$586,2,0)</f>
        <v>#N/A</v>
      </c>
      <c r="J243" s="427" t="str">
        <f t="shared" ref="J243:J274" si="12">$J$241</f>
        <v>Docencia y Recursos Humanos</v>
      </c>
      <c r="K243" s="427" t="s">
        <v>471</v>
      </c>
    </row>
    <row r="244" spans="3:11" hidden="1" x14ac:dyDescent="0.25">
      <c r="C244" s="465"/>
      <c r="D244" s="479"/>
      <c r="E244" s="448"/>
      <c r="F244" s="426">
        <f t="shared" si="11"/>
        <v>0</v>
      </c>
      <c r="G244" s="481"/>
      <c r="H244" s="466"/>
      <c r="I244" s="454" t="e">
        <f>VLOOKUP(H244,Presupuesto!$B$11:$C$586,2,0)</f>
        <v>#N/A</v>
      </c>
      <c r="J244" s="427" t="str">
        <f t="shared" si="12"/>
        <v>Docencia y Recursos Humanos</v>
      </c>
      <c r="K244" s="427" t="s">
        <v>471</v>
      </c>
    </row>
    <row r="245" spans="3:11" hidden="1" x14ac:dyDescent="0.25">
      <c r="C245" s="465"/>
      <c r="D245" s="479"/>
      <c r="E245" s="448"/>
      <c r="F245" s="426">
        <f t="shared" si="11"/>
        <v>0</v>
      </c>
      <c r="G245" s="481"/>
      <c r="H245" s="466"/>
      <c r="I245" s="454" t="e">
        <f>VLOOKUP(H245,Presupuesto!$B$11:$C$586,2,0)</f>
        <v>#N/A</v>
      </c>
      <c r="J245" s="427" t="str">
        <f t="shared" si="12"/>
        <v>Docencia y Recursos Humanos</v>
      </c>
      <c r="K245" s="427" t="s">
        <v>471</v>
      </c>
    </row>
    <row r="246" spans="3:11" hidden="1" x14ac:dyDescent="0.25">
      <c r="C246" s="465"/>
      <c r="D246" s="479"/>
      <c r="E246" s="448"/>
      <c r="F246" s="426">
        <f t="shared" si="11"/>
        <v>0</v>
      </c>
      <c r="G246" s="481"/>
      <c r="H246" s="466"/>
      <c r="I246" s="454" t="e">
        <f>VLOOKUP(H246,Presupuesto!$B$11:$C$586,2,0)</f>
        <v>#N/A</v>
      </c>
      <c r="J246" s="427" t="str">
        <f t="shared" si="12"/>
        <v>Docencia y Recursos Humanos</v>
      </c>
      <c r="K246" s="427" t="s">
        <v>460</v>
      </c>
    </row>
    <row r="247" spans="3:11" hidden="1" x14ac:dyDescent="0.25">
      <c r="C247" s="465"/>
      <c r="D247" s="479"/>
      <c r="E247" s="448"/>
      <c r="F247" s="426">
        <f t="shared" si="11"/>
        <v>0</v>
      </c>
      <c r="G247" s="481"/>
      <c r="H247" s="466"/>
      <c r="I247" s="454" t="e">
        <f>VLOOKUP(H247,Presupuesto!$B$11:$C$586,2,0)</f>
        <v>#N/A</v>
      </c>
      <c r="J247" s="427" t="str">
        <f t="shared" si="12"/>
        <v>Docencia y Recursos Humanos</v>
      </c>
      <c r="K247" s="427" t="s">
        <v>471</v>
      </c>
    </row>
    <row r="248" spans="3:11" hidden="1" x14ac:dyDescent="0.25">
      <c r="C248" s="465"/>
      <c r="D248" s="479"/>
      <c r="E248" s="448"/>
      <c r="F248" s="426">
        <f t="shared" si="11"/>
        <v>0</v>
      </c>
      <c r="G248" s="481"/>
      <c r="H248" s="466"/>
      <c r="I248" s="454" t="e">
        <f>VLOOKUP(H248,Presupuesto!$B$11:$C$586,2,0)</f>
        <v>#N/A</v>
      </c>
      <c r="J248" s="427" t="str">
        <f t="shared" si="12"/>
        <v>Docencia y Recursos Humanos</v>
      </c>
      <c r="K248" s="427" t="s">
        <v>471</v>
      </c>
    </row>
    <row r="249" spans="3:11" hidden="1" x14ac:dyDescent="0.25">
      <c r="C249" s="465"/>
      <c r="D249" s="479"/>
      <c r="E249" s="448"/>
      <c r="F249" s="426">
        <f t="shared" si="11"/>
        <v>0</v>
      </c>
      <c r="G249" s="481"/>
      <c r="H249" s="466"/>
      <c r="I249" s="454" t="e">
        <f>VLOOKUP(H249,Presupuesto!$B$11:$C$586,2,0)</f>
        <v>#N/A</v>
      </c>
      <c r="J249" s="427" t="str">
        <f t="shared" si="12"/>
        <v>Docencia y Recursos Humanos</v>
      </c>
      <c r="K249" s="427" t="s">
        <v>471</v>
      </c>
    </row>
    <row r="250" spans="3:11" hidden="1" x14ac:dyDescent="0.25">
      <c r="C250" s="465"/>
      <c r="D250" s="479"/>
      <c r="E250" s="448"/>
      <c r="F250" s="426">
        <f t="shared" si="11"/>
        <v>0</v>
      </c>
      <c r="G250" s="481"/>
      <c r="H250" s="466"/>
      <c r="I250" s="454" t="e">
        <f>VLOOKUP(H250,Presupuesto!$B$11:$C$586,2,0)</f>
        <v>#N/A</v>
      </c>
      <c r="J250" s="427" t="str">
        <f t="shared" si="12"/>
        <v>Docencia y Recursos Humanos</v>
      </c>
      <c r="K250" s="427" t="s">
        <v>471</v>
      </c>
    </row>
    <row r="251" spans="3:11" hidden="1" x14ac:dyDescent="0.25">
      <c r="C251" s="465"/>
      <c r="D251" s="479"/>
      <c r="E251" s="448"/>
      <c r="F251" s="426">
        <f t="shared" si="11"/>
        <v>0</v>
      </c>
      <c r="G251" s="481"/>
      <c r="H251" s="466"/>
      <c r="I251" s="454" t="e">
        <f>VLOOKUP(H251,Presupuesto!$B$11:$C$586,2,0)</f>
        <v>#N/A</v>
      </c>
      <c r="J251" s="427" t="str">
        <f t="shared" si="12"/>
        <v>Docencia y Recursos Humanos</v>
      </c>
      <c r="K251" s="427" t="s">
        <v>471</v>
      </c>
    </row>
    <row r="252" spans="3:11" hidden="1" x14ac:dyDescent="0.25">
      <c r="C252" s="465"/>
      <c r="D252" s="479"/>
      <c r="E252" s="448"/>
      <c r="F252" s="426">
        <f t="shared" si="11"/>
        <v>0</v>
      </c>
      <c r="G252" s="481"/>
      <c r="H252" s="466"/>
      <c r="I252" s="454" t="e">
        <f>VLOOKUP(H252,Presupuesto!$B$11:$C$586,2,0)</f>
        <v>#N/A</v>
      </c>
      <c r="J252" s="427" t="str">
        <f t="shared" si="12"/>
        <v>Docencia y Recursos Humanos</v>
      </c>
      <c r="K252" s="427" t="s">
        <v>471</v>
      </c>
    </row>
    <row r="253" spans="3:11" hidden="1" x14ac:dyDescent="0.25">
      <c r="C253" s="465"/>
      <c r="D253" s="479"/>
      <c r="E253" s="448"/>
      <c r="F253" s="426">
        <f t="shared" si="11"/>
        <v>0</v>
      </c>
      <c r="G253" s="481"/>
      <c r="H253" s="466"/>
      <c r="I253" s="454" t="e">
        <f>VLOOKUP(H253,Presupuesto!$B$11:$C$586,2,0)</f>
        <v>#N/A</v>
      </c>
      <c r="J253" s="427" t="str">
        <f t="shared" si="12"/>
        <v>Docencia y Recursos Humanos</v>
      </c>
      <c r="K253" s="427" t="s">
        <v>471</v>
      </c>
    </row>
    <row r="254" spans="3:11" hidden="1" x14ac:dyDescent="0.25">
      <c r="C254" s="465"/>
      <c r="D254" s="479"/>
      <c r="E254" s="448"/>
      <c r="F254" s="426">
        <f t="shared" si="11"/>
        <v>0</v>
      </c>
      <c r="G254" s="481"/>
      <c r="H254" s="466"/>
      <c r="I254" s="454" t="e">
        <f>VLOOKUP(H254,Presupuesto!$B$11:$C$586,2,0)</f>
        <v>#N/A</v>
      </c>
      <c r="J254" s="427" t="str">
        <f t="shared" si="12"/>
        <v>Docencia y Recursos Humanos</v>
      </c>
      <c r="K254" s="427" t="s">
        <v>471</v>
      </c>
    </row>
    <row r="255" spans="3:11" hidden="1" x14ac:dyDescent="0.25">
      <c r="C255" s="465"/>
      <c r="D255" s="479"/>
      <c r="E255" s="448"/>
      <c r="F255" s="426">
        <f t="shared" si="11"/>
        <v>0</v>
      </c>
      <c r="G255" s="481"/>
      <c r="H255" s="466"/>
      <c r="I255" s="454" t="e">
        <f>VLOOKUP(H255,Presupuesto!$B$11:$C$586,2,0)</f>
        <v>#N/A</v>
      </c>
      <c r="J255" s="427" t="str">
        <f t="shared" si="12"/>
        <v>Docencia y Recursos Humanos</v>
      </c>
      <c r="K255" s="427" t="s">
        <v>471</v>
      </c>
    </row>
    <row r="256" spans="3:11" hidden="1" x14ac:dyDescent="0.25">
      <c r="C256" s="465"/>
      <c r="D256" s="479"/>
      <c r="E256" s="448"/>
      <c r="F256" s="426">
        <f t="shared" si="11"/>
        <v>0</v>
      </c>
      <c r="G256" s="481"/>
      <c r="H256" s="466"/>
      <c r="I256" s="454" t="e">
        <f>VLOOKUP(H256,Presupuesto!$B$11:$C$586,2,0)</f>
        <v>#N/A</v>
      </c>
      <c r="J256" s="427" t="str">
        <f t="shared" si="12"/>
        <v>Docencia y Recursos Humanos</v>
      </c>
      <c r="K256" s="427" t="s">
        <v>471</v>
      </c>
    </row>
    <row r="257" spans="3:11" hidden="1" x14ac:dyDescent="0.25">
      <c r="C257" s="465"/>
      <c r="D257" s="479"/>
      <c r="E257" s="448"/>
      <c r="F257" s="426">
        <f t="shared" si="11"/>
        <v>0</v>
      </c>
      <c r="G257" s="481"/>
      <c r="H257" s="466"/>
      <c r="I257" s="454" t="e">
        <f>VLOOKUP(H257,Presupuesto!$B$11:$C$586,2,0)</f>
        <v>#N/A</v>
      </c>
      <c r="J257" s="427" t="str">
        <f t="shared" si="12"/>
        <v>Docencia y Recursos Humanos</v>
      </c>
      <c r="K257" s="427" t="s">
        <v>471</v>
      </c>
    </row>
    <row r="258" spans="3:11" hidden="1" x14ac:dyDescent="0.25">
      <c r="C258" s="465"/>
      <c r="D258" s="479"/>
      <c r="E258" s="448"/>
      <c r="F258" s="426">
        <f t="shared" si="11"/>
        <v>0</v>
      </c>
      <c r="G258" s="481"/>
      <c r="H258" s="466"/>
      <c r="I258" s="454" t="e">
        <f>VLOOKUP(H258,Presupuesto!$B$11:$C$586,2,0)</f>
        <v>#N/A</v>
      </c>
      <c r="J258" s="427" t="str">
        <f t="shared" si="12"/>
        <v>Docencia y Recursos Humanos</v>
      </c>
      <c r="K258" s="427" t="s">
        <v>471</v>
      </c>
    </row>
    <row r="259" spans="3:11" hidden="1" x14ac:dyDescent="0.25">
      <c r="C259" s="465"/>
      <c r="D259" s="479"/>
      <c r="E259" s="448"/>
      <c r="F259" s="426">
        <f t="shared" si="11"/>
        <v>0</v>
      </c>
      <c r="G259" s="481"/>
      <c r="H259" s="466"/>
      <c r="I259" s="454" t="e">
        <f>VLOOKUP(H259,Presupuesto!$B$11:$C$586,2,0)</f>
        <v>#N/A</v>
      </c>
      <c r="J259" s="427" t="str">
        <f t="shared" si="12"/>
        <v>Docencia y Recursos Humanos</v>
      </c>
      <c r="K259" s="427" t="s">
        <v>471</v>
      </c>
    </row>
    <row r="260" spans="3:11" hidden="1" x14ac:dyDescent="0.25">
      <c r="C260" s="465"/>
      <c r="D260" s="479"/>
      <c r="E260" s="448"/>
      <c r="F260" s="426">
        <f t="shared" si="11"/>
        <v>0</v>
      </c>
      <c r="G260" s="481"/>
      <c r="H260" s="466"/>
      <c r="I260" s="454" t="e">
        <f>VLOOKUP(H260,Presupuesto!$B$11:$C$586,2,0)</f>
        <v>#N/A</v>
      </c>
      <c r="J260" s="427" t="str">
        <f t="shared" si="12"/>
        <v>Docencia y Recursos Humanos</v>
      </c>
      <c r="K260" s="427" t="s">
        <v>471</v>
      </c>
    </row>
    <row r="261" spans="3:11" hidden="1" x14ac:dyDescent="0.25">
      <c r="C261" s="465"/>
      <c r="D261" s="479"/>
      <c r="E261" s="448"/>
      <c r="F261" s="426">
        <f t="shared" si="11"/>
        <v>0</v>
      </c>
      <c r="G261" s="481"/>
      <c r="H261" s="466"/>
      <c r="I261" s="454" t="e">
        <f>VLOOKUP(H261,Presupuesto!$B$11:$C$586,2,0)</f>
        <v>#N/A</v>
      </c>
      <c r="J261" s="427" t="str">
        <f t="shared" si="12"/>
        <v>Docencia y Recursos Humanos</v>
      </c>
      <c r="K261" s="427" t="s">
        <v>471</v>
      </c>
    </row>
    <row r="262" spans="3:11" hidden="1" x14ac:dyDescent="0.25">
      <c r="C262" s="465"/>
      <c r="D262" s="479"/>
      <c r="E262" s="448"/>
      <c r="F262" s="426">
        <f t="shared" si="11"/>
        <v>0</v>
      </c>
      <c r="G262" s="481"/>
      <c r="H262" s="466"/>
      <c r="I262" s="454" t="e">
        <f>VLOOKUP(H262,Presupuesto!$B$11:$C$586,2,0)</f>
        <v>#N/A</v>
      </c>
      <c r="J262" s="427" t="str">
        <f t="shared" si="12"/>
        <v>Docencia y Recursos Humanos</v>
      </c>
      <c r="K262" s="427" t="s">
        <v>471</v>
      </c>
    </row>
    <row r="263" spans="3:11" hidden="1" x14ac:dyDescent="0.25">
      <c r="C263" s="467"/>
      <c r="D263" s="475"/>
      <c r="E263" s="445"/>
      <c r="F263" s="426">
        <f t="shared" si="11"/>
        <v>0</v>
      </c>
      <c r="G263" s="481"/>
      <c r="H263" s="468"/>
      <c r="I263" s="454" t="e">
        <f>VLOOKUP(H263,Presupuesto!$B$11:$C$586,2,0)</f>
        <v>#N/A</v>
      </c>
      <c r="J263" s="427" t="str">
        <f t="shared" si="12"/>
        <v>Docencia y Recursos Humanos</v>
      </c>
      <c r="K263" s="427" t="s">
        <v>471</v>
      </c>
    </row>
    <row r="264" spans="3:11" hidden="1" x14ac:dyDescent="0.25">
      <c r="C264" s="467"/>
      <c r="D264" s="475"/>
      <c r="E264" s="445"/>
      <c r="F264" s="426">
        <f t="shared" si="11"/>
        <v>0</v>
      </c>
      <c r="G264" s="481"/>
      <c r="H264" s="468"/>
      <c r="I264" s="454" t="e">
        <f>VLOOKUP(H264,Presupuesto!$B$11:$C$586,2,0)</f>
        <v>#N/A</v>
      </c>
      <c r="J264" s="427" t="str">
        <f t="shared" si="12"/>
        <v>Docencia y Recursos Humanos</v>
      </c>
      <c r="K264" s="427" t="s">
        <v>471</v>
      </c>
    </row>
    <row r="265" spans="3:11" hidden="1" x14ac:dyDescent="0.25">
      <c r="C265" s="467"/>
      <c r="D265" s="475"/>
      <c r="E265" s="445"/>
      <c r="F265" s="426">
        <f t="shared" si="11"/>
        <v>0</v>
      </c>
      <c r="G265" s="481"/>
      <c r="H265" s="468"/>
      <c r="I265" s="454" t="e">
        <f>VLOOKUP(H265,Presupuesto!$B$11:$C$586,2,0)</f>
        <v>#N/A</v>
      </c>
      <c r="J265" s="427" t="str">
        <f t="shared" si="12"/>
        <v>Docencia y Recursos Humanos</v>
      </c>
      <c r="K265" s="427" t="s">
        <v>471</v>
      </c>
    </row>
    <row r="266" spans="3:11" hidden="1" x14ac:dyDescent="0.25">
      <c r="C266" s="467"/>
      <c r="D266" s="475"/>
      <c r="E266" s="445"/>
      <c r="F266" s="426">
        <f t="shared" si="11"/>
        <v>0</v>
      </c>
      <c r="G266" s="481"/>
      <c r="H266" s="468"/>
      <c r="I266" s="454" t="e">
        <f>VLOOKUP(H266,Presupuesto!$B$11:$C$586,2,0)</f>
        <v>#N/A</v>
      </c>
      <c r="J266" s="427" t="str">
        <f t="shared" si="12"/>
        <v>Docencia y Recursos Humanos</v>
      </c>
      <c r="K266" s="427" t="s">
        <v>471</v>
      </c>
    </row>
    <row r="267" spans="3:11" hidden="1" x14ac:dyDescent="0.25">
      <c r="C267" s="467"/>
      <c r="D267" s="475"/>
      <c r="E267" s="445"/>
      <c r="F267" s="426">
        <f t="shared" si="11"/>
        <v>0</v>
      </c>
      <c r="G267" s="481"/>
      <c r="H267" s="468"/>
      <c r="I267" s="454" t="e">
        <f>VLOOKUP(H267,Presupuesto!$B$11:$C$586,2,0)</f>
        <v>#N/A</v>
      </c>
      <c r="J267" s="427" t="str">
        <f t="shared" si="12"/>
        <v>Docencia y Recursos Humanos</v>
      </c>
      <c r="K267" s="427" t="s">
        <v>471</v>
      </c>
    </row>
    <row r="268" spans="3:11" hidden="1" x14ac:dyDescent="0.25">
      <c r="C268" s="467"/>
      <c r="D268" s="475"/>
      <c r="E268" s="445"/>
      <c r="F268" s="426">
        <f t="shared" si="11"/>
        <v>0</v>
      </c>
      <c r="G268" s="481"/>
      <c r="H268" s="468"/>
      <c r="I268" s="454" t="e">
        <f>VLOOKUP(H268,Presupuesto!$B$11:$C$586,2,0)</f>
        <v>#N/A</v>
      </c>
      <c r="J268" s="427" t="str">
        <f t="shared" si="12"/>
        <v>Docencia y Recursos Humanos</v>
      </c>
      <c r="K268" s="427" t="s">
        <v>471</v>
      </c>
    </row>
    <row r="269" spans="3:11" hidden="1" x14ac:dyDescent="0.25">
      <c r="C269" s="467"/>
      <c r="D269" s="475"/>
      <c r="E269" s="445"/>
      <c r="F269" s="426">
        <f t="shared" si="11"/>
        <v>0</v>
      </c>
      <c r="G269" s="481"/>
      <c r="H269" s="468"/>
      <c r="I269" s="454" t="e">
        <f>VLOOKUP(H269,Presupuesto!$B$11:$C$586,2,0)</f>
        <v>#N/A</v>
      </c>
      <c r="J269" s="427" t="str">
        <f t="shared" si="12"/>
        <v>Docencia y Recursos Humanos</v>
      </c>
      <c r="K269" s="427" t="s">
        <v>471</v>
      </c>
    </row>
    <row r="270" spans="3:11" hidden="1" x14ac:dyDescent="0.25">
      <c r="C270" s="467"/>
      <c r="D270" s="475"/>
      <c r="E270" s="445"/>
      <c r="F270" s="426">
        <f t="shared" si="11"/>
        <v>0</v>
      </c>
      <c r="G270" s="481"/>
      <c r="H270" s="468"/>
      <c r="I270" s="454" t="e">
        <f>VLOOKUP(H270,Presupuesto!$B$11:$C$586,2,0)</f>
        <v>#N/A</v>
      </c>
      <c r="J270" s="427" t="str">
        <f t="shared" si="12"/>
        <v>Docencia y Recursos Humanos</v>
      </c>
      <c r="K270" s="427" t="s">
        <v>471</v>
      </c>
    </row>
    <row r="271" spans="3:11" hidden="1" x14ac:dyDescent="0.25">
      <c r="C271" s="469"/>
      <c r="D271" s="475"/>
      <c r="E271" s="445"/>
      <c r="F271" s="426">
        <f t="shared" si="11"/>
        <v>0</v>
      </c>
      <c r="G271" s="481"/>
      <c r="H271" s="470"/>
      <c r="I271" s="454" t="e">
        <f>VLOOKUP(H271,Presupuesto!$B$11:$C$586,2,0)</f>
        <v>#N/A</v>
      </c>
      <c r="J271" s="427" t="str">
        <f t="shared" si="12"/>
        <v>Docencia y Recursos Humanos</v>
      </c>
      <c r="K271" s="427" t="s">
        <v>462</v>
      </c>
    </row>
    <row r="272" spans="3:11" hidden="1" x14ac:dyDescent="0.25">
      <c r="C272" s="469"/>
      <c r="D272" s="475"/>
      <c r="E272" s="445"/>
      <c r="F272" s="426">
        <f t="shared" si="11"/>
        <v>0</v>
      </c>
      <c r="G272" s="481"/>
      <c r="H272" s="470"/>
      <c r="I272" s="454" t="e">
        <f>VLOOKUP(H272,Presupuesto!$B$11:$C$586,2,0)</f>
        <v>#N/A</v>
      </c>
      <c r="J272" s="427" t="str">
        <f t="shared" si="12"/>
        <v>Docencia y Recursos Humanos</v>
      </c>
      <c r="K272" s="427" t="s">
        <v>471</v>
      </c>
    </row>
    <row r="273" spans="3:11" hidden="1" x14ac:dyDescent="0.25">
      <c r="C273" s="469"/>
      <c r="D273" s="475"/>
      <c r="E273" s="445"/>
      <c r="F273" s="426">
        <f t="shared" si="11"/>
        <v>0</v>
      </c>
      <c r="G273" s="481"/>
      <c r="H273" s="470"/>
      <c r="I273" s="454" t="e">
        <f>VLOOKUP(H273,Presupuesto!$B$11:$C$586,2,0)</f>
        <v>#N/A</v>
      </c>
      <c r="J273" s="427" t="str">
        <f t="shared" si="12"/>
        <v>Docencia y Recursos Humanos</v>
      </c>
      <c r="K273" s="427" t="s">
        <v>471</v>
      </c>
    </row>
    <row r="274" spans="3:11" hidden="1" x14ac:dyDescent="0.25">
      <c r="C274" s="469"/>
      <c r="D274" s="475"/>
      <c r="E274" s="445"/>
      <c r="F274" s="426">
        <f t="shared" si="11"/>
        <v>0</v>
      </c>
      <c r="G274" s="481"/>
      <c r="H274" s="470"/>
      <c r="I274" s="454" t="e">
        <f>VLOOKUP(H274,Presupuesto!$B$11:$C$586,2,0)</f>
        <v>#N/A</v>
      </c>
      <c r="J274" s="427" t="str">
        <f t="shared" si="12"/>
        <v>Docencia y Recursos Humanos</v>
      </c>
      <c r="K274" s="427" t="s">
        <v>471</v>
      </c>
    </row>
    <row r="275" spans="3:11" ht="15.75" hidden="1" thickBot="1" x14ac:dyDescent="0.3">
      <c r="C275" s="471"/>
      <c r="D275" s="480"/>
      <c r="E275" s="432"/>
      <c r="F275" s="434">
        <f t="shared" si="11"/>
        <v>0</v>
      </c>
      <c r="G275" s="482"/>
      <c r="H275" s="472"/>
      <c r="I275" s="456" t="e">
        <f>VLOOKUP(H275,Presupuesto!$B$11:$C$586,2,0)</f>
        <v>#N/A</v>
      </c>
      <c r="J275" s="435" t="str">
        <f>$J$241</f>
        <v>Docencia y Recursos Humanos</v>
      </c>
      <c r="K275" s="449" t="s">
        <v>453</v>
      </c>
    </row>
    <row r="276" spans="3:11" hidden="1" x14ac:dyDescent="0.25">
      <c r="C276" s="419"/>
      <c r="D276" s="419"/>
      <c r="E276" s="419"/>
      <c r="F276" s="419"/>
      <c r="G276" s="417"/>
      <c r="H276" s="419"/>
      <c r="I276" s="419"/>
      <c r="J276" s="419"/>
      <c r="K276" s="419"/>
    </row>
    <row r="277" spans="3:11" ht="15.75" hidden="1" thickBot="1" x14ac:dyDescent="0.3">
      <c r="C277" s="419"/>
      <c r="D277" s="419"/>
      <c r="E277" s="419"/>
      <c r="F277" s="421"/>
      <c r="G277" s="420"/>
      <c r="H277" s="421"/>
      <c r="I277" s="421"/>
      <c r="J277" s="419"/>
      <c r="K277" s="419"/>
    </row>
    <row r="278" spans="3:11" ht="15.75" hidden="1" thickBot="1" x14ac:dyDescent="0.3">
      <c r="C278" s="478" t="s">
        <v>53</v>
      </c>
      <c r="D278" s="436">
        <f>SUM(F285:F319)</f>
        <v>0</v>
      </c>
      <c r="E278" s="419"/>
      <c r="F278" s="415"/>
      <c r="G278" s="418"/>
      <c r="H278" s="415"/>
      <c r="I278" s="415"/>
      <c r="J278" s="419"/>
      <c r="K278" s="419"/>
    </row>
    <row r="279" spans="3:11" hidden="1" x14ac:dyDescent="0.25">
      <c r="C279" s="415"/>
      <c r="D279" s="413"/>
      <c r="E279" s="422"/>
      <c r="F279" s="422"/>
      <c r="G279" s="422"/>
      <c r="H279" s="416"/>
      <c r="I279" s="416"/>
      <c r="J279" s="416"/>
      <c r="K279" s="439"/>
    </row>
    <row r="280" spans="3:11" hidden="1" x14ac:dyDescent="0.25">
      <c r="C280" s="415"/>
      <c r="D280" s="413"/>
      <c r="E280" s="422"/>
      <c r="F280" s="422"/>
      <c r="G280" s="422"/>
      <c r="H280" s="416"/>
      <c r="I280" s="416"/>
      <c r="J280" s="416"/>
      <c r="K280" s="439"/>
    </row>
    <row r="281" spans="3:11" ht="15.75" hidden="1" x14ac:dyDescent="0.25">
      <c r="C281" s="494" t="s">
        <v>450</v>
      </c>
      <c r="D281" s="495"/>
      <c r="E281" s="422"/>
      <c r="F281" s="422"/>
      <c r="G281" s="422"/>
      <c r="H281" s="416"/>
      <c r="I281" s="416"/>
      <c r="J281" s="416"/>
      <c r="K281" s="439"/>
    </row>
    <row r="282" spans="3:11" ht="18.75" hidden="1" x14ac:dyDescent="0.25">
      <c r="C282" s="496" t="e">
        <f>#VALUE!</f>
        <v>#VALUE!</v>
      </c>
      <c r="D282" s="413"/>
      <c r="E282" s="422"/>
      <c r="F282" s="422"/>
      <c r="G282" s="422"/>
      <c r="H282" s="416"/>
      <c r="I282" s="416"/>
      <c r="J282" s="416"/>
      <c r="K282" s="439"/>
    </row>
    <row r="283" spans="3:11" ht="15.75" hidden="1" thickBot="1" x14ac:dyDescent="0.3">
      <c r="C283" s="419"/>
      <c r="D283" s="419"/>
      <c r="E283" s="419"/>
      <c r="F283" s="422"/>
      <c r="G283" s="416"/>
      <c r="H283" s="416"/>
      <c r="I283" s="416"/>
      <c r="J283" s="419"/>
      <c r="K283" s="419"/>
    </row>
    <row r="284" spans="3:11" ht="30.75" hidden="1" thickBot="1" x14ac:dyDescent="0.3">
      <c r="C284" s="453" t="s">
        <v>44</v>
      </c>
      <c r="D284" s="453" t="s">
        <v>55</v>
      </c>
      <c r="E284" s="460" t="s">
        <v>57</v>
      </c>
      <c r="F284" s="459" t="s">
        <v>27</v>
      </c>
      <c r="G284" s="457" t="s">
        <v>187</v>
      </c>
      <c r="H284" s="460" t="s">
        <v>46</v>
      </c>
      <c r="I284" s="457" t="s">
        <v>188</v>
      </c>
      <c r="J284" s="457" t="s">
        <v>469</v>
      </c>
      <c r="K284" s="457" t="s">
        <v>470</v>
      </c>
    </row>
    <row r="285" spans="3:11" hidden="1" x14ac:dyDescent="0.25">
      <c r="C285" s="503" t="s">
        <v>500</v>
      </c>
      <c r="D285" s="504"/>
      <c r="E285" s="502">
        <f>HLOOKUP(C285,$AH$2:$BU$3,2,0)</f>
        <v>620</v>
      </c>
      <c r="F285" s="426">
        <f t="shared" ref="F285:F319" si="13">D285*E285</f>
        <v>0</v>
      </c>
      <c r="G285" s="481" t="s">
        <v>186</v>
      </c>
      <c r="H285" s="466"/>
      <c r="I285" s="454" t="e">
        <f>VLOOKUP(H285,Presupuesto!$B$11:$C$586,2,0)</f>
        <v>#N/A</v>
      </c>
      <c r="J285" s="501" t="s">
        <v>181</v>
      </c>
      <c r="K285" s="427" t="s">
        <v>453</v>
      </c>
    </row>
    <row r="286" spans="3:11" hidden="1" x14ac:dyDescent="0.25">
      <c r="C286" s="465"/>
      <c r="D286" s="479"/>
      <c r="E286" s="448"/>
      <c r="F286" s="426">
        <f t="shared" si="13"/>
        <v>0</v>
      </c>
      <c r="G286" s="481"/>
      <c r="H286" s="466"/>
      <c r="I286" s="454" t="e">
        <f>VLOOKUP(H286,Presupuesto!$B$11:$C$586,2,0)</f>
        <v>#N/A</v>
      </c>
      <c r="J286" s="427" t="str">
        <f>$J$285</f>
        <v>Docencia y Recursos Humanos</v>
      </c>
      <c r="K286" s="427" t="s">
        <v>471</v>
      </c>
    </row>
    <row r="287" spans="3:11" hidden="1" x14ac:dyDescent="0.25">
      <c r="C287" s="465"/>
      <c r="D287" s="479"/>
      <c r="E287" s="448"/>
      <c r="F287" s="426">
        <f t="shared" si="13"/>
        <v>0</v>
      </c>
      <c r="G287" s="481"/>
      <c r="H287" s="466"/>
      <c r="I287" s="454" t="e">
        <f>VLOOKUP(H287,Presupuesto!$B$11:$C$586,2,0)</f>
        <v>#N/A</v>
      </c>
      <c r="J287" s="427" t="str">
        <f t="shared" ref="J287:J318" si="14">$J$285</f>
        <v>Docencia y Recursos Humanos</v>
      </c>
      <c r="K287" s="427" t="s">
        <v>471</v>
      </c>
    </row>
    <row r="288" spans="3:11" hidden="1" x14ac:dyDescent="0.25">
      <c r="C288" s="465"/>
      <c r="D288" s="479"/>
      <c r="E288" s="448"/>
      <c r="F288" s="426">
        <f t="shared" si="13"/>
        <v>0</v>
      </c>
      <c r="G288" s="481"/>
      <c r="H288" s="466"/>
      <c r="I288" s="454" t="e">
        <f>VLOOKUP(H288,Presupuesto!$B$11:$C$586,2,0)</f>
        <v>#N/A</v>
      </c>
      <c r="J288" s="427" t="str">
        <f t="shared" si="14"/>
        <v>Docencia y Recursos Humanos</v>
      </c>
      <c r="K288" s="427" t="s">
        <v>471</v>
      </c>
    </row>
    <row r="289" spans="3:11" hidden="1" x14ac:dyDescent="0.25">
      <c r="C289" s="465"/>
      <c r="D289" s="479"/>
      <c r="E289" s="448"/>
      <c r="F289" s="426">
        <f t="shared" si="13"/>
        <v>0</v>
      </c>
      <c r="G289" s="481"/>
      <c r="H289" s="466"/>
      <c r="I289" s="454" t="e">
        <f>VLOOKUP(H289,Presupuesto!$B$11:$C$586,2,0)</f>
        <v>#N/A</v>
      </c>
      <c r="J289" s="427" t="str">
        <f t="shared" si="14"/>
        <v>Docencia y Recursos Humanos</v>
      </c>
      <c r="K289" s="427" t="s">
        <v>471</v>
      </c>
    </row>
    <row r="290" spans="3:11" hidden="1" x14ac:dyDescent="0.25">
      <c r="C290" s="465"/>
      <c r="D290" s="479"/>
      <c r="E290" s="448"/>
      <c r="F290" s="426">
        <f t="shared" si="13"/>
        <v>0</v>
      </c>
      <c r="G290" s="481"/>
      <c r="H290" s="466"/>
      <c r="I290" s="454" t="e">
        <f>VLOOKUP(H290,Presupuesto!$B$11:$C$586,2,0)</f>
        <v>#N/A</v>
      </c>
      <c r="J290" s="427" t="str">
        <f t="shared" si="14"/>
        <v>Docencia y Recursos Humanos</v>
      </c>
      <c r="K290" s="427" t="s">
        <v>460</v>
      </c>
    </row>
    <row r="291" spans="3:11" hidden="1" x14ac:dyDescent="0.25">
      <c r="C291" s="465"/>
      <c r="D291" s="479"/>
      <c r="E291" s="448"/>
      <c r="F291" s="426">
        <f t="shared" si="13"/>
        <v>0</v>
      </c>
      <c r="G291" s="481"/>
      <c r="H291" s="466"/>
      <c r="I291" s="454" t="e">
        <f>VLOOKUP(H291,Presupuesto!$B$11:$C$586,2,0)</f>
        <v>#N/A</v>
      </c>
      <c r="J291" s="427" t="str">
        <f t="shared" si="14"/>
        <v>Docencia y Recursos Humanos</v>
      </c>
      <c r="K291" s="427" t="s">
        <v>471</v>
      </c>
    </row>
    <row r="292" spans="3:11" hidden="1" x14ac:dyDescent="0.25">
      <c r="C292" s="465"/>
      <c r="D292" s="479"/>
      <c r="E292" s="448"/>
      <c r="F292" s="426">
        <f t="shared" si="13"/>
        <v>0</v>
      </c>
      <c r="G292" s="481"/>
      <c r="H292" s="466"/>
      <c r="I292" s="454" t="e">
        <f>VLOOKUP(H292,Presupuesto!$B$11:$C$586,2,0)</f>
        <v>#N/A</v>
      </c>
      <c r="J292" s="427" t="str">
        <f t="shared" si="14"/>
        <v>Docencia y Recursos Humanos</v>
      </c>
      <c r="K292" s="427" t="s">
        <v>471</v>
      </c>
    </row>
    <row r="293" spans="3:11" hidden="1" x14ac:dyDescent="0.25">
      <c r="C293" s="465"/>
      <c r="D293" s="479"/>
      <c r="E293" s="448"/>
      <c r="F293" s="426">
        <f t="shared" si="13"/>
        <v>0</v>
      </c>
      <c r="G293" s="481"/>
      <c r="H293" s="466"/>
      <c r="I293" s="454" t="e">
        <f>VLOOKUP(H293,Presupuesto!$B$11:$C$586,2,0)</f>
        <v>#N/A</v>
      </c>
      <c r="J293" s="427" t="str">
        <f t="shared" si="14"/>
        <v>Docencia y Recursos Humanos</v>
      </c>
      <c r="K293" s="427" t="s">
        <v>471</v>
      </c>
    </row>
    <row r="294" spans="3:11" hidden="1" x14ac:dyDescent="0.25">
      <c r="C294" s="465"/>
      <c r="D294" s="479"/>
      <c r="E294" s="448"/>
      <c r="F294" s="426">
        <f t="shared" si="13"/>
        <v>0</v>
      </c>
      <c r="G294" s="481"/>
      <c r="H294" s="466"/>
      <c r="I294" s="454" t="e">
        <f>VLOOKUP(H294,Presupuesto!$B$11:$C$586,2,0)</f>
        <v>#N/A</v>
      </c>
      <c r="J294" s="427" t="str">
        <f t="shared" si="14"/>
        <v>Docencia y Recursos Humanos</v>
      </c>
      <c r="K294" s="427" t="s">
        <v>471</v>
      </c>
    </row>
    <row r="295" spans="3:11" hidden="1" x14ac:dyDescent="0.25">
      <c r="C295" s="465"/>
      <c r="D295" s="479"/>
      <c r="E295" s="448"/>
      <c r="F295" s="426">
        <f t="shared" si="13"/>
        <v>0</v>
      </c>
      <c r="G295" s="481"/>
      <c r="H295" s="466"/>
      <c r="I295" s="454" t="e">
        <f>VLOOKUP(H295,Presupuesto!$B$11:$C$586,2,0)</f>
        <v>#N/A</v>
      </c>
      <c r="J295" s="427" t="str">
        <f t="shared" si="14"/>
        <v>Docencia y Recursos Humanos</v>
      </c>
      <c r="K295" s="427" t="s">
        <v>471</v>
      </c>
    </row>
    <row r="296" spans="3:11" hidden="1" x14ac:dyDescent="0.25">
      <c r="C296" s="465"/>
      <c r="D296" s="479"/>
      <c r="E296" s="448"/>
      <c r="F296" s="426">
        <f t="shared" si="13"/>
        <v>0</v>
      </c>
      <c r="G296" s="481"/>
      <c r="H296" s="466"/>
      <c r="I296" s="454" t="e">
        <f>VLOOKUP(H296,Presupuesto!$B$11:$C$586,2,0)</f>
        <v>#N/A</v>
      </c>
      <c r="J296" s="427" t="str">
        <f t="shared" si="14"/>
        <v>Docencia y Recursos Humanos</v>
      </c>
      <c r="K296" s="427" t="s">
        <v>471</v>
      </c>
    </row>
    <row r="297" spans="3:11" hidden="1" x14ac:dyDescent="0.25">
      <c r="C297" s="465"/>
      <c r="D297" s="479"/>
      <c r="E297" s="448"/>
      <c r="F297" s="426">
        <f t="shared" si="13"/>
        <v>0</v>
      </c>
      <c r="G297" s="481"/>
      <c r="H297" s="466"/>
      <c r="I297" s="454" t="e">
        <f>VLOOKUP(H297,Presupuesto!$B$11:$C$586,2,0)</f>
        <v>#N/A</v>
      </c>
      <c r="J297" s="427" t="str">
        <f t="shared" si="14"/>
        <v>Docencia y Recursos Humanos</v>
      </c>
      <c r="K297" s="427" t="s">
        <v>471</v>
      </c>
    </row>
    <row r="298" spans="3:11" hidden="1" x14ac:dyDescent="0.25">
      <c r="C298" s="465"/>
      <c r="D298" s="479"/>
      <c r="E298" s="448"/>
      <c r="F298" s="426">
        <f t="shared" si="13"/>
        <v>0</v>
      </c>
      <c r="G298" s="481"/>
      <c r="H298" s="466"/>
      <c r="I298" s="454" t="e">
        <f>VLOOKUP(H298,Presupuesto!$B$11:$C$586,2,0)</f>
        <v>#N/A</v>
      </c>
      <c r="J298" s="427" t="str">
        <f t="shared" si="14"/>
        <v>Docencia y Recursos Humanos</v>
      </c>
      <c r="K298" s="427" t="s">
        <v>471</v>
      </c>
    </row>
    <row r="299" spans="3:11" hidden="1" x14ac:dyDescent="0.25">
      <c r="C299" s="465"/>
      <c r="D299" s="479"/>
      <c r="E299" s="448"/>
      <c r="F299" s="426">
        <f t="shared" si="13"/>
        <v>0</v>
      </c>
      <c r="G299" s="481"/>
      <c r="H299" s="466"/>
      <c r="I299" s="454" t="e">
        <f>VLOOKUP(H299,Presupuesto!$B$11:$C$586,2,0)</f>
        <v>#N/A</v>
      </c>
      <c r="J299" s="427" t="str">
        <f t="shared" si="14"/>
        <v>Docencia y Recursos Humanos</v>
      </c>
      <c r="K299" s="427" t="s">
        <v>471</v>
      </c>
    </row>
    <row r="300" spans="3:11" hidden="1" x14ac:dyDescent="0.25">
      <c r="C300" s="465"/>
      <c r="D300" s="479"/>
      <c r="E300" s="448"/>
      <c r="F300" s="426">
        <f t="shared" si="13"/>
        <v>0</v>
      </c>
      <c r="G300" s="481"/>
      <c r="H300" s="466"/>
      <c r="I300" s="454" t="e">
        <f>VLOOKUP(H300,Presupuesto!$B$11:$C$586,2,0)</f>
        <v>#N/A</v>
      </c>
      <c r="J300" s="427" t="str">
        <f t="shared" si="14"/>
        <v>Docencia y Recursos Humanos</v>
      </c>
      <c r="K300" s="427" t="s">
        <v>471</v>
      </c>
    </row>
    <row r="301" spans="3:11" hidden="1" x14ac:dyDescent="0.25">
      <c r="C301" s="465"/>
      <c r="D301" s="479"/>
      <c r="E301" s="448"/>
      <c r="F301" s="426">
        <f t="shared" si="13"/>
        <v>0</v>
      </c>
      <c r="G301" s="481"/>
      <c r="H301" s="466"/>
      <c r="I301" s="454" t="e">
        <f>VLOOKUP(H301,Presupuesto!$B$11:$C$586,2,0)</f>
        <v>#N/A</v>
      </c>
      <c r="J301" s="427" t="str">
        <f t="shared" si="14"/>
        <v>Docencia y Recursos Humanos</v>
      </c>
      <c r="K301" s="427" t="s">
        <v>471</v>
      </c>
    </row>
    <row r="302" spans="3:11" hidden="1" x14ac:dyDescent="0.25">
      <c r="C302" s="465"/>
      <c r="D302" s="479"/>
      <c r="E302" s="448"/>
      <c r="F302" s="426">
        <f t="shared" si="13"/>
        <v>0</v>
      </c>
      <c r="G302" s="481"/>
      <c r="H302" s="466"/>
      <c r="I302" s="454" t="e">
        <f>VLOOKUP(H302,Presupuesto!$B$11:$C$586,2,0)</f>
        <v>#N/A</v>
      </c>
      <c r="J302" s="427" t="str">
        <f t="shared" si="14"/>
        <v>Docencia y Recursos Humanos</v>
      </c>
      <c r="K302" s="427" t="s">
        <v>471</v>
      </c>
    </row>
    <row r="303" spans="3:11" hidden="1" x14ac:dyDescent="0.25">
      <c r="C303" s="465"/>
      <c r="D303" s="479"/>
      <c r="E303" s="448"/>
      <c r="F303" s="426">
        <f t="shared" si="13"/>
        <v>0</v>
      </c>
      <c r="G303" s="481"/>
      <c r="H303" s="466"/>
      <c r="I303" s="454" t="e">
        <f>VLOOKUP(H303,Presupuesto!$B$11:$C$586,2,0)</f>
        <v>#N/A</v>
      </c>
      <c r="J303" s="427" t="str">
        <f t="shared" si="14"/>
        <v>Docencia y Recursos Humanos</v>
      </c>
      <c r="K303" s="427" t="s">
        <v>471</v>
      </c>
    </row>
    <row r="304" spans="3:11" hidden="1" x14ac:dyDescent="0.25">
      <c r="C304" s="465"/>
      <c r="D304" s="479"/>
      <c r="E304" s="448"/>
      <c r="F304" s="426">
        <f t="shared" si="13"/>
        <v>0</v>
      </c>
      <c r="G304" s="481"/>
      <c r="H304" s="466"/>
      <c r="I304" s="454" t="e">
        <f>VLOOKUP(H304,Presupuesto!$B$11:$C$586,2,0)</f>
        <v>#N/A</v>
      </c>
      <c r="J304" s="427" t="str">
        <f t="shared" si="14"/>
        <v>Docencia y Recursos Humanos</v>
      </c>
      <c r="K304" s="427" t="s">
        <v>471</v>
      </c>
    </row>
    <row r="305" spans="3:11" hidden="1" x14ac:dyDescent="0.25">
      <c r="C305" s="465"/>
      <c r="D305" s="479"/>
      <c r="E305" s="448"/>
      <c r="F305" s="426">
        <f t="shared" si="13"/>
        <v>0</v>
      </c>
      <c r="G305" s="481"/>
      <c r="H305" s="466"/>
      <c r="I305" s="454" t="e">
        <f>VLOOKUP(H305,Presupuesto!$B$11:$C$586,2,0)</f>
        <v>#N/A</v>
      </c>
      <c r="J305" s="427" t="str">
        <f t="shared" si="14"/>
        <v>Docencia y Recursos Humanos</v>
      </c>
      <c r="K305" s="427" t="s">
        <v>471</v>
      </c>
    </row>
    <row r="306" spans="3:11" hidden="1" x14ac:dyDescent="0.25">
      <c r="C306" s="465"/>
      <c r="D306" s="479"/>
      <c r="E306" s="448"/>
      <c r="F306" s="426">
        <f t="shared" si="13"/>
        <v>0</v>
      </c>
      <c r="G306" s="481"/>
      <c r="H306" s="466"/>
      <c r="I306" s="454" t="e">
        <f>VLOOKUP(H306,Presupuesto!$B$11:$C$586,2,0)</f>
        <v>#N/A</v>
      </c>
      <c r="J306" s="427" t="str">
        <f t="shared" si="14"/>
        <v>Docencia y Recursos Humanos</v>
      </c>
      <c r="K306" s="427" t="s">
        <v>471</v>
      </c>
    </row>
    <row r="307" spans="3:11" hidden="1" x14ac:dyDescent="0.25">
      <c r="C307" s="467"/>
      <c r="D307" s="475"/>
      <c r="E307" s="445"/>
      <c r="F307" s="426">
        <f t="shared" si="13"/>
        <v>0</v>
      </c>
      <c r="G307" s="481"/>
      <c r="H307" s="468"/>
      <c r="I307" s="454" t="e">
        <f>VLOOKUP(H307,Presupuesto!$B$11:$C$586,2,0)</f>
        <v>#N/A</v>
      </c>
      <c r="J307" s="427" t="str">
        <f t="shared" si="14"/>
        <v>Docencia y Recursos Humanos</v>
      </c>
      <c r="K307" s="427" t="s">
        <v>471</v>
      </c>
    </row>
    <row r="308" spans="3:11" hidden="1" x14ac:dyDescent="0.25">
      <c r="C308" s="467"/>
      <c r="D308" s="475"/>
      <c r="E308" s="445"/>
      <c r="F308" s="426">
        <f t="shared" si="13"/>
        <v>0</v>
      </c>
      <c r="G308" s="481"/>
      <c r="H308" s="468"/>
      <c r="I308" s="454" t="e">
        <f>VLOOKUP(H308,Presupuesto!$B$11:$C$586,2,0)</f>
        <v>#N/A</v>
      </c>
      <c r="J308" s="427" t="str">
        <f t="shared" si="14"/>
        <v>Docencia y Recursos Humanos</v>
      </c>
      <c r="K308" s="427" t="s">
        <v>471</v>
      </c>
    </row>
    <row r="309" spans="3:11" hidden="1" x14ac:dyDescent="0.25">
      <c r="C309" s="467"/>
      <c r="D309" s="475"/>
      <c r="E309" s="445"/>
      <c r="F309" s="426">
        <f t="shared" si="13"/>
        <v>0</v>
      </c>
      <c r="G309" s="481"/>
      <c r="H309" s="468"/>
      <c r="I309" s="454" t="e">
        <f>VLOOKUP(H309,Presupuesto!$B$11:$C$586,2,0)</f>
        <v>#N/A</v>
      </c>
      <c r="J309" s="427" t="str">
        <f t="shared" si="14"/>
        <v>Docencia y Recursos Humanos</v>
      </c>
      <c r="K309" s="427" t="s">
        <v>471</v>
      </c>
    </row>
    <row r="310" spans="3:11" hidden="1" x14ac:dyDescent="0.25">
      <c r="C310" s="467"/>
      <c r="D310" s="475"/>
      <c r="E310" s="445"/>
      <c r="F310" s="426">
        <f t="shared" si="13"/>
        <v>0</v>
      </c>
      <c r="G310" s="481"/>
      <c r="H310" s="468"/>
      <c r="I310" s="454" t="e">
        <f>VLOOKUP(H310,Presupuesto!$B$11:$C$586,2,0)</f>
        <v>#N/A</v>
      </c>
      <c r="J310" s="427" t="str">
        <f t="shared" si="14"/>
        <v>Docencia y Recursos Humanos</v>
      </c>
      <c r="K310" s="427" t="s">
        <v>471</v>
      </c>
    </row>
    <row r="311" spans="3:11" hidden="1" x14ac:dyDescent="0.25">
      <c r="C311" s="467"/>
      <c r="D311" s="475"/>
      <c r="E311" s="445"/>
      <c r="F311" s="426">
        <f t="shared" si="13"/>
        <v>0</v>
      </c>
      <c r="G311" s="481"/>
      <c r="H311" s="468"/>
      <c r="I311" s="454" t="e">
        <f>VLOOKUP(H311,Presupuesto!$B$11:$C$586,2,0)</f>
        <v>#N/A</v>
      </c>
      <c r="J311" s="427" t="str">
        <f t="shared" si="14"/>
        <v>Docencia y Recursos Humanos</v>
      </c>
      <c r="K311" s="427" t="s">
        <v>471</v>
      </c>
    </row>
    <row r="312" spans="3:11" hidden="1" x14ac:dyDescent="0.25">
      <c r="C312" s="467"/>
      <c r="D312" s="475"/>
      <c r="E312" s="445"/>
      <c r="F312" s="426">
        <f t="shared" si="13"/>
        <v>0</v>
      </c>
      <c r="G312" s="481"/>
      <c r="H312" s="468"/>
      <c r="I312" s="454" t="e">
        <f>VLOOKUP(H312,Presupuesto!$B$11:$C$586,2,0)</f>
        <v>#N/A</v>
      </c>
      <c r="J312" s="427" t="str">
        <f t="shared" si="14"/>
        <v>Docencia y Recursos Humanos</v>
      </c>
      <c r="K312" s="427" t="s">
        <v>471</v>
      </c>
    </row>
    <row r="313" spans="3:11" hidden="1" x14ac:dyDescent="0.25">
      <c r="C313" s="467"/>
      <c r="D313" s="475"/>
      <c r="E313" s="445"/>
      <c r="F313" s="426">
        <f t="shared" si="13"/>
        <v>0</v>
      </c>
      <c r="G313" s="481"/>
      <c r="H313" s="468"/>
      <c r="I313" s="454" t="e">
        <f>VLOOKUP(H313,Presupuesto!$B$11:$C$586,2,0)</f>
        <v>#N/A</v>
      </c>
      <c r="J313" s="427" t="str">
        <f t="shared" si="14"/>
        <v>Docencia y Recursos Humanos</v>
      </c>
      <c r="K313" s="427" t="s">
        <v>471</v>
      </c>
    </row>
    <row r="314" spans="3:11" hidden="1" x14ac:dyDescent="0.25">
      <c r="C314" s="467"/>
      <c r="D314" s="475"/>
      <c r="E314" s="445"/>
      <c r="F314" s="426">
        <f t="shared" si="13"/>
        <v>0</v>
      </c>
      <c r="G314" s="481"/>
      <c r="H314" s="468"/>
      <c r="I314" s="454" t="e">
        <f>VLOOKUP(H314,Presupuesto!$B$11:$C$586,2,0)</f>
        <v>#N/A</v>
      </c>
      <c r="J314" s="427" t="str">
        <f t="shared" si="14"/>
        <v>Docencia y Recursos Humanos</v>
      </c>
      <c r="K314" s="427" t="s">
        <v>471</v>
      </c>
    </row>
    <row r="315" spans="3:11" hidden="1" x14ac:dyDescent="0.25">
      <c r="C315" s="469"/>
      <c r="D315" s="475"/>
      <c r="E315" s="445"/>
      <c r="F315" s="426">
        <f t="shared" si="13"/>
        <v>0</v>
      </c>
      <c r="G315" s="481"/>
      <c r="H315" s="470"/>
      <c r="I315" s="454" t="e">
        <f>VLOOKUP(H315,Presupuesto!$B$11:$C$586,2,0)</f>
        <v>#N/A</v>
      </c>
      <c r="J315" s="427" t="str">
        <f t="shared" si="14"/>
        <v>Docencia y Recursos Humanos</v>
      </c>
      <c r="K315" s="427" t="s">
        <v>462</v>
      </c>
    </row>
    <row r="316" spans="3:11" hidden="1" x14ac:dyDescent="0.25">
      <c r="C316" s="469"/>
      <c r="D316" s="475"/>
      <c r="E316" s="445"/>
      <c r="F316" s="426">
        <f t="shared" si="13"/>
        <v>0</v>
      </c>
      <c r="G316" s="481"/>
      <c r="H316" s="470"/>
      <c r="I316" s="454" t="e">
        <f>VLOOKUP(H316,Presupuesto!$B$11:$C$586,2,0)</f>
        <v>#N/A</v>
      </c>
      <c r="J316" s="427" t="str">
        <f t="shared" si="14"/>
        <v>Docencia y Recursos Humanos</v>
      </c>
      <c r="K316" s="427" t="s">
        <v>471</v>
      </c>
    </row>
    <row r="317" spans="3:11" hidden="1" x14ac:dyDescent="0.25">
      <c r="C317" s="469"/>
      <c r="D317" s="475"/>
      <c r="E317" s="445"/>
      <c r="F317" s="426">
        <f t="shared" si="13"/>
        <v>0</v>
      </c>
      <c r="G317" s="481"/>
      <c r="H317" s="470"/>
      <c r="I317" s="454" t="e">
        <f>VLOOKUP(H317,Presupuesto!$B$11:$C$586,2,0)</f>
        <v>#N/A</v>
      </c>
      <c r="J317" s="427" t="str">
        <f t="shared" si="14"/>
        <v>Docencia y Recursos Humanos</v>
      </c>
      <c r="K317" s="427" t="s">
        <v>471</v>
      </c>
    </row>
    <row r="318" spans="3:11" hidden="1" x14ac:dyDescent="0.25">
      <c r="C318" s="469"/>
      <c r="D318" s="475"/>
      <c r="E318" s="445"/>
      <c r="F318" s="426">
        <f t="shared" si="13"/>
        <v>0</v>
      </c>
      <c r="G318" s="481"/>
      <c r="H318" s="470"/>
      <c r="I318" s="454" t="e">
        <f>VLOOKUP(H318,Presupuesto!$B$11:$C$586,2,0)</f>
        <v>#N/A</v>
      </c>
      <c r="J318" s="427" t="str">
        <f t="shared" si="14"/>
        <v>Docencia y Recursos Humanos</v>
      </c>
      <c r="K318" s="427" t="s">
        <v>471</v>
      </c>
    </row>
    <row r="319" spans="3:11" ht="15.75" hidden="1" thickBot="1" x14ac:dyDescent="0.3">
      <c r="C319" s="471"/>
      <c r="D319" s="480"/>
      <c r="E319" s="432"/>
      <c r="F319" s="434">
        <f t="shared" si="13"/>
        <v>0</v>
      </c>
      <c r="G319" s="482"/>
      <c r="H319" s="472"/>
      <c r="I319" s="456" t="e">
        <f>VLOOKUP(H319,Presupuesto!$B$11:$C$586,2,0)</f>
        <v>#N/A</v>
      </c>
      <c r="J319" s="435" t="str">
        <f>$J$285</f>
        <v>Docencia y Recursos Humanos</v>
      </c>
      <c r="K319" s="449" t="s">
        <v>453</v>
      </c>
    </row>
  </sheetData>
  <sheetCalcPr fullCalcOnLoad="1"/>
  <dataValidations count="5">
    <dataValidation type="list" allowBlank="1" showInputMessage="1" showErrorMessage="1" errorTitle="¡Ingreso Inválido!" error="Seleccione una opción de la lista." promptTitle="Tipo de Presupuesto" prompt="Seleccione una opción de la lista." sqref="G17:G43 G91:G98 G153:G187 G197:G231 G241:G275 G285:G319 G108:G143 G53:G81">
      <formula1>$R$2:$S$2</formula1>
    </dataValidation>
    <dataValidation type="list" allowBlank="1" showInputMessage="1" showErrorMessage="1" errorTitle="¡Ingreso Inválido!" error="Seleccione una opción de la lista" promptTitle="Mes Requerido" prompt="Seleccione el mes en el que requiere el recurso." sqref="K53:K81 K108:K143 K153:K187 K197:K231 K241:K275 K285:K319 K17:K43 K91:K98">
      <formula1>$U$2:$AF$2</formula1>
    </dataValidation>
    <dataValidation type="list" allowBlank="1" showInputMessage="1" showErrorMessage="1" errorTitle="¡Ingreso Inválido!" error="Seleccione una opción de la lista." promptTitle="Dimensión Estratégica" prompt="Seleccione una opción de la lista." sqref="J53:J81 J241:J275 J153:J187 J197:J231 J285:J319 J17:J43 J91:J98 J108:J143">
      <formula1>$A$2:$K$2</formula1>
    </dataValidation>
    <dataValidation type="list" allowBlank="1" showInputMessage="1" showErrorMessage="1" errorTitle="¡Ingreso Inválido!" error="Verifique el valor ingresado." promptTitle="Ingrese el Objeto de Gasto" prompt="Ingrese el Objeto de Gasto" sqref="H153:H187 H197:H231 H241:H275 H285:H319 H53:H81 H108:H143 H17:H43 H91:H98">
      <formula1>#REF!</formula1>
    </dataValidation>
    <dataValidation type="list" allowBlank="1" showInputMessage="1" showErrorMessage="1" errorTitle="¡Ingreso Invalido!" error="Seleccione una opción de la lista." promptTitle="Categoria/Zona de Viáticos" prompt="Seleccione una opción de la lista" sqref="C17 C53 C91 C108 C153 C197 C241 C28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V52"/>
  <sheetViews>
    <sheetView showGridLines="0" topLeftCell="A7" zoomScale="86" zoomScaleNormal="86" workbookViewId="0">
      <selection activeCell="H24" sqref="H17:H24"/>
    </sheetView>
  </sheetViews>
  <sheetFormatPr baseColWidth="10" defaultColWidth="11.5703125" defaultRowHeight="15" x14ac:dyDescent="0.25"/>
  <cols>
    <col min="1" max="1" width="1.85546875" style="93" customWidth="1"/>
    <col min="2" max="2" width="17" style="93" customWidth="1"/>
    <col min="3" max="3" width="46.5703125" style="93" customWidth="1"/>
    <col min="4" max="4" width="26.85546875" style="93" bestFit="1" customWidth="1"/>
    <col min="5" max="5" width="13.85546875" style="93" customWidth="1"/>
    <col min="6" max="6" width="21.85546875" style="93" customWidth="1"/>
    <col min="7" max="7" width="16.5703125" style="81" customWidth="1"/>
    <col min="8" max="8" width="24.140625" style="93" bestFit="1" customWidth="1"/>
    <col min="9" max="9" width="36" style="93" bestFit="1" customWidth="1"/>
    <col min="10" max="10" width="28.140625" style="93" bestFit="1" customWidth="1"/>
    <col min="11" max="11" width="19.85546875" style="93" bestFit="1" customWidth="1"/>
    <col min="12" max="12" width="12.7109375" style="93" bestFit="1" customWidth="1"/>
    <col min="13" max="16384" width="11.5703125" style="93"/>
  </cols>
  <sheetData>
    <row r="1" spans="1:256" hidden="1" x14ac:dyDescent="0.25">
      <c r="A1" s="195"/>
      <c r="B1" s="198"/>
      <c r="C1" s="189" t="s">
        <v>311</v>
      </c>
      <c r="D1" s="189" t="s">
        <v>611</v>
      </c>
      <c r="E1" s="189" t="s">
        <v>613</v>
      </c>
      <c r="F1" s="189" t="s">
        <v>615</v>
      </c>
      <c r="G1" s="189" t="s">
        <v>617</v>
      </c>
      <c r="H1" s="189" t="s">
        <v>619</v>
      </c>
      <c r="I1" s="189" t="s">
        <v>621</v>
      </c>
      <c r="J1" s="189" t="s">
        <v>312</v>
      </c>
      <c r="K1" s="189" t="s">
        <v>624</v>
      </c>
      <c r="L1" s="189" t="s">
        <v>313</v>
      </c>
      <c r="M1" s="189" t="s">
        <v>626</v>
      </c>
      <c r="N1" s="189" t="s">
        <v>628</v>
      </c>
      <c r="O1" s="189" t="s">
        <v>630</v>
      </c>
      <c r="P1" s="189" t="s">
        <v>314</v>
      </c>
      <c r="Q1" s="189" t="s">
        <v>631</v>
      </c>
      <c r="R1" s="189" t="s">
        <v>634</v>
      </c>
      <c r="S1" s="189" t="s">
        <v>315</v>
      </c>
      <c r="T1" s="189" t="s">
        <v>636</v>
      </c>
      <c r="U1" s="189" t="s">
        <v>316</v>
      </c>
      <c r="V1" s="189" t="s">
        <v>637</v>
      </c>
      <c r="W1" s="189" t="s">
        <v>638</v>
      </c>
      <c r="X1" s="189" t="s">
        <v>642</v>
      </c>
      <c r="Y1" s="189" t="s">
        <v>308</v>
      </c>
      <c r="Z1" s="189" t="s">
        <v>657</v>
      </c>
      <c r="AA1" s="198"/>
      <c r="AB1" s="189" t="s">
        <v>659</v>
      </c>
      <c r="AC1" s="189" t="s">
        <v>318</v>
      </c>
      <c r="AD1" s="189" t="s">
        <v>661</v>
      </c>
      <c r="AE1" s="189" t="s">
        <v>663</v>
      </c>
      <c r="AF1" s="189" t="s">
        <v>319</v>
      </c>
      <c r="AG1" s="189" t="s">
        <v>665</v>
      </c>
      <c r="AH1" s="189" t="s">
        <v>667</v>
      </c>
      <c r="AI1" s="189" t="s">
        <v>320</v>
      </c>
      <c r="AJ1" s="189" t="s">
        <v>668</v>
      </c>
      <c r="AK1" s="189" t="s">
        <v>670</v>
      </c>
      <c r="AL1" s="189" t="s">
        <v>671</v>
      </c>
      <c r="AM1" s="189" t="s">
        <v>672</v>
      </c>
      <c r="AN1" s="189" t="s">
        <v>674</v>
      </c>
      <c r="AO1" s="189" t="s">
        <v>676</v>
      </c>
      <c r="AP1" s="189" t="s">
        <v>677</v>
      </c>
      <c r="AQ1" s="189" t="s">
        <v>321</v>
      </c>
      <c r="AR1" s="189" t="s">
        <v>679</v>
      </c>
      <c r="AS1" s="189" t="s">
        <v>681</v>
      </c>
      <c r="AT1" s="189" t="s">
        <v>683</v>
      </c>
      <c r="AU1" s="189" t="s">
        <v>685</v>
      </c>
      <c r="AV1" s="189" t="s">
        <v>687</v>
      </c>
      <c r="AW1" s="189" t="s">
        <v>689</v>
      </c>
      <c r="AX1" s="189" t="s">
        <v>691</v>
      </c>
      <c r="AY1" s="189" t="s">
        <v>693</v>
      </c>
      <c r="AZ1" s="198"/>
      <c r="BA1" s="189" t="s">
        <v>323</v>
      </c>
      <c r="BB1" s="189" t="s">
        <v>715</v>
      </c>
      <c r="BC1" s="189" t="s">
        <v>324</v>
      </c>
      <c r="BD1" s="189" t="s">
        <v>717</v>
      </c>
      <c r="BE1" s="189" t="s">
        <v>719</v>
      </c>
      <c r="BF1" s="198"/>
      <c r="BG1" s="189" t="s">
        <v>326</v>
      </c>
      <c r="BH1" s="189" t="s">
        <v>721</v>
      </c>
      <c r="BI1" s="189" t="s">
        <v>327</v>
      </c>
      <c r="BJ1" s="189" t="s">
        <v>723</v>
      </c>
      <c r="BK1" s="189" t="s">
        <v>725</v>
      </c>
      <c r="BL1" s="189" t="s">
        <v>727</v>
      </c>
      <c r="BM1" s="198"/>
      <c r="BN1" s="189" t="s">
        <v>733</v>
      </c>
      <c r="BO1" s="189" t="s">
        <v>735</v>
      </c>
      <c r="BP1" s="189" t="s">
        <v>329</v>
      </c>
      <c r="BQ1" s="189" t="s">
        <v>729</v>
      </c>
      <c r="BR1" s="189" t="s">
        <v>731</v>
      </c>
      <c r="BS1" s="189" t="s">
        <v>330</v>
      </c>
      <c r="BT1" s="189" t="s">
        <v>737</v>
      </c>
      <c r="BU1" s="189" t="s">
        <v>331</v>
      </c>
      <c r="BV1" s="189" t="s">
        <v>738</v>
      </c>
      <c r="BW1" s="186"/>
      <c r="BX1" s="198"/>
      <c r="BY1" s="189" t="s">
        <v>332</v>
      </c>
      <c r="BZ1" s="189" t="s">
        <v>643</v>
      </c>
      <c r="CA1" s="189" t="s">
        <v>645</v>
      </c>
      <c r="CB1" s="189" t="s">
        <v>647</v>
      </c>
      <c r="CC1" s="189" t="s">
        <v>333</v>
      </c>
      <c r="CD1" s="189" t="s">
        <v>649</v>
      </c>
      <c r="CE1" s="189" t="s">
        <v>651</v>
      </c>
      <c r="CF1" s="189" t="s">
        <v>653</v>
      </c>
      <c r="CG1" s="189" t="s">
        <v>655</v>
      </c>
      <c r="CH1" s="186"/>
      <c r="CI1" s="198"/>
      <c r="CJ1" s="189" t="s">
        <v>334</v>
      </c>
      <c r="CK1" s="189" t="s">
        <v>695</v>
      </c>
      <c r="CL1" s="189" t="s">
        <v>697</v>
      </c>
      <c r="CM1" s="189" t="s">
        <v>699</v>
      </c>
      <c r="CN1" s="189" t="s">
        <v>701</v>
      </c>
      <c r="CO1" s="189" t="s">
        <v>703</v>
      </c>
      <c r="CP1" s="189" t="s">
        <v>705</v>
      </c>
      <c r="CQ1" s="189" t="s">
        <v>707</v>
      </c>
      <c r="CR1" s="189" t="s">
        <v>709</v>
      </c>
      <c r="CS1" s="189" t="s">
        <v>711</v>
      </c>
      <c r="CT1" s="189" t="s">
        <v>713</v>
      </c>
      <c r="CU1" s="186"/>
      <c r="CV1" s="198"/>
      <c r="CW1" s="189" t="s">
        <v>739</v>
      </c>
      <c r="CX1" s="189" t="s">
        <v>740</v>
      </c>
      <c r="CY1" s="189" t="s">
        <v>742</v>
      </c>
      <c r="CZ1" s="189" t="s">
        <v>337</v>
      </c>
      <c r="DA1" s="189" t="s">
        <v>744</v>
      </c>
      <c r="DB1" s="189" t="s">
        <v>746</v>
      </c>
      <c r="DC1" s="189" t="s">
        <v>748</v>
      </c>
      <c r="DD1" s="189" t="s">
        <v>750</v>
      </c>
      <c r="DE1" s="189" t="s">
        <v>752</v>
      </c>
      <c r="DF1" s="189" t="s">
        <v>754</v>
      </c>
      <c r="DG1" s="198"/>
      <c r="DH1" s="189" t="s">
        <v>339</v>
      </c>
      <c r="DI1" s="189" t="s">
        <v>756</v>
      </c>
      <c r="DJ1" s="189" t="s">
        <v>340</v>
      </c>
      <c r="DK1" s="189" t="s">
        <v>758</v>
      </c>
      <c r="DL1" s="189" t="s">
        <v>760</v>
      </c>
      <c r="DM1" s="189" t="s">
        <v>762</v>
      </c>
      <c r="DN1" s="189" t="s">
        <v>764</v>
      </c>
      <c r="DO1" s="189" t="s">
        <v>766</v>
      </c>
      <c r="DP1" s="189" t="s">
        <v>768</v>
      </c>
      <c r="DQ1" s="189" t="s">
        <v>770</v>
      </c>
      <c r="DR1" s="189" t="s">
        <v>341</v>
      </c>
      <c r="DS1" s="189" t="s">
        <v>772</v>
      </c>
      <c r="DT1" s="189" t="s">
        <v>774</v>
      </c>
      <c r="DU1" s="189" t="s">
        <v>776</v>
      </c>
      <c r="DV1" s="198"/>
      <c r="DW1" s="189" t="s">
        <v>778</v>
      </c>
      <c r="DX1" s="189" t="s">
        <v>343</v>
      </c>
      <c r="DY1" s="189" t="s">
        <v>780</v>
      </c>
      <c r="DZ1" s="189" t="s">
        <v>344</v>
      </c>
      <c r="EA1" s="189" t="s">
        <v>782</v>
      </c>
      <c r="EB1" s="189" t="s">
        <v>784</v>
      </c>
      <c r="EC1" s="189" t="s">
        <v>786</v>
      </c>
      <c r="ED1" s="189" t="s">
        <v>788</v>
      </c>
      <c r="EE1" s="189" t="s">
        <v>790</v>
      </c>
      <c r="EF1" s="189" t="s">
        <v>792</v>
      </c>
      <c r="EG1" s="189" t="s">
        <v>794</v>
      </c>
      <c r="EH1" s="189" t="s">
        <v>796</v>
      </c>
      <c r="EI1" s="189" t="s">
        <v>798</v>
      </c>
      <c r="EJ1" s="189" t="s">
        <v>800</v>
      </c>
      <c r="EK1" s="189" t="s">
        <v>802</v>
      </c>
      <c r="EL1" s="198"/>
      <c r="EM1" s="189" t="s">
        <v>804</v>
      </c>
      <c r="EN1" s="189" t="s">
        <v>346</v>
      </c>
      <c r="EO1" s="189" t="s">
        <v>806</v>
      </c>
      <c r="EP1" s="189" t="s">
        <v>808</v>
      </c>
      <c r="EQ1" s="189" t="s">
        <v>347</v>
      </c>
      <c r="ER1" s="189" t="s">
        <v>810</v>
      </c>
      <c r="ES1" s="189" t="s">
        <v>812</v>
      </c>
      <c r="ET1" s="189" t="s">
        <v>348</v>
      </c>
      <c r="EU1" s="189" t="s">
        <v>814</v>
      </c>
      <c r="EV1" s="189" t="s">
        <v>816</v>
      </c>
      <c r="EW1" s="189" t="s">
        <v>818</v>
      </c>
      <c r="EX1" s="189" t="s">
        <v>349</v>
      </c>
      <c r="EY1" s="189" t="s">
        <v>820</v>
      </c>
      <c r="EZ1" s="189" t="s">
        <v>822</v>
      </c>
      <c r="FA1" s="198"/>
      <c r="FB1" s="189" t="s">
        <v>351</v>
      </c>
      <c r="FC1" s="189" t="s">
        <v>824</v>
      </c>
      <c r="FD1" s="189" t="s">
        <v>826</v>
      </c>
      <c r="FE1" s="189" t="s">
        <v>828</v>
      </c>
      <c r="FF1" s="189" t="s">
        <v>830</v>
      </c>
      <c r="FG1" s="189" t="s">
        <v>352</v>
      </c>
      <c r="FH1" s="189" t="s">
        <v>832</v>
      </c>
      <c r="FI1" s="189" t="s">
        <v>834</v>
      </c>
      <c r="FJ1" s="189" t="s">
        <v>836</v>
      </c>
      <c r="FK1" s="189" t="s">
        <v>838</v>
      </c>
      <c r="FL1" s="189" t="s">
        <v>840</v>
      </c>
      <c r="FM1" s="189" t="s">
        <v>353</v>
      </c>
      <c r="FN1" s="189" t="s">
        <v>843</v>
      </c>
      <c r="FO1" s="189" t="s">
        <v>354</v>
      </c>
      <c r="FP1" s="189" t="s">
        <v>846</v>
      </c>
      <c r="FQ1" s="189" t="s">
        <v>847</v>
      </c>
      <c r="FR1" s="189" t="s">
        <v>849</v>
      </c>
      <c r="FS1" s="189" t="s">
        <v>355</v>
      </c>
      <c r="FT1" s="189" t="s">
        <v>852</v>
      </c>
      <c r="FU1" s="189" t="s">
        <v>853</v>
      </c>
      <c r="FV1" s="189" t="s">
        <v>855</v>
      </c>
      <c r="FW1" s="189" t="s">
        <v>356</v>
      </c>
      <c r="FX1" s="189" t="s">
        <v>858</v>
      </c>
      <c r="FY1" s="189" t="s">
        <v>860</v>
      </c>
      <c r="FZ1" s="189" t="s">
        <v>862</v>
      </c>
      <c r="GA1" s="198"/>
      <c r="GB1" s="189" t="s">
        <v>358</v>
      </c>
      <c r="GC1" s="189" t="s">
        <v>359</v>
      </c>
      <c r="GD1" s="198"/>
      <c r="GE1" s="189" t="s">
        <v>361</v>
      </c>
      <c r="GF1" s="189" t="s">
        <v>885</v>
      </c>
      <c r="GG1" s="189" t="s">
        <v>887</v>
      </c>
      <c r="GH1" s="189" t="s">
        <v>889</v>
      </c>
      <c r="GI1" s="189" t="s">
        <v>891</v>
      </c>
      <c r="GJ1" s="189" t="s">
        <v>893</v>
      </c>
      <c r="GK1" s="198"/>
      <c r="GL1" s="189" t="s">
        <v>363</v>
      </c>
      <c r="GM1" s="189" t="s">
        <v>895</v>
      </c>
      <c r="GN1" s="189" t="s">
        <v>897</v>
      </c>
      <c r="GO1" s="189" t="s">
        <v>899</v>
      </c>
      <c r="GP1" s="189" t="s">
        <v>901</v>
      </c>
      <c r="GQ1" s="189" t="s">
        <v>903</v>
      </c>
      <c r="GR1" s="189" t="s">
        <v>905</v>
      </c>
      <c r="GS1" s="186"/>
      <c r="GT1" s="198"/>
      <c r="GU1" s="189" t="s">
        <v>364</v>
      </c>
      <c r="GV1" s="189" t="s">
        <v>864</v>
      </c>
      <c r="GW1" s="189" t="s">
        <v>866</v>
      </c>
      <c r="GX1" s="189" t="s">
        <v>868</v>
      </c>
      <c r="GY1" s="189" t="s">
        <v>870</v>
      </c>
      <c r="GZ1" s="189" t="s">
        <v>872</v>
      </c>
      <c r="HA1" s="189" t="s">
        <v>874</v>
      </c>
      <c r="HB1" s="198"/>
      <c r="HC1" s="189" t="s">
        <v>365</v>
      </c>
      <c r="HD1" s="189" t="s">
        <v>876</v>
      </c>
      <c r="HE1" s="189" t="s">
        <v>878</v>
      </c>
      <c r="HF1" s="189" t="s">
        <v>879</v>
      </c>
      <c r="HG1" s="189" t="s">
        <v>366</v>
      </c>
      <c r="HH1" s="189" t="s">
        <v>882</v>
      </c>
      <c r="HI1" s="189" t="s">
        <v>883</v>
      </c>
      <c r="HJ1" s="186"/>
      <c r="HK1" s="198"/>
      <c r="HL1" s="189" t="s">
        <v>369</v>
      </c>
      <c r="HM1" s="189" t="s">
        <v>907</v>
      </c>
      <c r="HN1" s="189" t="s">
        <v>909</v>
      </c>
      <c r="HO1" s="189" t="s">
        <v>911</v>
      </c>
      <c r="HP1" s="189" t="s">
        <v>913</v>
      </c>
      <c r="HQ1" s="189" t="s">
        <v>370</v>
      </c>
      <c r="HR1" s="189" t="s">
        <v>916</v>
      </c>
      <c r="HS1" s="198"/>
      <c r="HT1" s="189" t="s">
        <v>918</v>
      </c>
      <c r="HU1" s="189" t="s">
        <v>920</v>
      </c>
      <c r="HV1" s="189" t="s">
        <v>372</v>
      </c>
      <c r="HW1" s="189" t="s">
        <v>923</v>
      </c>
      <c r="HX1" s="189" t="s">
        <v>925</v>
      </c>
      <c r="HY1" s="189" t="s">
        <v>926</v>
      </c>
      <c r="HZ1" s="189" t="s">
        <v>928</v>
      </c>
      <c r="IA1" s="198"/>
      <c r="IB1" s="189" t="s">
        <v>930</v>
      </c>
      <c r="IC1" s="189" t="s">
        <v>932</v>
      </c>
      <c r="ID1" s="189" t="s">
        <v>934</v>
      </c>
      <c r="IE1" s="189" t="s">
        <v>374</v>
      </c>
      <c r="IF1" s="189" t="s">
        <v>936</v>
      </c>
      <c r="IG1" s="189" t="s">
        <v>938</v>
      </c>
      <c r="IH1" s="189" t="s">
        <v>375</v>
      </c>
      <c r="II1" s="189" t="s">
        <v>940</v>
      </c>
      <c r="IJ1" s="189" t="s">
        <v>942</v>
      </c>
      <c r="IK1" s="189" t="s">
        <v>376</v>
      </c>
      <c r="IL1" s="189" t="s">
        <v>944</v>
      </c>
      <c r="IM1" s="189" t="s">
        <v>946</v>
      </c>
      <c r="IN1" s="189" t="s">
        <v>948</v>
      </c>
      <c r="IO1" s="189" t="s">
        <v>950</v>
      </c>
      <c r="IP1" s="189" t="s">
        <v>377</v>
      </c>
      <c r="IQ1" s="189" t="s">
        <v>952</v>
      </c>
      <c r="IR1" s="198"/>
      <c r="IS1" s="189" t="s">
        <v>960</v>
      </c>
      <c r="IT1" s="189" t="s">
        <v>962</v>
      </c>
      <c r="IU1" s="189" t="s">
        <v>379</v>
      </c>
      <c r="IV1" s="189" t="s">
        <v>964</v>
      </c>
    </row>
    <row r="2" spans="1:256" s="130" customFormat="1" hidden="1" x14ac:dyDescent="0.25">
      <c r="A2" s="130" t="s">
        <v>180</v>
      </c>
      <c r="B2" s="130" t="s">
        <v>173</v>
      </c>
      <c r="C2" s="130" t="s">
        <v>533</v>
      </c>
      <c r="D2" s="130" t="s">
        <v>181</v>
      </c>
      <c r="E2" s="130" t="s">
        <v>156</v>
      </c>
      <c r="F2" s="130" t="s">
        <v>534</v>
      </c>
      <c r="G2" s="168" t="s">
        <v>182</v>
      </c>
      <c r="H2" s="130" t="s">
        <v>535</v>
      </c>
      <c r="I2" s="130" t="s">
        <v>536</v>
      </c>
      <c r="J2" s="130" t="s">
        <v>183</v>
      </c>
      <c r="K2" s="130" t="s">
        <v>537</v>
      </c>
      <c r="R2" s="130" t="s">
        <v>185</v>
      </c>
      <c r="S2" s="130" t="s">
        <v>186</v>
      </c>
      <c r="U2" s="130" t="s">
        <v>453</v>
      </c>
      <c r="V2" s="130" t="s">
        <v>471</v>
      </c>
      <c r="W2" s="130" t="s">
        <v>454</v>
      </c>
      <c r="X2" s="130" t="s">
        <v>455</v>
      </c>
      <c r="Y2" s="130" t="s">
        <v>456</v>
      </c>
      <c r="Z2" s="130" t="s">
        <v>457</v>
      </c>
      <c r="AA2" s="130" t="s">
        <v>458</v>
      </c>
      <c r="AB2" s="130" t="s">
        <v>459</v>
      </c>
      <c r="AC2" s="130" t="s">
        <v>460</v>
      </c>
      <c r="AD2" s="130" t="s">
        <v>461</v>
      </c>
      <c r="AE2" s="130" t="s">
        <v>462</v>
      </c>
      <c r="AF2" s="130" t="s">
        <v>463</v>
      </c>
      <c r="AH2" s="130" t="s">
        <v>481</v>
      </c>
      <c r="AI2" s="130" t="s">
        <v>482</v>
      </c>
      <c r="AJ2" s="130" t="s">
        <v>483</v>
      </c>
      <c r="AK2" s="130" t="s">
        <v>484</v>
      </c>
      <c r="AL2" s="130" t="s">
        <v>485</v>
      </c>
      <c r="AM2" s="130" t="s">
        <v>488</v>
      </c>
      <c r="AN2" s="130" t="s">
        <v>486</v>
      </c>
      <c r="AO2" s="130" t="s">
        <v>487</v>
      </c>
      <c r="AP2" s="130" t="s">
        <v>489</v>
      </c>
      <c r="AQ2" s="130" t="s">
        <v>490</v>
      </c>
      <c r="AR2" s="130" t="s">
        <v>491</v>
      </c>
      <c r="AS2" s="130" t="s">
        <v>492</v>
      </c>
      <c r="AT2" s="130" t="s">
        <v>493</v>
      </c>
      <c r="AU2" s="130" t="s">
        <v>494</v>
      </c>
      <c r="AV2" s="130" t="s">
        <v>495</v>
      </c>
      <c r="AW2" s="130" t="s">
        <v>496</v>
      </c>
      <c r="AX2" s="130" t="s">
        <v>497</v>
      </c>
      <c r="AY2" s="130" t="s">
        <v>498</v>
      </c>
      <c r="AZ2" s="130" t="s">
        <v>499</v>
      </c>
      <c r="BA2" s="130" t="s">
        <v>500</v>
      </c>
      <c r="BB2" s="130" t="s">
        <v>501</v>
      </c>
      <c r="BC2" s="130" t="s">
        <v>502</v>
      </c>
      <c r="BD2" s="130" t="s">
        <v>503</v>
      </c>
      <c r="BE2" s="130" t="s">
        <v>504</v>
      </c>
      <c r="BF2" s="130" t="s">
        <v>505</v>
      </c>
      <c r="BG2" s="130" t="s">
        <v>506</v>
      </c>
      <c r="BH2" s="130" t="s">
        <v>507</v>
      </c>
      <c r="BI2" s="130" t="s">
        <v>508</v>
      </c>
      <c r="BJ2" s="130" t="s">
        <v>509</v>
      </c>
      <c r="BK2" s="130" t="s">
        <v>510</v>
      </c>
      <c r="BL2" s="130" t="s">
        <v>511</v>
      </c>
      <c r="BM2" s="130" t="s">
        <v>512</v>
      </c>
      <c r="BN2" s="130" t="s">
        <v>513</v>
      </c>
      <c r="BO2" s="130" t="s">
        <v>514</v>
      </c>
      <c r="BP2" s="130" t="s">
        <v>515</v>
      </c>
      <c r="BQ2" s="130" t="s">
        <v>516</v>
      </c>
      <c r="BR2" s="130" t="s">
        <v>517</v>
      </c>
      <c r="BS2" s="130" t="s">
        <v>518</v>
      </c>
      <c r="BT2" s="130" t="s">
        <v>519</v>
      </c>
      <c r="BU2" s="130" t="s">
        <v>520</v>
      </c>
    </row>
    <row r="3" spans="1:256" hidden="1" x14ac:dyDescent="0.25">
      <c r="AH3" s="93">
        <v>2500</v>
      </c>
      <c r="AI3" s="93">
        <v>1900</v>
      </c>
      <c r="AJ3" s="93">
        <v>1650</v>
      </c>
      <c r="AK3" s="93">
        <v>1580</v>
      </c>
      <c r="AL3" s="93">
        <v>2250</v>
      </c>
      <c r="AM3" s="93">
        <v>1650</v>
      </c>
      <c r="AN3" s="93">
        <v>1400</v>
      </c>
      <c r="AO3" s="93">
        <v>1340</v>
      </c>
      <c r="AP3" s="93">
        <v>2000</v>
      </c>
      <c r="AQ3" s="93">
        <v>1400</v>
      </c>
      <c r="AR3" s="93">
        <v>1150</v>
      </c>
      <c r="AS3" s="93">
        <v>1100</v>
      </c>
      <c r="AT3" s="93">
        <v>1750</v>
      </c>
      <c r="AU3" s="93">
        <v>1150</v>
      </c>
      <c r="AV3" s="93">
        <v>900</v>
      </c>
      <c r="AW3" s="93">
        <v>860</v>
      </c>
      <c r="AX3" s="93">
        <v>1200</v>
      </c>
      <c r="AY3" s="93">
        <v>900</v>
      </c>
      <c r="AZ3" s="93">
        <v>650</v>
      </c>
      <c r="BA3" s="93">
        <v>620</v>
      </c>
      <c r="BB3" s="93">
        <v>5355</v>
      </c>
      <c r="BC3" s="93">
        <v>4935</v>
      </c>
      <c r="BD3" s="93">
        <v>6300</v>
      </c>
      <c r="BE3" s="93">
        <v>5880</v>
      </c>
      <c r="BF3" s="93">
        <v>4725</v>
      </c>
      <c r="BG3" s="93">
        <v>4305</v>
      </c>
      <c r="BH3" s="93">
        <v>5670</v>
      </c>
      <c r="BI3" s="93">
        <v>5250</v>
      </c>
      <c r="BJ3" s="93">
        <v>4095</v>
      </c>
      <c r="BK3" s="93">
        <v>3780</v>
      </c>
      <c r="BL3" s="93">
        <v>5040</v>
      </c>
      <c r="BM3" s="93">
        <v>4620</v>
      </c>
      <c r="BN3" s="93">
        <v>3465</v>
      </c>
      <c r="BO3" s="93">
        <v>3150</v>
      </c>
      <c r="BP3" s="93">
        <v>4410</v>
      </c>
      <c r="BQ3" s="93">
        <v>4095</v>
      </c>
      <c r="BR3" s="93">
        <v>3045</v>
      </c>
      <c r="BS3" s="93">
        <v>2835</v>
      </c>
      <c r="BT3" s="93">
        <v>3885</v>
      </c>
      <c r="BU3" s="93">
        <v>3570</v>
      </c>
    </row>
    <row r="4" spans="1:256" ht="15.75" thickBot="1" x14ac:dyDescent="0.3"/>
    <row r="5" spans="1:256" ht="27" thickBot="1" x14ac:dyDescent="0.3">
      <c r="C5" s="94" t="s">
        <v>446</v>
      </c>
      <c r="D5" s="210">
        <f>SUMIF(C:C,$C$10,D:D)</f>
        <v>0</v>
      </c>
    </row>
    <row r="6" spans="1:256" x14ac:dyDescent="0.25">
      <c r="C6" s="115"/>
      <c r="D6" s="115"/>
      <c r="E6" s="115"/>
      <c r="F6" s="115"/>
      <c r="G6" s="82"/>
      <c r="H6" s="115"/>
      <c r="I6" s="115"/>
    </row>
    <row r="7" spans="1:256" x14ac:dyDescent="0.25">
      <c r="C7" s="115"/>
      <c r="D7" s="115"/>
      <c r="E7" s="115"/>
      <c r="F7" s="115"/>
      <c r="G7" s="82"/>
      <c r="H7" s="115"/>
      <c r="I7" s="115"/>
    </row>
    <row r="8" spans="1:256" x14ac:dyDescent="0.25">
      <c r="C8" s="115"/>
      <c r="D8" s="115"/>
      <c r="E8" s="115"/>
      <c r="F8" s="115"/>
      <c r="G8" s="82"/>
      <c r="H8" s="115"/>
      <c r="I8" s="115"/>
    </row>
    <row r="9" spans="1:256" ht="15.75" thickBot="1" x14ac:dyDescent="0.3">
      <c r="C9" s="115"/>
      <c r="D9" s="115"/>
      <c r="E9" s="115"/>
      <c r="F9" s="115"/>
      <c r="G9" s="82"/>
      <c r="H9" s="115"/>
      <c r="I9" s="115"/>
      <c r="K9" s="184"/>
    </row>
    <row r="10" spans="1:256" ht="15.75" thickBot="1" x14ac:dyDescent="0.3">
      <c r="C10" s="165" t="s">
        <v>53</v>
      </c>
      <c r="D10" s="116">
        <f>SUM(F17:F51)</f>
        <v>0</v>
      </c>
      <c r="F10" s="71"/>
      <c r="G10" s="83"/>
      <c r="H10" s="71"/>
      <c r="I10" s="71"/>
    </row>
    <row r="11" spans="1:256" x14ac:dyDescent="0.25">
      <c r="B11" s="101"/>
      <c r="C11" s="71"/>
      <c r="D11" s="31"/>
      <c r="E11" s="101"/>
      <c r="F11" s="101"/>
      <c r="G11" s="101"/>
      <c r="H11" s="80"/>
      <c r="I11" s="80"/>
      <c r="J11" s="80"/>
      <c r="K11" s="120"/>
    </row>
    <row r="12" spans="1:256" x14ac:dyDescent="0.25">
      <c r="B12" s="101"/>
      <c r="C12" s="71"/>
      <c r="D12" s="31"/>
      <c r="E12" s="101"/>
      <c r="F12" s="101"/>
      <c r="G12" s="101"/>
      <c r="H12" s="80"/>
      <c r="I12" s="80"/>
      <c r="J12" s="80"/>
      <c r="K12" s="120"/>
    </row>
    <row r="13" spans="1:256" ht="15.75" x14ac:dyDescent="0.25">
      <c r="B13" s="101"/>
      <c r="C13" s="218" t="s">
        <v>450</v>
      </c>
      <c r="D13" s="219"/>
      <c r="E13" s="101"/>
      <c r="F13" s="101"/>
      <c r="G13" s="101"/>
      <c r="H13" s="80"/>
      <c r="I13" s="80"/>
      <c r="J13" s="80"/>
      <c r="K13" s="120"/>
    </row>
    <row r="14" spans="1:256" ht="18.75" x14ac:dyDescent="0.25">
      <c r="B14" s="101"/>
      <c r="C14" s="233" t="e">
        <f>#VALUE!</f>
        <v>#VALUE!</v>
      </c>
      <c r="D14" s="31"/>
      <c r="E14" s="101"/>
      <c r="F14" s="101"/>
      <c r="G14" s="101"/>
      <c r="H14" s="80"/>
      <c r="I14" s="80"/>
      <c r="J14" s="80"/>
      <c r="K14" s="120"/>
    </row>
    <row r="15" spans="1:256" ht="15.75" thickBot="1" x14ac:dyDescent="0.3">
      <c r="F15" s="101"/>
      <c r="G15" s="80"/>
      <c r="H15" s="80"/>
      <c r="I15" s="80"/>
    </row>
    <row r="16" spans="1:256" ht="30.75" thickBot="1" x14ac:dyDescent="0.3">
      <c r="C16" s="137" t="s">
        <v>44</v>
      </c>
      <c r="D16" s="142" t="s">
        <v>55</v>
      </c>
      <c r="E16" s="144" t="s">
        <v>57</v>
      </c>
      <c r="F16" s="143" t="s">
        <v>27</v>
      </c>
      <c r="G16" s="141" t="s">
        <v>187</v>
      </c>
      <c r="H16" s="144" t="s">
        <v>46</v>
      </c>
      <c r="I16" s="141" t="s">
        <v>188</v>
      </c>
      <c r="J16" s="141" t="s">
        <v>469</v>
      </c>
      <c r="K16" s="141" t="s">
        <v>470</v>
      </c>
      <c r="L16" s="141" t="s">
        <v>526</v>
      </c>
    </row>
    <row r="17" spans="3:12" x14ac:dyDescent="0.25">
      <c r="C17" s="149" t="s">
        <v>159</v>
      </c>
      <c r="D17" s="166"/>
      <c r="E17" s="123"/>
      <c r="F17" s="105">
        <f t="shared" ref="F17:F51" si="0">D17*E17</f>
        <v>0</v>
      </c>
      <c r="G17" s="169" t="s">
        <v>185</v>
      </c>
      <c r="H17" s="150"/>
      <c r="I17" s="138" t="e">
        <f>VLOOKUP(H17,Presupuesto!$B$11:$C$586,2,0)</f>
        <v>#N/A</v>
      </c>
      <c r="J17" s="244" t="s">
        <v>182</v>
      </c>
      <c r="K17" s="106" t="s">
        <v>453</v>
      </c>
      <c r="L17" s="106"/>
    </row>
    <row r="18" spans="3:12" x14ac:dyDescent="0.25">
      <c r="C18" s="149" t="s">
        <v>85</v>
      </c>
      <c r="D18" s="166"/>
      <c r="E18" s="131"/>
      <c r="F18" s="105">
        <f t="shared" si="0"/>
        <v>0</v>
      </c>
      <c r="G18" s="169"/>
      <c r="H18" s="150"/>
      <c r="I18" s="138" t="e">
        <f>VLOOKUP(H18,Presupuesto!$B$11:$C$586,2,0)</f>
        <v>#N/A</v>
      </c>
      <c r="J18" s="106" t="str">
        <f>$J$17</f>
        <v>Graduados</v>
      </c>
      <c r="K18" s="106" t="s">
        <v>471</v>
      </c>
      <c r="L18" s="106"/>
    </row>
    <row r="19" spans="3:12" x14ac:dyDescent="0.25">
      <c r="C19" s="149" t="s">
        <v>86</v>
      </c>
      <c r="D19" s="166"/>
      <c r="E19" s="131"/>
      <c r="F19" s="105">
        <f t="shared" si="0"/>
        <v>0</v>
      </c>
      <c r="G19" s="169"/>
      <c r="H19" s="150"/>
      <c r="I19" s="138" t="e">
        <f>VLOOKUP(H19,Presupuesto!$B$11:$C$586,2,0)</f>
        <v>#N/A</v>
      </c>
      <c r="J19" s="106" t="str">
        <f t="shared" ref="J19:J50" si="1">$J$17</f>
        <v>Graduados</v>
      </c>
      <c r="K19" s="106" t="s">
        <v>471</v>
      </c>
      <c r="L19" s="106"/>
    </row>
    <row r="20" spans="3:12" x14ac:dyDescent="0.25">
      <c r="C20" s="149" t="s">
        <v>171</v>
      </c>
      <c r="D20" s="166"/>
      <c r="E20" s="131"/>
      <c r="F20" s="105">
        <f t="shared" si="0"/>
        <v>0</v>
      </c>
      <c r="G20" s="169"/>
      <c r="H20" s="150"/>
      <c r="I20" s="138" t="e">
        <f>VLOOKUP(H20,Presupuesto!$B$11:$C$586,2,0)</f>
        <v>#N/A</v>
      </c>
      <c r="J20" s="106" t="str">
        <f t="shared" si="1"/>
        <v>Graduados</v>
      </c>
      <c r="K20" s="106" t="s">
        <v>471</v>
      </c>
      <c r="L20" s="106"/>
    </row>
    <row r="21" spans="3:12" x14ac:dyDescent="0.25">
      <c r="C21" s="149" t="s">
        <v>158</v>
      </c>
      <c r="D21" s="166"/>
      <c r="E21" s="131"/>
      <c r="F21" s="105">
        <f t="shared" si="0"/>
        <v>0</v>
      </c>
      <c r="G21" s="169"/>
      <c r="H21" s="150"/>
      <c r="I21" s="138" t="e">
        <f>VLOOKUP(H21,Presupuesto!$B$11:$C$586,2,0)</f>
        <v>#N/A</v>
      </c>
      <c r="J21" s="106" t="str">
        <f t="shared" si="1"/>
        <v>Graduados</v>
      </c>
      <c r="K21" s="106" t="s">
        <v>471</v>
      </c>
      <c r="L21" s="106"/>
    </row>
    <row r="22" spans="3:12" x14ac:dyDescent="0.25">
      <c r="C22" s="149" t="s">
        <v>172</v>
      </c>
      <c r="D22" s="166"/>
      <c r="E22" s="131"/>
      <c r="F22" s="105">
        <f t="shared" si="0"/>
        <v>0</v>
      </c>
      <c r="G22" s="169"/>
      <c r="H22" s="150"/>
      <c r="I22" s="138" t="e">
        <f>VLOOKUP(H22,Presupuesto!$B$11:$C$586,2,0)</f>
        <v>#N/A</v>
      </c>
      <c r="J22" s="106" t="str">
        <f t="shared" si="1"/>
        <v>Graduados</v>
      </c>
      <c r="K22" s="106" t="s">
        <v>460</v>
      </c>
      <c r="L22" s="106"/>
    </row>
    <row r="23" spans="3:12" x14ac:dyDescent="0.25">
      <c r="C23" s="149" t="s">
        <v>172</v>
      </c>
      <c r="D23" s="166"/>
      <c r="E23" s="131"/>
      <c r="F23" s="105">
        <f t="shared" si="0"/>
        <v>0</v>
      </c>
      <c r="G23" s="169"/>
      <c r="H23" s="150"/>
      <c r="I23" s="138" t="e">
        <f>VLOOKUP(H23,Presupuesto!$B$11:$C$586,2,0)</f>
        <v>#N/A</v>
      </c>
      <c r="J23" s="106" t="str">
        <f t="shared" si="1"/>
        <v>Graduados</v>
      </c>
      <c r="K23" s="106" t="s">
        <v>471</v>
      </c>
      <c r="L23" s="106"/>
    </row>
    <row r="24" spans="3:12" x14ac:dyDescent="0.25">
      <c r="C24" s="149"/>
      <c r="D24" s="166"/>
      <c r="E24" s="131"/>
      <c r="F24" s="105">
        <f t="shared" si="0"/>
        <v>0</v>
      </c>
      <c r="G24" s="169"/>
      <c r="H24" s="150"/>
      <c r="I24" s="138" t="e">
        <f>VLOOKUP(H24,Presupuesto!$B$11:$C$586,2,0)</f>
        <v>#N/A</v>
      </c>
      <c r="J24" s="106" t="str">
        <f t="shared" si="1"/>
        <v>Graduados</v>
      </c>
      <c r="K24" s="106" t="s">
        <v>471</v>
      </c>
      <c r="L24" s="106"/>
    </row>
    <row r="25" spans="3:12" x14ac:dyDescent="0.25">
      <c r="C25" s="149"/>
      <c r="D25" s="166"/>
      <c r="E25" s="131"/>
      <c r="F25" s="105">
        <f t="shared" si="0"/>
        <v>0</v>
      </c>
      <c r="G25" s="169"/>
      <c r="H25" s="150"/>
      <c r="I25" s="138" t="e">
        <f>VLOOKUP(H25,Presupuesto!$B$11:$C$586,2,0)</f>
        <v>#N/A</v>
      </c>
      <c r="J25" s="106" t="str">
        <f t="shared" si="1"/>
        <v>Graduados</v>
      </c>
      <c r="K25" s="106" t="s">
        <v>471</v>
      </c>
      <c r="L25" s="106"/>
    </row>
    <row r="26" spans="3:12" x14ac:dyDescent="0.25">
      <c r="C26" s="149"/>
      <c r="D26" s="166"/>
      <c r="E26" s="131"/>
      <c r="F26" s="105">
        <f t="shared" si="0"/>
        <v>0</v>
      </c>
      <c r="G26" s="169"/>
      <c r="H26" s="150"/>
      <c r="I26" s="138" t="e">
        <f>VLOOKUP(H26,Presupuesto!$B$11:$C$586,2,0)</f>
        <v>#N/A</v>
      </c>
      <c r="J26" s="106" t="str">
        <f t="shared" si="1"/>
        <v>Graduados</v>
      </c>
      <c r="K26" s="106" t="s">
        <v>471</v>
      </c>
      <c r="L26" s="106"/>
    </row>
    <row r="27" spans="3:12" x14ac:dyDescent="0.25">
      <c r="C27" s="149"/>
      <c r="D27" s="166"/>
      <c r="E27" s="131"/>
      <c r="F27" s="105">
        <f t="shared" si="0"/>
        <v>0</v>
      </c>
      <c r="G27" s="169"/>
      <c r="H27" s="150"/>
      <c r="I27" s="138" t="e">
        <f>VLOOKUP(H27,Presupuesto!$B$11:$C$586,2,0)</f>
        <v>#N/A</v>
      </c>
      <c r="J27" s="106" t="str">
        <f t="shared" si="1"/>
        <v>Graduados</v>
      </c>
      <c r="K27" s="106" t="s">
        <v>471</v>
      </c>
      <c r="L27" s="106"/>
    </row>
    <row r="28" spans="3:12" x14ac:dyDescent="0.25">
      <c r="C28" s="149"/>
      <c r="D28" s="166"/>
      <c r="E28" s="131"/>
      <c r="F28" s="105">
        <f t="shared" si="0"/>
        <v>0</v>
      </c>
      <c r="G28" s="169"/>
      <c r="H28" s="150"/>
      <c r="I28" s="138" t="e">
        <f>VLOOKUP(H28,Presupuesto!$B$11:$C$586,2,0)</f>
        <v>#N/A</v>
      </c>
      <c r="J28" s="106" t="str">
        <f t="shared" si="1"/>
        <v>Graduados</v>
      </c>
      <c r="K28" s="106" t="s">
        <v>471</v>
      </c>
      <c r="L28" s="106"/>
    </row>
    <row r="29" spans="3:12" x14ac:dyDescent="0.25">
      <c r="C29" s="149"/>
      <c r="D29" s="166"/>
      <c r="E29" s="131"/>
      <c r="F29" s="105">
        <f t="shared" si="0"/>
        <v>0</v>
      </c>
      <c r="G29" s="169"/>
      <c r="H29" s="150"/>
      <c r="I29" s="138" t="e">
        <f>VLOOKUP(H29,Presupuesto!$B$11:$C$586,2,0)</f>
        <v>#N/A</v>
      </c>
      <c r="J29" s="106" t="str">
        <f t="shared" si="1"/>
        <v>Graduados</v>
      </c>
      <c r="K29" s="106" t="s">
        <v>471</v>
      </c>
      <c r="L29" s="106"/>
    </row>
    <row r="30" spans="3:12" x14ac:dyDescent="0.25">
      <c r="C30" s="149"/>
      <c r="D30" s="166"/>
      <c r="E30" s="131"/>
      <c r="F30" s="105">
        <f t="shared" si="0"/>
        <v>0</v>
      </c>
      <c r="G30" s="169"/>
      <c r="H30" s="150"/>
      <c r="I30" s="138" t="e">
        <f>VLOOKUP(H30,Presupuesto!$B$11:$C$586,2,0)</f>
        <v>#N/A</v>
      </c>
      <c r="J30" s="106" t="str">
        <f t="shared" si="1"/>
        <v>Graduados</v>
      </c>
      <c r="K30" s="106" t="s">
        <v>471</v>
      </c>
      <c r="L30" s="106"/>
    </row>
    <row r="31" spans="3:12" x14ac:dyDescent="0.25">
      <c r="C31" s="149"/>
      <c r="D31" s="166"/>
      <c r="E31" s="131"/>
      <c r="F31" s="105">
        <f t="shared" si="0"/>
        <v>0</v>
      </c>
      <c r="G31" s="169"/>
      <c r="H31" s="150"/>
      <c r="I31" s="138" t="e">
        <f>VLOOKUP(H31,Presupuesto!$B$11:$C$586,2,0)</f>
        <v>#N/A</v>
      </c>
      <c r="J31" s="106" t="str">
        <f t="shared" si="1"/>
        <v>Graduados</v>
      </c>
      <c r="K31" s="106" t="s">
        <v>471</v>
      </c>
      <c r="L31" s="106"/>
    </row>
    <row r="32" spans="3:12" x14ac:dyDescent="0.25">
      <c r="C32" s="149"/>
      <c r="D32" s="166"/>
      <c r="E32" s="131"/>
      <c r="F32" s="105">
        <f t="shared" si="0"/>
        <v>0</v>
      </c>
      <c r="G32" s="169"/>
      <c r="H32" s="150"/>
      <c r="I32" s="138" t="e">
        <f>VLOOKUP(H32,Presupuesto!$B$11:$C$586,2,0)</f>
        <v>#N/A</v>
      </c>
      <c r="J32" s="106" t="str">
        <f t="shared" si="1"/>
        <v>Graduados</v>
      </c>
      <c r="K32" s="106" t="s">
        <v>471</v>
      </c>
      <c r="L32" s="106"/>
    </row>
    <row r="33" spans="3:12" x14ac:dyDescent="0.25">
      <c r="C33" s="149"/>
      <c r="D33" s="166"/>
      <c r="E33" s="131"/>
      <c r="F33" s="105">
        <f t="shared" si="0"/>
        <v>0</v>
      </c>
      <c r="G33" s="169"/>
      <c r="H33" s="150"/>
      <c r="I33" s="138" t="e">
        <f>VLOOKUP(H33,Presupuesto!$B$11:$C$586,2,0)</f>
        <v>#N/A</v>
      </c>
      <c r="J33" s="106" t="str">
        <f t="shared" si="1"/>
        <v>Graduados</v>
      </c>
      <c r="K33" s="106" t="s">
        <v>471</v>
      </c>
      <c r="L33" s="106"/>
    </row>
    <row r="34" spans="3:12" x14ac:dyDescent="0.25">
      <c r="C34" s="149"/>
      <c r="D34" s="166"/>
      <c r="E34" s="131"/>
      <c r="F34" s="105">
        <f t="shared" si="0"/>
        <v>0</v>
      </c>
      <c r="G34" s="169"/>
      <c r="H34" s="150"/>
      <c r="I34" s="138" t="e">
        <f>VLOOKUP(H34,Presupuesto!$B$11:$C$586,2,0)</f>
        <v>#N/A</v>
      </c>
      <c r="J34" s="106" t="str">
        <f t="shared" si="1"/>
        <v>Graduados</v>
      </c>
      <c r="K34" s="106" t="s">
        <v>471</v>
      </c>
      <c r="L34" s="106"/>
    </row>
    <row r="35" spans="3:12" x14ac:dyDescent="0.25">
      <c r="C35" s="149"/>
      <c r="D35" s="166"/>
      <c r="E35" s="131"/>
      <c r="F35" s="105">
        <f t="shared" si="0"/>
        <v>0</v>
      </c>
      <c r="G35" s="169"/>
      <c r="H35" s="150"/>
      <c r="I35" s="138" t="e">
        <f>VLOOKUP(H35,Presupuesto!$B$11:$C$586,2,0)</f>
        <v>#N/A</v>
      </c>
      <c r="J35" s="106" t="str">
        <f t="shared" si="1"/>
        <v>Graduados</v>
      </c>
      <c r="K35" s="106" t="s">
        <v>471</v>
      </c>
      <c r="L35" s="106"/>
    </row>
    <row r="36" spans="3:12" x14ac:dyDescent="0.25">
      <c r="C36" s="149"/>
      <c r="D36" s="166"/>
      <c r="E36" s="131"/>
      <c r="F36" s="105">
        <f t="shared" si="0"/>
        <v>0</v>
      </c>
      <c r="G36" s="169"/>
      <c r="H36" s="150"/>
      <c r="I36" s="138" t="e">
        <f>VLOOKUP(H36,Presupuesto!$B$11:$C$586,2,0)</f>
        <v>#N/A</v>
      </c>
      <c r="J36" s="106" t="str">
        <f t="shared" si="1"/>
        <v>Graduados</v>
      </c>
      <c r="K36" s="106" t="s">
        <v>471</v>
      </c>
      <c r="L36" s="106"/>
    </row>
    <row r="37" spans="3:12" x14ac:dyDescent="0.25">
      <c r="C37" s="149"/>
      <c r="D37" s="166"/>
      <c r="E37" s="131"/>
      <c r="F37" s="105">
        <f t="shared" si="0"/>
        <v>0</v>
      </c>
      <c r="G37" s="169"/>
      <c r="H37" s="150"/>
      <c r="I37" s="138" t="e">
        <f>VLOOKUP(H37,Presupuesto!$B$11:$C$586,2,0)</f>
        <v>#N/A</v>
      </c>
      <c r="J37" s="106" t="str">
        <f t="shared" si="1"/>
        <v>Graduados</v>
      </c>
      <c r="K37" s="106" t="s">
        <v>471</v>
      </c>
      <c r="L37" s="106"/>
    </row>
    <row r="38" spans="3:12" x14ac:dyDescent="0.25">
      <c r="C38" s="149"/>
      <c r="D38" s="166"/>
      <c r="E38" s="131"/>
      <c r="F38" s="105">
        <f t="shared" si="0"/>
        <v>0</v>
      </c>
      <c r="G38" s="169"/>
      <c r="H38" s="150"/>
      <c r="I38" s="138" t="e">
        <f>VLOOKUP(H38,Presupuesto!$B$11:$C$586,2,0)</f>
        <v>#N/A</v>
      </c>
      <c r="J38" s="106" t="str">
        <f t="shared" si="1"/>
        <v>Graduados</v>
      </c>
      <c r="K38" s="106" t="s">
        <v>471</v>
      </c>
      <c r="L38" s="106"/>
    </row>
    <row r="39" spans="3:12" x14ac:dyDescent="0.25">
      <c r="C39" s="151"/>
      <c r="D39" s="166"/>
      <c r="E39" s="126"/>
      <c r="F39" s="105">
        <f t="shared" si="0"/>
        <v>0</v>
      </c>
      <c r="G39" s="169"/>
      <c r="H39" s="152"/>
      <c r="I39" s="138" t="e">
        <f>VLOOKUP(H39,Presupuesto!$B$11:$C$586,2,0)</f>
        <v>#N/A</v>
      </c>
      <c r="J39" s="106" t="str">
        <f t="shared" si="1"/>
        <v>Graduados</v>
      </c>
      <c r="K39" s="106" t="s">
        <v>471</v>
      </c>
      <c r="L39" s="106"/>
    </row>
    <row r="40" spans="3:12" x14ac:dyDescent="0.25">
      <c r="C40" s="151"/>
      <c r="D40" s="166"/>
      <c r="E40" s="126"/>
      <c r="F40" s="105">
        <f t="shared" si="0"/>
        <v>0</v>
      </c>
      <c r="G40" s="169"/>
      <c r="H40" s="152"/>
      <c r="I40" s="138" t="e">
        <f>VLOOKUP(H40,Presupuesto!$B$11:$C$586,2,0)</f>
        <v>#N/A</v>
      </c>
      <c r="J40" s="106" t="str">
        <f t="shared" si="1"/>
        <v>Graduados</v>
      </c>
      <c r="K40" s="106" t="s">
        <v>471</v>
      </c>
      <c r="L40" s="106"/>
    </row>
    <row r="41" spans="3:12" x14ac:dyDescent="0.25">
      <c r="C41" s="151"/>
      <c r="D41" s="166"/>
      <c r="E41" s="126"/>
      <c r="F41" s="105">
        <f t="shared" si="0"/>
        <v>0</v>
      </c>
      <c r="G41" s="169"/>
      <c r="H41" s="152"/>
      <c r="I41" s="138" t="e">
        <f>VLOOKUP(H41,Presupuesto!$B$11:$C$586,2,0)</f>
        <v>#N/A</v>
      </c>
      <c r="J41" s="106" t="str">
        <f t="shared" si="1"/>
        <v>Graduados</v>
      </c>
      <c r="K41" s="106" t="s">
        <v>471</v>
      </c>
      <c r="L41" s="106"/>
    </row>
    <row r="42" spans="3:12" x14ac:dyDescent="0.25">
      <c r="C42" s="151"/>
      <c r="D42" s="166"/>
      <c r="E42" s="126"/>
      <c r="F42" s="105">
        <f t="shared" si="0"/>
        <v>0</v>
      </c>
      <c r="G42" s="169"/>
      <c r="H42" s="152"/>
      <c r="I42" s="138" t="e">
        <f>VLOOKUP(H42,Presupuesto!$B$11:$C$586,2,0)</f>
        <v>#N/A</v>
      </c>
      <c r="J42" s="106" t="str">
        <f t="shared" si="1"/>
        <v>Graduados</v>
      </c>
      <c r="K42" s="106" t="s">
        <v>471</v>
      </c>
      <c r="L42" s="106"/>
    </row>
    <row r="43" spans="3:12" x14ac:dyDescent="0.25">
      <c r="C43" s="151"/>
      <c r="D43" s="166"/>
      <c r="E43" s="126"/>
      <c r="F43" s="105">
        <f t="shared" si="0"/>
        <v>0</v>
      </c>
      <c r="G43" s="169"/>
      <c r="H43" s="152"/>
      <c r="I43" s="138" t="e">
        <f>VLOOKUP(H43,Presupuesto!$B$11:$C$586,2,0)</f>
        <v>#N/A</v>
      </c>
      <c r="J43" s="106" t="str">
        <f t="shared" si="1"/>
        <v>Graduados</v>
      </c>
      <c r="K43" s="106" t="s">
        <v>471</v>
      </c>
      <c r="L43" s="106"/>
    </row>
    <row r="44" spans="3:12" x14ac:dyDescent="0.25">
      <c r="C44" s="151"/>
      <c r="D44" s="166"/>
      <c r="E44" s="126"/>
      <c r="F44" s="105">
        <f t="shared" si="0"/>
        <v>0</v>
      </c>
      <c r="G44" s="169"/>
      <c r="H44" s="152"/>
      <c r="I44" s="138" t="e">
        <f>VLOOKUP(H44,Presupuesto!$B$11:$C$586,2,0)</f>
        <v>#N/A</v>
      </c>
      <c r="J44" s="106" t="str">
        <f t="shared" si="1"/>
        <v>Graduados</v>
      </c>
      <c r="K44" s="106" t="s">
        <v>471</v>
      </c>
      <c r="L44" s="106"/>
    </row>
    <row r="45" spans="3:12" x14ac:dyDescent="0.25">
      <c r="C45" s="151"/>
      <c r="D45" s="166"/>
      <c r="E45" s="126"/>
      <c r="F45" s="105">
        <f t="shared" si="0"/>
        <v>0</v>
      </c>
      <c r="G45" s="169"/>
      <c r="H45" s="152"/>
      <c r="I45" s="138" t="e">
        <f>VLOOKUP(H45,Presupuesto!$B$11:$C$586,2,0)</f>
        <v>#N/A</v>
      </c>
      <c r="J45" s="106" t="str">
        <f t="shared" si="1"/>
        <v>Graduados</v>
      </c>
      <c r="K45" s="106" t="s">
        <v>471</v>
      </c>
      <c r="L45" s="106"/>
    </row>
    <row r="46" spans="3:12" x14ac:dyDescent="0.25">
      <c r="C46" s="151"/>
      <c r="D46" s="166"/>
      <c r="E46" s="126"/>
      <c r="F46" s="105">
        <f t="shared" si="0"/>
        <v>0</v>
      </c>
      <c r="G46" s="169"/>
      <c r="H46" s="152"/>
      <c r="I46" s="138" t="e">
        <f>VLOOKUP(H46,Presupuesto!$B$11:$C$586,2,0)</f>
        <v>#N/A</v>
      </c>
      <c r="J46" s="106" t="str">
        <f t="shared" si="1"/>
        <v>Graduados</v>
      </c>
      <c r="K46" s="106" t="s">
        <v>471</v>
      </c>
      <c r="L46" s="106"/>
    </row>
    <row r="47" spans="3:12" x14ac:dyDescent="0.25">
      <c r="C47" s="153"/>
      <c r="D47" s="166"/>
      <c r="E47" s="126"/>
      <c r="F47" s="105">
        <f t="shared" si="0"/>
        <v>0</v>
      </c>
      <c r="G47" s="169"/>
      <c r="H47" s="154"/>
      <c r="I47" s="138" t="e">
        <f>VLOOKUP(H47,Presupuesto!$B$11:$C$586,2,0)</f>
        <v>#N/A</v>
      </c>
      <c r="J47" s="106" t="str">
        <f t="shared" si="1"/>
        <v>Graduados</v>
      </c>
      <c r="K47" s="106" t="s">
        <v>462</v>
      </c>
      <c r="L47" s="106"/>
    </row>
    <row r="48" spans="3:12" x14ac:dyDescent="0.25">
      <c r="C48" s="153"/>
      <c r="D48" s="166"/>
      <c r="E48" s="126"/>
      <c r="F48" s="105">
        <f t="shared" si="0"/>
        <v>0</v>
      </c>
      <c r="G48" s="169"/>
      <c r="H48" s="154"/>
      <c r="I48" s="138" t="e">
        <f>VLOOKUP(H48,Presupuesto!$B$11:$C$586,2,0)</f>
        <v>#N/A</v>
      </c>
      <c r="J48" s="106" t="str">
        <f t="shared" si="1"/>
        <v>Graduados</v>
      </c>
      <c r="K48" s="106" t="s">
        <v>471</v>
      </c>
      <c r="L48" s="106"/>
    </row>
    <row r="49" spans="3:12" x14ac:dyDescent="0.25">
      <c r="C49" s="153"/>
      <c r="D49" s="166"/>
      <c r="E49" s="126"/>
      <c r="F49" s="105">
        <f t="shared" si="0"/>
        <v>0</v>
      </c>
      <c r="G49" s="169"/>
      <c r="H49" s="154"/>
      <c r="I49" s="138" t="e">
        <f>VLOOKUP(H49,Presupuesto!$B$11:$C$586,2,0)</f>
        <v>#N/A</v>
      </c>
      <c r="J49" s="106" t="str">
        <f t="shared" si="1"/>
        <v>Graduados</v>
      </c>
      <c r="K49" s="106" t="s">
        <v>471</v>
      </c>
      <c r="L49" s="106"/>
    </row>
    <row r="50" spans="3:12" x14ac:dyDescent="0.25">
      <c r="C50" s="153"/>
      <c r="D50" s="166"/>
      <c r="E50" s="126"/>
      <c r="F50" s="105">
        <f t="shared" si="0"/>
        <v>0</v>
      </c>
      <c r="G50" s="169"/>
      <c r="H50" s="154"/>
      <c r="I50" s="138" t="e">
        <f>VLOOKUP(H50,Presupuesto!$B$11:$C$586,2,0)</f>
        <v>#N/A</v>
      </c>
      <c r="J50" s="106" t="str">
        <f t="shared" si="1"/>
        <v>Graduados</v>
      </c>
      <c r="K50" s="106" t="s">
        <v>471</v>
      </c>
      <c r="L50" s="106"/>
    </row>
    <row r="51" spans="3:12" ht="15.75" thickBot="1" x14ac:dyDescent="0.3">
      <c r="C51" s="155"/>
      <c r="D51" s="248"/>
      <c r="E51" s="111"/>
      <c r="F51" s="113">
        <f t="shared" si="0"/>
        <v>0</v>
      </c>
      <c r="G51" s="170"/>
      <c r="H51" s="156"/>
      <c r="I51" s="140" t="e">
        <f>VLOOKUP(H51,Presupuesto!$B$11:$C$586,2,0)</f>
        <v>#N/A</v>
      </c>
      <c r="J51" s="114" t="str">
        <f>$J$20</f>
        <v>Graduados</v>
      </c>
      <c r="K51" s="132" t="s">
        <v>453</v>
      </c>
      <c r="L51" s="132"/>
    </row>
    <row r="52" spans="3:12" x14ac:dyDescent="0.25">
      <c r="F52" s="98"/>
      <c r="G52" s="97"/>
      <c r="H52" s="98"/>
      <c r="I52" s="98"/>
    </row>
  </sheetData>
  <sheetCalcPr fullCalcOnLoad="1"/>
  <dataValidations count="4">
    <dataValidation type="list" allowBlank="1" showInputMessage="1" showErrorMessage="1" errorTitle="¡Ingreso Inválido!" error="Verifique el valor ingresado." promptTitle="Ingrese el Objeto de Gasto" prompt="Ingrese el Objeto de Gasto" sqref="H17:H51">
      <formula1>#REF!</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2013-10-15T16:21:29Z</dcterms:modified>
</cp:coreProperties>
</file>